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4565" yWindow="45" windowWidth="15345" windowHeight="12120" tabRatio="719" activeTab="4"/>
  </bookViews>
  <sheets>
    <sheet name="Notes" sheetId="10" r:id="rId1"/>
    <sheet name="Time series" sheetId="26" r:id="rId2"/>
    <sheet name="Project Types" sheetId="16" r:id="rId3"/>
    <sheet name="Country" sheetId="28" r:id="rId4"/>
    <sheet name="DOE" sheetId="30" r:id="rId5"/>
    <sheet name="CER supply forecast" sheetId="24" r:id="rId6"/>
    <sheet name="CER supply project" sheetId="22" r:id="rId7"/>
    <sheet name="CER supply_countries" sheetId="23" r:id="rId8"/>
  </sheets>
  <definedNames>
    <definedName name="_xlnm._FilterDatabase" localSheetId="3" hidden="1">Country!$A$4:$S$123</definedName>
    <definedName name="_xlnm._FilterDatabase" localSheetId="4" hidden="1">DOE!$A$4:$L$56</definedName>
    <definedName name="_xlnm._FilterDatabase" localSheetId="2" hidden="1">'Project Types'!$A$4:$AE$4</definedName>
    <definedName name="_xlnm.Print_Area" localSheetId="6">'CER supply project'!$A$1:$R$45</definedName>
    <definedName name="_xlnm.Print_Area" localSheetId="3">Country!$A$1:$S$119</definedName>
    <definedName name="_xlnm.Print_Area" localSheetId="4">DOE!$A$1:$U$51</definedName>
    <definedName name="_xlnm.Print_Area" localSheetId="2">'Project Types'!$A$1:$S$45</definedName>
    <definedName name="_xlnm.Print_Titles" localSheetId="6">'CER supply project'!$A:$B</definedName>
    <definedName name="_xlnm.Print_Titles" localSheetId="7">'CER supply_countries'!$B:$B,'CER supply_countries'!$2:$3</definedName>
    <definedName name="_xlnm.Print_Titles" localSheetId="3">Country!$A:$A</definedName>
    <definedName name="_xlnm.Print_Titles" localSheetId="4">DOE!$A:$A</definedName>
    <definedName name="_xlnm.Print_Titles" localSheetId="2">'Project Types'!$A:$A</definedName>
  </definedNames>
  <calcPr calcId="152511"/>
</workbook>
</file>

<file path=xl/calcChain.xml><?xml version="1.0" encoding="utf-8"?>
<calcChain xmlns="http://schemas.openxmlformats.org/spreadsheetml/2006/main">
  <c r="K7" i="28" l="1"/>
  <c r="K8" i="28"/>
  <c r="K9" i="28"/>
  <c r="K10" i="28"/>
  <c r="K11" i="28"/>
  <c r="K12" i="28"/>
  <c r="K13" i="28"/>
  <c r="K14" i="28"/>
  <c r="K15" i="28"/>
  <c r="K16" i="28"/>
  <c r="K18" i="28"/>
  <c r="K19" i="28"/>
  <c r="K20" i="28"/>
  <c r="K21" i="28"/>
  <c r="K22" i="28"/>
  <c r="K23" i="28"/>
  <c r="K24" i="28"/>
  <c r="K25" i="28"/>
  <c r="K26" i="28"/>
  <c r="K27" i="28"/>
  <c r="K28" i="28"/>
  <c r="K29" i="28"/>
  <c r="K30" i="28"/>
  <c r="K31" i="28"/>
  <c r="K32" i="28"/>
  <c r="K33" i="28"/>
  <c r="K34" i="28"/>
  <c r="K35" i="28"/>
  <c r="K36" i="28"/>
  <c r="K39" i="28"/>
  <c r="K40" i="28"/>
  <c r="K41" i="28"/>
  <c r="K42" i="28"/>
  <c r="K43" i="28"/>
  <c r="K44" i="28"/>
  <c r="K45" i="28"/>
  <c r="K46" i="28"/>
  <c r="K47" i="28"/>
  <c r="K48" i="28"/>
  <c r="K49" i="28"/>
  <c r="K50" i="28"/>
  <c r="K51" i="28"/>
  <c r="K52" i="28"/>
  <c r="K54" i="28"/>
  <c r="K55" i="28"/>
  <c r="K57" i="28"/>
  <c r="K58" i="28"/>
  <c r="K59" i="28"/>
  <c r="K60" i="28"/>
  <c r="K61" i="28"/>
  <c r="K62" i="28"/>
  <c r="K63" i="28"/>
  <c r="K64" i="28"/>
  <c r="K66" i="28"/>
  <c r="K67" i="28"/>
  <c r="K68" i="28"/>
  <c r="K69" i="28"/>
  <c r="K70" i="28"/>
  <c r="K71" i="28"/>
  <c r="K72" i="28"/>
  <c r="K73" i="28"/>
  <c r="K74" i="28"/>
  <c r="K75" i="28"/>
  <c r="K76" i="28"/>
  <c r="K77" i="28"/>
  <c r="K78" i="28"/>
  <c r="K79" i="28"/>
  <c r="K80" i="28"/>
  <c r="K81" i="28"/>
  <c r="K82" i="28"/>
  <c r="K83" i="28"/>
  <c r="K84" i="28"/>
  <c r="K85" i="28"/>
  <c r="K86" i="28"/>
  <c r="K87" i="28"/>
  <c r="K88" i="28"/>
  <c r="K89" i="28"/>
  <c r="K91" i="28"/>
  <c r="K92" i="28"/>
  <c r="K94" i="28"/>
  <c r="K95" i="28"/>
  <c r="K96" i="28"/>
  <c r="K97" i="28"/>
  <c r="K98" i="28"/>
  <c r="K99" i="28"/>
  <c r="K100" i="28"/>
  <c r="K101" i="28"/>
  <c r="K102" i="28"/>
  <c r="K103" i="28"/>
  <c r="K104" i="28"/>
  <c r="K105" i="28"/>
  <c r="K106" i="28"/>
  <c r="K107" i="28"/>
  <c r="K108" i="28"/>
  <c r="K109" i="28"/>
  <c r="K110" i="28"/>
  <c r="K113" i="28"/>
  <c r="K114" i="28"/>
  <c r="K115" i="28"/>
  <c r="K116" i="28"/>
  <c r="K118" i="28"/>
  <c r="K120" i="28"/>
  <c r="J6" i="28"/>
  <c r="J7" i="28"/>
  <c r="J8" i="28"/>
  <c r="J9" i="28"/>
  <c r="J10" i="28"/>
  <c r="J11" i="28"/>
  <c r="J12" i="28"/>
  <c r="J13" i="28"/>
  <c r="J14" i="28"/>
  <c r="J16" i="28"/>
  <c r="J18" i="28"/>
  <c r="J19" i="28"/>
  <c r="J20" i="28"/>
  <c r="J21" i="28"/>
  <c r="J22" i="28"/>
  <c r="J23" i="28"/>
  <c r="J24" i="28"/>
  <c r="J25" i="28"/>
  <c r="J26" i="28"/>
  <c r="J27" i="28"/>
  <c r="J28" i="28"/>
  <c r="J29" i="28"/>
  <c r="J30" i="28"/>
  <c r="J31" i="28"/>
  <c r="J32" i="28"/>
  <c r="J33" i="28"/>
  <c r="J34" i="28"/>
  <c r="J35" i="28"/>
  <c r="J36" i="28"/>
  <c r="J39" i="28"/>
  <c r="J40" i="28"/>
  <c r="J41" i="28"/>
  <c r="J42" i="28"/>
  <c r="J43" i="28"/>
  <c r="J44" i="28"/>
  <c r="J45" i="28"/>
  <c r="J46" i="28"/>
  <c r="J47" i="28"/>
  <c r="J48" i="28"/>
  <c r="J49" i="28"/>
  <c r="J50" i="28"/>
  <c r="J51" i="28"/>
  <c r="J52" i="28"/>
  <c r="J54" i="28"/>
  <c r="J55" i="28"/>
  <c r="J57" i="28"/>
  <c r="J58" i="28"/>
  <c r="J59" i="28"/>
  <c r="J60" i="28"/>
  <c r="J61" i="28"/>
  <c r="J62" i="28"/>
  <c r="J63" i="28"/>
  <c r="J64" i="28"/>
  <c r="J66" i="28"/>
  <c r="J67" i="28"/>
  <c r="J68" i="28"/>
  <c r="J69" i="28"/>
  <c r="J70" i="28"/>
  <c r="J71" i="28"/>
  <c r="J72" i="28"/>
  <c r="J73" i="28"/>
  <c r="J74" i="28"/>
  <c r="J75" i="28"/>
  <c r="J76" i="28"/>
  <c r="J77" i="28"/>
  <c r="J78" i="28"/>
  <c r="J79" i="28"/>
  <c r="J80" i="28"/>
  <c r="J81" i="28"/>
  <c r="J82" i="28"/>
  <c r="J83" i="28"/>
  <c r="J84" i="28"/>
  <c r="J85" i="28"/>
  <c r="J86" i="28"/>
  <c r="J87" i="28"/>
  <c r="J88" i="28"/>
  <c r="J89" i="28"/>
  <c r="J91" i="28"/>
  <c r="J92" i="28"/>
  <c r="J94" i="28"/>
  <c r="J95" i="28"/>
  <c r="J96" i="28"/>
  <c r="J97" i="28"/>
  <c r="J98" i="28"/>
  <c r="J99" i="28"/>
  <c r="J100" i="28"/>
  <c r="J101" i="28"/>
  <c r="J102" i="28"/>
  <c r="J103" i="28"/>
  <c r="J104" i="28"/>
  <c r="J105" i="28"/>
  <c r="J106" i="28"/>
  <c r="J107" i="28"/>
  <c r="J108" i="28"/>
  <c r="J109" i="28"/>
  <c r="J110" i="28"/>
  <c r="J113" i="28"/>
  <c r="J114" i="28"/>
  <c r="J115" i="28"/>
  <c r="J116" i="28"/>
  <c r="J118" i="28"/>
  <c r="J120" i="28"/>
  <c r="P10" i="28"/>
  <c r="P11" i="28"/>
  <c r="P14" i="28"/>
  <c r="P16" i="28"/>
  <c r="P19" i="28"/>
  <c r="P20" i="28"/>
  <c r="P23" i="28"/>
  <c r="P24" i="28"/>
  <c r="P25" i="28"/>
  <c r="P26" i="28"/>
  <c r="P27" i="28"/>
  <c r="P31" i="28"/>
  <c r="P32" i="28"/>
  <c r="P35" i="28"/>
  <c r="P39" i="28"/>
  <c r="P40" i="28"/>
  <c r="P41" i="28"/>
  <c r="P42" i="28"/>
  <c r="P44" i="28"/>
  <c r="P45" i="28"/>
  <c r="P46" i="28"/>
  <c r="P47" i="28"/>
  <c r="P48" i="28"/>
  <c r="P49" i="28"/>
  <c r="P50" i="28"/>
  <c r="P51" i="28"/>
  <c r="P52" i="28"/>
  <c r="P54" i="28"/>
  <c r="P55" i="28"/>
  <c r="P57" i="28"/>
  <c r="P58" i="28"/>
  <c r="P60" i="28"/>
  <c r="P61" i="28"/>
  <c r="P62" i="28"/>
  <c r="P63" i="28"/>
  <c r="P64" i="28"/>
  <c r="P66" i="28"/>
  <c r="P67" i="28"/>
  <c r="P68" i="28"/>
  <c r="P71" i="28"/>
  <c r="P72" i="28"/>
  <c r="P73" i="28"/>
  <c r="P74" i="28"/>
  <c r="P75" i="28"/>
  <c r="P76" i="28"/>
  <c r="P77" i="28"/>
  <c r="P78" i="28"/>
  <c r="P79" i="28"/>
  <c r="P80" i="28"/>
  <c r="P82" i="28"/>
  <c r="P83" i="28"/>
  <c r="P84" i="28"/>
  <c r="P85" i="28"/>
  <c r="P86" i="28"/>
  <c r="P87" i="28"/>
  <c r="P88" i="28"/>
  <c r="P89" i="28"/>
  <c r="P91" i="28"/>
  <c r="P92" i="28"/>
  <c r="P94" i="28"/>
  <c r="P95" i="28"/>
  <c r="P99" i="28"/>
  <c r="P102" i="28"/>
  <c r="P103" i="28"/>
  <c r="P104" i="28"/>
  <c r="P105" i="28"/>
  <c r="P106" i="28"/>
  <c r="P108" i="28"/>
  <c r="P109" i="28"/>
  <c r="P110" i="28"/>
  <c r="P114" i="28"/>
  <c r="P115" i="28"/>
  <c r="P120" i="28"/>
  <c r="R6" i="30"/>
  <c r="R7" i="30"/>
  <c r="R8" i="30"/>
  <c r="R9" i="30"/>
  <c r="R10" i="30"/>
  <c r="R11" i="30"/>
  <c r="R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45" i="30"/>
  <c r="R46" i="30"/>
  <c r="R47" i="30"/>
  <c r="R48" i="30"/>
  <c r="R49" i="30"/>
  <c r="R50" i="30"/>
  <c r="R51" i="30"/>
  <c r="R52" i="30"/>
  <c r="R53" i="30"/>
  <c r="R54" i="30"/>
  <c r="C137" i="26"/>
  <c r="D137" i="26"/>
  <c r="E137" i="26"/>
  <c r="F137" i="26"/>
  <c r="G137" i="26"/>
  <c r="H137" i="26"/>
  <c r="I137" i="26"/>
  <c r="J137" i="26"/>
  <c r="K137" i="26"/>
  <c r="L137" i="26"/>
  <c r="M137" i="26"/>
  <c r="N137" i="26"/>
  <c r="O137" i="26"/>
  <c r="P137" i="26"/>
  <c r="Q137" i="26"/>
  <c r="R137" i="26"/>
  <c r="S137" i="26"/>
  <c r="T137" i="26"/>
  <c r="U137" i="26"/>
  <c r="V137" i="26"/>
  <c r="W137" i="26"/>
  <c r="X137" i="26"/>
  <c r="Y137" i="26"/>
  <c r="Z137" i="26"/>
  <c r="AA137" i="26"/>
  <c r="AB137" i="26"/>
  <c r="AC137" i="26"/>
  <c r="AD137" i="26"/>
  <c r="AE137" i="26"/>
  <c r="AF137" i="26"/>
  <c r="AG137" i="26"/>
  <c r="AH137" i="26"/>
  <c r="AI137" i="26"/>
  <c r="AJ137" i="26"/>
  <c r="AK137" i="26"/>
  <c r="AL137" i="26"/>
  <c r="AM137" i="26"/>
  <c r="AN137" i="26"/>
  <c r="AO137" i="26"/>
  <c r="AP137" i="26"/>
  <c r="AQ137" i="26"/>
  <c r="AR137" i="26"/>
  <c r="AS137" i="26"/>
  <c r="AT137" i="26"/>
  <c r="AU137" i="26"/>
  <c r="AV137" i="26"/>
  <c r="AW137" i="26"/>
  <c r="AX137" i="26"/>
  <c r="AY137" i="26"/>
  <c r="AZ137" i="26"/>
  <c r="BA137" i="26"/>
  <c r="BB137" i="26"/>
  <c r="BC137" i="26"/>
  <c r="BD137" i="26"/>
  <c r="BE137" i="26"/>
  <c r="BF137" i="26"/>
  <c r="BG137" i="26"/>
  <c r="BH137" i="26"/>
  <c r="BI137" i="26"/>
  <c r="BJ137" i="26"/>
  <c r="BK137" i="26"/>
  <c r="BL137" i="26"/>
  <c r="BM137" i="26"/>
  <c r="BN137" i="26"/>
  <c r="BO137" i="26"/>
  <c r="BP137" i="26"/>
  <c r="BQ137" i="26"/>
  <c r="BR137" i="26"/>
  <c r="BS137" i="26"/>
  <c r="BT137" i="26"/>
  <c r="BU137" i="26"/>
  <c r="BV137" i="26"/>
  <c r="BW137" i="26"/>
  <c r="BX137" i="26"/>
  <c r="BY137" i="26"/>
  <c r="BZ137" i="26"/>
  <c r="CA137" i="26"/>
  <c r="CB137" i="26"/>
  <c r="CC137" i="26"/>
  <c r="CD137" i="26"/>
  <c r="CE137" i="26"/>
  <c r="CF137" i="26"/>
  <c r="CG137" i="26"/>
  <c r="CH137" i="26"/>
  <c r="CI137" i="26"/>
  <c r="CJ137" i="26"/>
  <c r="CK137" i="26"/>
  <c r="CL137" i="26"/>
  <c r="CM137" i="26"/>
  <c r="CN137" i="26"/>
  <c r="CO137" i="26"/>
  <c r="CP137" i="26"/>
  <c r="CQ137" i="26"/>
  <c r="CR137" i="26"/>
  <c r="CS137" i="26"/>
  <c r="CT137" i="26"/>
  <c r="CU137" i="26"/>
  <c r="CV137" i="26"/>
  <c r="C138" i="26"/>
  <c r="D138" i="26"/>
  <c r="E138" i="26"/>
  <c r="F138" i="26"/>
  <c r="G138" i="26"/>
  <c r="H138" i="26"/>
  <c r="I138" i="26"/>
  <c r="J138" i="26"/>
  <c r="K138" i="26"/>
  <c r="L138" i="26"/>
  <c r="M138" i="26"/>
  <c r="N138" i="26"/>
  <c r="O138" i="26"/>
  <c r="P138" i="26"/>
  <c r="Q138" i="26"/>
  <c r="R138" i="26"/>
  <c r="S138" i="26"/>
  <c r="T138" i="26"/>
  <c r="U138" i="26"/>
  <c r="V138" i="26"/>
  <c r="W138" i="26"/>
  <c r="X138" i="26"/>
  <c r="Y138" i="26"/>
  <c r="Z138" i="26"/>
  <c r="AA138" i="26"/>
  <c r="AB138" i="26"/>
  <c r="AC138" i="26"/>
  <c r="AD138" i="26"/>
  <c r="AE138" i="26"/>
  <c r="AF138" i="26"/>
  <c r="AG138" i="26"/>
  <c r="AH138" i="26"/>
  <c r="AI138" i="26"/>
  <c r="AJ138" i="26"/>
  <c r="AK138" i="26"/>
  <c r="AL138" i="26"/>
  <c r="AM138" i="26"/>
  <c r="AN138" i="26"/>
  <c r="AO138" i="26"/>
  <c r="AP138" i="26"/>
  <c r="AQ138" i="26"/>
  <c r="AR138" i="26"/>
  <c r="AS138" i="26"/>
  <c r="AT138" i="26"/>
  <c r="AU138" i="26"/>
  <c r="AV138" i="26"/>
  <c r="AW138" i="26"/>
  <c r="AX138" i="26"/>
  <c r="AY138" i="26"/>
  <c r="AZ138" i="26"/>
  <c r="BA138" i="26"/>
  <c r="BB138" i="26"/>
  <c r="BC138" i="26"/>
  <c r="BD138" i="26"/>
  <c r="BE138" i="26"/>
  <c r="BF138" i="26"/>
  <c r="BG138" i="26"/>
  <c r="BH138" i="26"/>
  <c r="BI138" i="26"/>
  <c r="BJ138" i="26"/>
  <c r="BK138" i="26"/>
  <c r="BL138" i="26"/>
  <c r="BM138" i="26"/>
  <c r="BN138" i="26"/>
  <c r="BO138" i="26"/>
  <c r="BP138" i="26"/>
  <c r="BQ138" i="26"/>
  <c r="BR138" i="26"/>
  <c r="BS138" i="26"/>
  <c r="BT138" i="26"/>
  <c r="BU138" i="26"/>
  <c r="BV138" i="26"/>
  <c r="BW138" i="26"/>
  <c r="BX138" i="26"/>
  <c r="BY138" i="26"/>
  <c r="BZ138" i="26"/>
  <c r="CA138" i="26"/>
  <c r="CB138" i="26"/>
  <c r="CC138" i="26"/>
  <c r="CD138" i="26"/>
  <c r="CE138" i="26"/>
  <c r="CF138" i="26"/>
  <c r="CG138" i="26"/>
  <c r="CH138" i="26"/>
  <c r="CI138" i="26"/>
  <c r="CJ138" i="26"/>
  <c r="CK138" i="26"/>
  <c r="CL138" i="26"/>
  <c r="CM138" i="26"/>
  <c r="CN138" i="26"/>
  <c r="CO138" i="26"/>
  <c r="CP138" i="26"/>
  <c r="CQ138" i="26"/>
  <c r="CR138" i="26"/>
  <c r="CS138" i="26"/>
  <c r="CT138" i="26"/>
  <c r="CU138" i="26"/>
  <c r="CV138" i="26"/>
  <c r="C139" i="26"/>
  <c r="D139" i="26"/>
  <c r="E139" i="26"/>
  <c r="F139" i="26"/>
  <c r="G139" i="26"/>
  <c r="H139" i="26"/>
  <c r="I139" i="26"/>
  <c r="J139" i="26"/>
  <c r="K139" i="26"/>
  <c r="L139" i="26"/>
  <c r="M139" i="26"/>
  <c r="N139" i="26"/>
  <c r="O139" i="26"/>
  <c r="P139" i="26"/>
  <c r="Q139" i="26"/>
  <c r="R139" i="26"/>
  <c r="S139" i="26"/>
  <c r="T139" i="26"/>
  <c r="U139" i="26"/>
  <c r="V139" i="26"/>
  <c r="W139" i="26"/>
  <c r="X139" i="26"/>
  <c r="Y139" i="26"/>
  <c r="Z139" i="26"/>
  <c r="AA139" i="26"/>
  <c r="AB139" i="26"/>
  <c r="AC139" i="26"/>
  <c r="AD139" i="26"/>
  <c r="AE139" i="26"/>
  <c r="AF139" i="26"/>
  <c r="AG139" i="26"/>
  <c r="AH139" i="26"/>
  <c r="AI139" i="26"/>
  <c r="AJ139" i="26"/>
  <c r="AK139" i="26"/>
  <c r="AL139" i="26"/>
  <c r="AM139" i="26"/>
  <c r="AN139" i="26"/>
  <c r="AO139" i="26"/>
  <c r="AP139" i="26"/>
  <c r="AQ139" i="26"/>
  <c r="AR139" i="26"/>
  <c r="AS139" i="26"/>
  <c r="AT139" i="26"/>
  <c r="AU139" i="26"/>
  <c r="AV139" i="26"/>
  <c r="AW139" i="26"/>
  <c r="AX139" i="26"/>
  <c r="AY139" i="26"/>
  <c r="AZ139" i="26"/>
  <c r="BA139" i="26"/>
  <c r="BB139" i="26"/>
  <c r="BC139" i="26"/>
  <c r="BD139" i="26"/>
  <c r="BE139" i="26"/>
  <c r="BF139" i="26"/>
  <c r="BG139" i="26"/>
  <c r="BH139" i="26"/>
  <c r="BI139" i="26"/>
  <c r="BJ139" i="26"/>
  <c r="BK139" i="26"/>
  <c r="BL139" i="26"/>
  <c r="BM139" i="26"/>
  <c r="BN139" i="26"/>
  <c r="BO139" i="26"/>
  <c r="BP139" i="26"/>
  <c r="BQ139" i="26"/>
  <c r="BR139" i="26"/>
  <c r="BS139" i="26"/>
  <c r="BT139" i="26"/>
  <c r="BU139" i="26"/>
  <c r="BV139" i="26"/>
  <c r="BW139" i="26"/>
  <c r="BX139" i="26"/>
  <c r="BY139" i="26"/>
  <c r="BZ139" i="26"/>
  <c r="CA139" i="26"/>
  <c r="CB139" i="26"/>
  <c r="CC139" i="26"/>
  <c r="CD139" i="26"/>
  <c r="CE139" i="26"/>
  <c r="CF139" i="26"/>
  <c r="CG139" i="26"/>
  <c r="CH139" i="26"/>
  <c r="CI139" i="26"/>
  <c r="CJ139" i="26"/>
  <c r="CK139" i="26"/>
  <c r="CL139" i="26"/>
  <c r="CM139" i="26"/>
  <c r="CN139" i="26"/>
  <c r="CO139" i="26"/>
  <c r="CP139" i="26"/>
  <c r="CQ139" i="26"/>
  <c r="CR139" i="26"/>
  <c r="CS139" i="26"/>
  <c r="CT139" i="26"/>
  <c r="CU139" i="26"/>
  <c r="CV139" i="26"/>
  <c r="C140" i="26"/>
  <c r="D140" i="26"/>
  <c r="E140" i="26"/>
  <c r="F140" i="26"/>
  <c r="G140" i="26"/>
  <c r="H140" i="26"/>
  <c r="I140" i="26"/>
  <c r="J140" i="26"/>
  <c r="K140" i="26"/>
  <c r="L140" i="26"/>
  <c r="M140" i="26"/>
  <c r="N140" i="26"/>
  <c r="O140" i="26"/>
  <c r="P140" i="26"/>
  <c r="Q140" i="26"/>
  <c r="R140" i="26"/>
  <c r="S140" i="26"/>
  <c r="T140" i="26"/>
  <c r="U140" i="26"/>
  <c r="V140" i="26"/>
  <c r="W140" i="26"/>
  <c r="X140" i="26"/>
  <c r="Y140" i="26"/>
  <c r="Z140" i="26"/>
  <c r="AA140" i="26"/>
  <c r="AB140" i="26"/>
  <c r="AC140" i="26"/>
  <c r="AD140" i="26"/>
  <c r="AE140" i="26"/>
  <c r="AF140" i="26"/>
  <c r="AG140" i="26"/>
  <c r="AH140" i="26"/>
  <c r="AI140" i="26"/>
  <c r="AJ140" i="26"/>
  <c r="AK140" i="26"/>
  <c r="AL140" i="26"/>
  <c r="AM140" i="26"/>
  <c r="AN140" i="26"/>
  <c r="AO140" i="26"/>
  <c r="AP140" i="26"/>
  <c r="AQ140" i="26"/>
  <c r="AR140" i="26"/>
  <c r="AS140" i="26"/>
  <c r="AT140" i="26"/>
  <c r="AU140" i="26"/>
  <c r="AV140" i="26"/>
  <c r="AW140" i="26"/>
  <c r="AX140" i="26"/>
  <c r="AY140" i="26"/>
  <c r="AZ140" i="26"/>
  <c r="BA140" i="26"/>
  <c r="BB140" i="26"/>
  <c r="BC140" i="26"/>
  <c r="BD140" i="26"/>
  <c r="BE140" i="26"/>
  <c r="BF140" i="26"/>
  <c r="BG140" i="26"/>
  <c r="BH140" i="26"/>
  <c r="BI140" i="26"/>
  <c r="BJ140" i="26"/>
  <c r="BK140" i="26"/>
  <c r="BL140" i="26"/>
  <c r="BM140" i="26"/>
  <c r="BN140" i="26"/>
  <c r="BO140" i="26"/>
  <c r="BP140" i="26"/>
  <c r="BQ140" i="26"/>
  <c r="BR140" i="26"/>
  <c r="BS140" i="26"/>
  <c r="BT140" i="26"/>
  <c r="BU140" i="26"/>
  <c r="BV140" i="26"/>
  <c r="BW140" i="26"/>
  <c r="BX140" i="26"/>
  <c r="BY140" i="26"/>
  <c r="BZ140" i="26"/>
  <c r="CA140" i="26"/>
  <c r="CB140" i="26"/>
  <c r="CC140" i="26"/>
  <c r="CD140" i="26"/>
  <c r="CE140" i="26"/>
  <c r="CF140" i="26"/>
  <c r="CG140" i="26"/>
  <c r="CH140" i="26"/>
  <c r="CI140" i="26"/>
  <c r="CJ140" i="26"/>
  <c r="CK140" i="26"/>
  <c r="CL140" i="26"/>
  <c r="CM140" i="26"/>
  <c r="CN140" i="26"/>
  <c r="CO140" i="26"/>
  <c r="CP140" i="26"/>
  <c r="CQ140" i="26"/>
  <c r="CR140" i="26"/>
  <c r="CS140" i="26"/>
  <c r="CT140" i="26"/>
  <c r="CU140" i="26"/>
  <c r="CV140" i="26"/>
  <c r="C141" i="26"/>
  <c r="D141" i="26"/>
  <c r="E141" i="26"/>
  <c r="F141" i="26"/>
  <c r="G141" i="26"/>
  <c r="H141" i="26"/>
  <c r="I141" i="26"/>
  <c r="J141" i="26"/>
  <c r="K141" i="26"/>
  <c r="L141" i="26"/>
  <c r="M141" i="26"/>
  <c r="N141" i="26"/>
  <c r="O141" i="26"/>
  <c r="P141" i="26"/>
  <c r="Q141" i="26"/>
  <c r="R141" i="26"/>
  <c r="S141" i="26"/>
  <c r="T141" i="26"/>
  <c r="U141" i="26"/>
  <c r="V141" i="26"/>
  <c r="W141" i="26"/>
  <c r="X141" i="26"/>
  <c r="Y141" i="26"/>
  <c r="Z141" i="26"/>
  <c r="AA141" i="26"/>
  <c r="AB141" i="26"/>
  <c r="AC141" i="26"/>
  <c r="AD141" i="26"/>
  <c r="AE141" i="26"/>
  <c r="AF141" i="26"/>
  <c r="AG141" i="26"/>
  <c r="AH141" i="26"/>
  <c r="AI141" i="26"/>
  <c r="AJ141" i="26"/>
  <c r="AK141" i="26"/>
  <c r="AL141" i="26"/>
  <c r="AM141" i="26"/>
  <c r="AN141" i="26"/>
  <c r="AO141" i="26"/>
  <c r="AP141" i="26"/>
  <c r="AQ141" i="26"/>
  <c r="AR141" i="26"/>
  <c r="AS141" i="26"/>
  <c r="AT141" i="26"/>
  <c r="AU141" i="26"/>
  <c r="AV141" i="26"/>
  <c r="AW141" i="26"/>
  <c r="AX141" i="26"/>
  <c r="AY141" i="26"/>
  <c r="AZ141" i="26"/>
  <c r="BA141" i="26"/>
  <c r="BB141" i="26"/>
  <c r="BC141" i="26"/>
  <c r="BD141" i="26"/>
  <c r="BE141" i="26"/>
  <c r="BF141" i="26"/>
  <c r="BG141" i="26"/>
  <c r="BH141" i="26"/>
  <c r="BI141" i="26"/>
  <c r="BJ141" i="26"/>
  <c r="BK141" i="26"/>
  <c r="BL141" i="26"/>
  <c r="BM141" i="26"/>
  <c r="BN141" i="26"/>
  <c r="BO141" i="26"/>
  <c r="BP141" i="26"/>
  <c r="BQ141" i="26"/>
  <c r="BR141" i="26"/>
  <c r="BS141" i="26"/>
  <c r="BT141" i="26"/>
  <c r="BU141" i="26"/>
  <c r="BV141" i="26"/>
  <c r="BW141" i="26"/>
  <c r="BX141" i="26"/>
  <c r="BY141" i="26"/>
  <c r="BZ141" i="26"/>
  <c r="CA141" i="26"/>
  <c r="CB141" i="26"/>
  <c r="CC141" i="26"/>
  <c r="CD141" i="26"/>
  <c r="CE141" i="26"/>
  <c r="CF141" i="26"/>
  <c r="CG141" i="26"/>
  <c r="CH141" i="26"/>
  <c r="CI141" i="26"/>
  <c r="CJ141" i="26"/>
  <c r="CK141" i="26"/>
  <c r="CL141" i="26"/>
  <c r="CM141" i="26"/>
  <c r="CN141" i="26"/>
  <c r="CO141" i="26"/>
  <c r="CP141" i="26"/>
  <c r="CQ141" i="26"/>
  <c r="CR141" i="26"/>
  <c r="CS141" i="26"/>
  <c r="CT141" i="26"/>
  <c r="CU141" i="26"/>
  <c r="CV141" i="26"/>
  <c r="C142" i="26"/>
  <c r="D142" i="26"/>
  <c r="E142" i="26"/>
  <c r="F142" i="26"/>
  <c r="G142" i="26"/>
  <c r="H142" i="26"/>
  <c r="I142" i="26"/>
  <c r="J142" i="26"/>
  <c r="K142" i="26"/>
  <c r="L142" i="26"/>
  <c r="M142" i="26"/>
  <c r="N142" i="26"/>
  <c r="O142" i="26"/>
  <c r="P142" i="26"/>
  <c r="Q142" i="26"/>
  <c r="R142" i="26"/>
  <c r="S142" i="26"/>
  <c r="T142" i="26"/>
  <c r="U142" i="26"/>
  <c r="V142" i="26"/>
  <c r="W142" i="26"/>
  <c r="X142" i="26"/>
  <c r="Y142" i="26"/>
  <c r="Z142" i="26"/>
  <c r="AA142" i="26"/>
  <c r="AB142" i="26"/>
  <c r="AC142" i="26"/>
  <c r="AD142" i="26"/>
  <c r="AE142" i="26"/>
  <c r="AF142" i="26"/>
  <c r="AG142" i="26"/>
  <c r="AH142" i="26"/>
  <c r="AI142" i="26"/>
  <c r="AJ142" i="26"/>
  <c r="AK142" i="26"/>
  <c r="AL142" i="26"/>
  <c r="AM142" i="26"/>
  <c r="AN142" i="26"/>
  <c r="AO142" i="26"/>
  <c r="AP142" i="26"/>
  <c r="AQ142" i="26"/>
  <c r="AR142" i="26"/>
  <c r="AS142" i="26"/>
  <c r="AT142" i="26"/>
  <c r="AU142" i="26"/>
  <c r="AV142" i="26"/>
  <c r="AW142" i="26"/>
  <c r="AX142" i="26"/>
  <c r="AY142" i="26"/>
  <c r="AZ142" i="26"/>
  <c r="BA142" i="26"/>
  <c r="BB142" i="26"/>
  <c r="BC142" i="26"/>
  <c r="BD142" i="26"/>
  <c r="BE142" i="26"/>
  <c r="BF142" i="26"/>
  <c r="BG142" i="26"/>
  <c r="BH142" i="26"/>
  <c r="BI142" i="26"/>
  <c r="BJ142" i="26"/>
  <c r="BK142" i="26"/>
  <c r="BL142" i="26"/>
  <c r="BM142" i="26"/>
  <c r="BN142" i="26"/>
  <c r="BO142" i="26"/>
  <c r="BP142" i="26"/>
  <c r="BQ142" i="26"/>
  <c r="BR142" i="26"/>
  <c r="BS142" i="26"/>
  <c r="BT142" i="26"/>
  <c r="BU142" i="26"/>
  <c r="BV142" i="26"/>
  <c r="BW142" i="26"/>
  <c r="BX142" i="26"/>
  <c r="BY142" i="26"/>
  <c r="BZ142" i="26"/>
  <c r="CA142" i="26"/>
  <c r="CB142" i="26"/>
  <c r="CC142" i="26"/>
  <c r="CD142" i="26"/>
  <c r="CE142" i="26"/>
  <c r="CF142" i="26"/>
  <c r="CG142" i="26"/>
  <c r="CH142" i="26"/>
  <c r="CI142" i="26"/>
  <c r="CJ142" i="26"/>
  <c r="CK142" i="26"/>
  <c r="CL142" i="26"/>
  <c r="CM142" i="26"/>
  <c r="CN142" i="26"/>
  <c r="CO142" i="26"/>
  <c r="CP142" i="26"/>
  <c r="CQ142" i="26"/>
  <c r="CR142" i="26"/>
  <c r="CS142" i="26"/>
  <c r="CT142" i="26"/>
  <c r="CU142" i="26"/>
  <c r="CV142" i="26"/>
  <c r="C143" i="26"/>
  <c r="D143" i="26"/>
  <c r="E143" i="26"/>
  <c r="F143" i="26"/>
  <c r="G143" i="26"/>
  <c r="H143" i="26"/>
  <c r="I143" i="26"/>
  <c r="J143" i="26"/>
  <c r="K143" i="26"/>
  <c r="L143" i="26"/>
  <c r="M143" i="26"/>
  <c r="N143" i="26"/>
  <c r="O143" i="26"/>
  <c r="P143" i="26"/>
  <c r="Q143" i="26"/>
  <c r="R143" i="26"/>
  <c r="S143" i="26"/>
  <c r="T143" i="26"/>
  <c r="U143" i="26"/>
  <c r="V143" i="26"/>
  <c r="W143" i="26"/>
  <c r="X143" i="26"/>
  <c r="Y143" i="26"/>
  <c r="Z143" i="26"/>
  <c r="AA143" i="26"/>
  <c r="AB143" i="26"/>
  <c r="AC143" i="26"/>
  <c r="AD143" i="26"/>
  <c r="AE143" i="26"/>
  <c r="AF143" i="26"/>
  <c r="AG143" i="26"/>
  <c r="AH143" i="26"/>
  <c r="AI143" i="26"/>
  <c r="AJ143" i="26"/>
  <c r="AK143" i="26"/>
  <c r="AL143" i="26"/>
  <c r="AM143" i="26"/>
  <c r="AN143" i="26"/>
  <c r="AO143" i="26"/>
  <c r="AP143" i="26"/>
  <c r="AQ143" i="26"/>
  <c r="AR143" i="26"/>
  <c r="AS143" i="26"/>
  <c r="AT143" i="26"/>
  <c r="AU143" i="26"/>
  <c r="AV143" i="26"/>
  <c r="AW143" i="26"/>
  <c r="AX143" i="26"/>
  <c r="AY143" i="26"/>
  <c r="AZ143" i="26"/>
  <c r="BA143" i="26"/>
  <c r="BB143" i="26"/>
  <c r="BC143" i="26"/>
  <c r="BD143" i="26"/>
  <c r="BE143" i="26"/>
  <c r="BF143" i="26"/>
  <c r="BG143" i="26"/>
  <c r="BH143" i="26"/>
  <c r="BI143" i="26"/>
  <c r="BJ143" i="26"/>
  <c r="BK143" i="26"/>
  <c r="BL143" i="26"/>
  <c r="BM143" i="26"/>
  <c r="BN143" i="26"/>
  <c r="BO143" i="26"/>
  <c r="BP143" i="26"/>
  <c r="BQ143" i="26"/>
  <c r="BR143" i="26"/>
  <c r="BS143" i="26"/>
  <c r="BT143" i="26"/>
  <c r="BU143" i="26"/>
  <c r="BV143" i="26"/>
  <c r="BW143" i="26"/>
  <c r="BX143" i="26"/>
  <c r="BY143" i="26"/>
  <c r="BZ143" i="26"/>
  <c r="CA143" i="26"/>
  <c r="CB143" i="26"/>
  <c r="CC143" i="26"/>
  <c r="CD143" i="26"/>
  <c r="CE143" i="26"/>
  <c r="CF143" i="26"/>
  <c r="CG143" i="26"/>
  <c r="CH143" i="26"/>
  <c r="CI143" i="26"/>
  <c r="CJ143" i="26"/>
  <c r="CK143" i="26"/>
  <c r="CL143" i="26"/>
  <c r="CM143" i="26"/>
  <c r="CN143" i="26"/>
  <c r="CO143" i="26"/>
  <c r="CP143" i="26"/>
  <c r="CQ143" i="26"/>
  <c r="CR143" i="26"/>
  <c r="CS143" i="26"/>
  <c r="CT143" i="26"/>
  <c r="CU143" i="26"/>
  <c r="CV143" i="26"/>
  <c r="C144" i="26"/>
  <c r="D144" i="26"/>
  <c r="E144" i="26"/>
  <c r="F144" i="26"/>
  <c r="G144" i="26"/>
  <c r="H144" i="26"/>
  <c r="I144" i="26"/>
  <c r="J144" i="26"/>
  <c r="K144" i="26"/>
  <c r="L144" i="26"/>
  <c r="M144" i="26"/>
  <c r="N144" i="26"/>
  <c r="O144" i="26"/>
  <c r="P144" i="26"/>
  <c r="Q144" i="26"/>
  <c r="R144" i="26"/>
  <c r="S144" i="26"/>
  <c r="T144" i="26"/>
  <c r="U144" i="26"/>
  <c r="V144" i="26"/>
  <c r="W144" i="26"/>
  <c r="X144" i="26"/>
  <c r="Y144" i="26"/>
  <c r="Z144" i="26"/>
  <c r="AA144" i="26"/>
  <c r="AB144" i="26"/>
  <c r="AC144" i="26"/>
  <c r="AD144" i="26"/>
  <c r="AE144" i="26"/>
  <c r="AF144" i="26"/>
  <c r="AG144" i="26"/>
  <c r="AH144" i="26"/>
  <c r="AI144" i="26"/>
  <c r="AJ144" i="26"/>
  <c r="AK144" i="26"/>
  <c r="AL144" i="26"/>
  <c r="AM144" i="26"/>
  <c r="AN144" i="26"/>
  <c r="AO144" i="26"/>
  <c r="AP144" i="26"/>
  <c r="AQ144" i="26"/>
  <c r="AR144" i="26"/>
  <c r="AS144" i="26"/>
  <c r="AT144" i="26"/>
  <c r="AU144" i="26"/>
  <c r="AV144" i="26"/>
  <c r="AW144" i="26"/>
  <c r="AX144" i="26"/>
  <c r="AY144" i="26"/>
  <c r="AZ144" i="26"/>
  <c r="BA144" i="26"/>
  <c r="BB144" i="26"/>
  <c r="BC144" i="26"/>
  <c r="BD144" i="26"/>
  <c r="BE144" i="26"/>
  <c r="BF144" i="26"/>
  <c r="BG144" i="26"/>
  <c r="BH144" i="26"/>
  <c r="BI144" i="26"/>
  <c r="BJ144" i="26"/>
  <c r="BK144" i="26"/>
  <c r="BL144" i="26"/>
  <c r="BM144" i="26"/>
  <c r="BN144" i="26"/>
  <c r="BO144" i="26"/>
  <c r="BP144" i="26"/>
  <c r="BQ144" i="26"/>
  <c r="BR144" i="26"/>
  <c r="BS144" i="26"/>
  <c r="BT144" i="26"/>
  <c r="BU144" i="26"/>
  <c r="BV144" i="26"/>
  <c r="BW144" i="26"/>
  <c r="BX144" i="26"/>
  <c r="BY144" i="26"/>
  <c r="BZ144" i="26"/>
  <c r="CA144" i="26"/>
  <c r="CB144" i="26"/>
  <c r="CC144" i="26"/>
  <c r="CD144" i="26"/>
  <c r="CE144" i="26"/>
  <c r="CF144" i="26"/>
  <c r="CG144" i="26"/>
  <c r="CH144" i="26"/>
  <c r="CI144" i="26"/>
  <c r="CJ144" i="26"/>
  <c r="CK144" i="26"/>
  <c r="CL144" i="26"/>
  <c r="CM144" i="26"/>
  <c r="CN144" i="26"/>
  <c r="CO144" i="26"/>
  <c r="CP144" i="26"/>
  <c r="CQ144" i="26"/>
  <c r="CR144" i="26"/>
  <c r="CS144" i="26"/>
  <c r="CT144" i="26"/>
  <c r="CU144" i="26"/>
  <c r="CV144" i="26"/>
  <c r="C145" i="26"/>
  <c r="D145" i="26"/>
  <c r="E145" i="26"/>
  <c r="F145" i="26"/>
  <c r="G145" i="26"/>
  <c r="H145" i="26"/>
  <c r="I145" i="26"/>
  <c r="J145" i="26"/>
  <c r="K145" i="26"/>
  <c r="L145" i="26"/>
  <c r="M145" i="26"/>
  <c r="N145" i="26"/>
  <c r="O145" i="26"/>
  <c r="P145" i="26"/>
  <c r="Q145" i="26"/>
  <c r="R145" i="26"/>
  <c r="S145" i="26"/>
  <c r="T145" i="26"/>
  <c r="U145" i="26"/>
  <c r="V145" i="26"/>
  <c r="W145" i="26"/>
  <c r="X145" i="26"/>
  <c r="Y145" i="26"/>
  <c r="Z145" i="26"/>
  <c r="AA145" i="26"/>
  <c r="AB145" i="26"/>
  <c r="AC145" i="26"/>
  <c r="AD145" i="26"/>
  <c r="AE145" i="26"/>
  <c r="AF145" i="26"/>
  <c r="AG145" i="26"/>
  <c r="AH145" i="26"/>
  <c r="AI145" i="26"/>
  <c r="AJ145" i="26"/>
  <c r="AK145" i="26"/>
  <c r="AL145" i="26"/>
  <c r="AM145" i="26"/>
  <c r="AN145" i="26"/>
  <c r="AO145" i="26"/>
  <c r="AP145" i="26"/>
  <c r="AQ145" i="26"/>
  <c r="AR145" i="26"/>
  <c r="AS145" i="26"/>
  <c r="AT145" i="26"/>
  <c r="AU145" i="26"/>
  <c r="AV145" i="26"/>
  <c r="AW145" i="26"/>
  <c r="AX145" i="26"/>
  <c r="AY145" i="26"/>
  <c r="AZ145" i="26"/>
  <c r="BA145" i="26"/>
  <c r="BB145" i="26"/>
  <c r="BC145" i="26"/>
  <c r="BD145" i="26"/>
  <c r="BE145" i="26"/>
  <c r="BF145" i="26"/>
  <c r="BG145" i="26"/>
  <c r="BH145" i="26"/>
  <c r="BI145" i="26"/>
  <c r="BJ145" i="26"/>
  <c r="BK145" i="26"/>
  <c r="BL145" i="26"/>
  <c r="BM145" i="26"/>
  <c r="BN145" i="26"/>
  <c r="BO145" i="26"/>
  <c r="BP145" i="26"/>
  <c r="BQ145" i="26"/>
  <c r="BR145" i="26"/>
  <c r="BS145" i="26"/>
  <c r="BT145" i="26"/>
  <c r="BU145" i="26"/>
  <c r="BV145" i="26"/>
  <c r="BW145" i="26"/>
  <c r="BX145" i="26"/>
  <c r="BY145" i="26"/>
  <c r="BZ145" i="26"/>
  <c r="CA145" i="26"/>
  <c r="CB145" i="26"/>
  <c r="CC145" i="26"/>
  <c r="CD145" i="26"/>
  <c r="CE145" i="26"/>
  <c r="CF145" i="26"/>
  <c r="CG145" i="26"/>
  <c r="CH145" i="26"/>
  <c r="CI145" i="26"/>
  <c r="CJ145" i="26"/>
  <c r="CK145" i="26"/>
  <c r="CL145" i="26"/>
  <c r="CM145" i="26"/>
  <c r="CN145" i="26"/>
  <c r="CO145" i="26"/>
  <c r="CP145" i="26"/>
  <c r="CQ145" i="26"/>
  <c r="CR145" i="26"/>
  <c r="CS145" i="26"/>
  <c r="CT145" i="26"/>
  <c r="CU145" i="26"/>
  <c r="CV145" i="26"/>
  <c r="C146" i="26"/>
  <c r="D146" i="26"/>
  <c r="E146" i="26"/>
  <c r="F146" i="26"/>
  <c r="G146" i="26"/>
  <c r="H146" i="26"/>
  <c r="I146" i="26"/>
  <c r="J146" i="26"/>
  <c r="K146" i="26"/>
  <c r="L146" i="26"/>
  <c r="M146" i="26"/>
  <c r="N146" i="26"/>
  <c r="O146" i="26"/>
  <c r="P146" i="26"/>
  <c r="Q146" i="26"/>
  <c r="R146" i="26"/>
  <c r="S146" i="26"/>
  <c r="T146" i="26"/>
  <c r="U146" i="26"/>
  <c r="V146" i="26"/>
  <c r="W146" i="26"/>
  <c r="X146" i="26"/>
  <c r="Y146" i="26"/>
  <c r="Z146" i="26"/>
  <c r="AA146" i="26"/>
  <c r="AB146" i="26"/>
  <c r="AC146" i="26"/>
  <c r="AD146" i="26"/>
  <c r="AE146" i="26"/>
  <c r="AF146" i="26"/>
  <c r="AG146" i="26"/>
  <c r="AH146" i="26"/>
  <c r="AI146" i="26"/>
  <c r="AJ146" i="26"/>
  <c r="AK146" i="26"/>
  <c r="AL146" i="26"/>
  <c r="AM146" i="26"/>
  <c r="AN146" i="26"/>
  <c r="AO146" i="26"/>
  <c r="AP146" i="26"/>
  <c r="AQ146" i="26"/>
  <c r="AR146" i="26"/>
  <c r="AS146" i="26"/>
  <c r="AT146" i="26"/>
  <c r="AU146" i="26"/>
  <c r="AV146" i="26"/>
  <c r="AW146" i="26"/>
  <c r="AX146" i="26"/>
  <c r="AY146" i="26"/>
  <c r="AZ146" i="26"/>
  <c r="BA146" i="26"/>
  <c r="BB146" i="26"/>
  <c r="BC146" i="26"/>
  <c r="BD146" i="26"/>
  <c r="BE146" i="26"/>
  <c r="BF146" i="26"/>
  <c r="BG146" i="26"/>
  <c r="BH146" i="26"/>
  <c r="BI146" i="26"/>
  <c r="BJ146" i="26"/>
  <c r="BK146" i="26"/>
  <c r="BL146" i="26"/>
  <c r="BM146" i="26"/>
  <c r="BN146" i="26"/>
  <c r="BO146" i="26"/>
  <c r="BP146" i="26"/>
  <c r="BQ146" i="26"/>
  <c r="BR146" i="26"/>
  <c r="BS146" i="26"/>
  <c r="BT146" i="26"/>
  <c r="BU146" i="26"/>
  <c r="BV146" i="26"/>
  <c r="BW146" i="26"/>
  <c r="BX146" i="26"/>
  <c r="BY146" i="26"/>
  <c r="BZ146" i="26"/>
  <c r="CA146" i="26"/>
  <c r="CB146" i="26"/>
  <c r="CC146" i="26"/>
  <c r="CD146" i="26"/>
  <c r="CE146" i="26"/>
  <c r="CF146" i="26"/>
  <c r="CG146" i="26"/>
  <c r="CH146" i="26"/>
  <c r="CI146" i="26"/>
  <c r="CJ146" i="26"/>
  <c r="CK146" i="26"/>
  <c r="CL146" i="26"/>
  <c r="CM146" i="26"/>
  <c r="CN146" i="26"/>
  <c r="CO146" i="26"/>
  <c r="CP146" i="26"/>
  <c r="CQ146" i="26"/>
  <c r="CR146" i="26"/>
  <c r="CS146" i="26"/>
  <c r="CT146" i="26"/>
  <c r="CU146" i="26"/>
  <c r="CV146" i="26"/>
  <c r="C147" i="26"/>
  <c r="D147" i="26"/>
  <c r="E147" i="26"/>
  <c r="F147" i="26"/>
  <c r="G147" i="26"/>
  <c r="H147" i="26"/>
  <c r="I147" i="26"/>
  <c r="J147" i="26"/>
  <c r="K147" i="26"/>
  <c r="L147" i="26"/>
  <c r="M147" i="26"/>
  <c r="N147" i="26"/>
  <c r="O147" i="26"/>
  <c r="P147" i="26"/>
  <c r="Q147" i="26"/>
  <c r="R147" i="26"/>
  <c r="S147" i="26"/>
  <c r="T147" i="26"/>
  <c r="U147" i="26"/>
  <c r="V147" i="26"/>
  <c r="W147" i="26"/>
  <c r="X147" i="26"/>
  <c r="Y147" i="26"/>
  <c r="Z147" i="26"/>
  <c r="AA147" i="26"/>
  <c r="AB147" i="26"/>
  <c r="AC147" i="26"/>
  <c r="AD147" i="26"/>
  <c r="AE147" i="26"/>
  <c r="AF147" i="26"/>
  <c r="AG147" i="26"/>
  <c r="AH147" i="26"/>
  <c r="AI147" i="26"/>
  <c r="AJ147" i="26"/>
  <c r="AK147" i="26"/>
  <c r="AL147" i="26"/>
  <c r="AM147" i="26"/>
  <c r="AN147" i="26"/>
  <c r="AO147" i="26"/>
  <c r="AP147" i="26"/>
  <c r="AQ147" i="26"/>
  <c r="AR147" i="26"/>
  <c r="AS147" i="26"/>
  <c r="AT147" i="26"/>
  <c r="AU147" i="26"/>
  <c r="AV147" i="26"/>
  <c r="AW147" i="26"/>
  <c r="AX147" i="26"/>
  <c r="AY147" i="26"/>
  <c r="AZ147" i="26"/>
  <c r="BA147" i="26"/>
  <c r="BB147" i="26"/>
  <c r="BC147" i="26"/>
  <c r="BD147" i="26"/>
  <c r="BE147" i="26"/>
  <c r="BF147" i="26"/>
  <c r="BG147" i="26"/>
  <c r="BH147" i="26"/>
  <c r="BI147" i="26"/>
  <c r="BJ147" i="26"/>
  <c r="BK147" i="26"/>
  <c r="BL147" i="26"/>
  <c r="BM147" i="26"/>
  <c r="BN147" i="26"/>
  <c r="BO147" i="26"/>
  <c r="BP147" i="26"/>
  <c r="BQ147" i="26"/>
  <c r="BR147" i="26"/>
  <c r="BS147" i="26"/>
  <c r="BT147" i="26"/>
  <c r="BU147" i="26"/>
  <c r="BV147" i="26"/>
  <c r="BW147" i="26"/>
  <c r="BX147" i="26"/>
  <c r="BY147" i="26"/>
  <c r="BZ147" i="26"/>
  <c r="CA147" i="26"/>
  <c r="CB147" i="26"/>
  <c r="CC147" i="26"/>
  <c r="CD147" i="26"/>
  <c r="CE147" i="26"/>
  <c r="CF147" i="26"/>
  <c r="CG147" i="26"/>
  <c r="CH147" i="26"/>
  <c r="CI147" i="26"/>
  <c r="CJ147" i="26"/>
  <c r="CK147" i="26"/>
  <c r="CL147" i="26"/>
  <c r="CM147" i="26"/>
  <c r="CN147" i="26"/>
  <c r="CO147" i="26"/>
  <c r="CP147" i="26"/>
  <c r="CQ147" i="26"/>
  <c r="CR147" i="26"/>
  <c r="CS147" i="26"/>
  <c r="CT147" i="26"/>
  <c r="CU147" i="26"/>
  <c r="CV147" i="26"/>
  <c r="C148" i="26"/>
  <c r="D148" i="26"/>
  <c r="E148" i="26"/>
  <c r="F148" i="26"/>
  <c r="G148" i="26"/>
  <c r="H148" i="26"/>
  <c r="I148" i="26"/>
  <c r="J148" i="26"/>
  <c r="K148" i="26"/>
  <c r="L148" i="26"/>
  <c r="M148" i="26"/>
  <c r="N148" i="26"/>
  <c r="O148" i="26"/>
  <c r="P148" i="26"/>
  <c r="Q148" i="26"/>
  <c r="R148" i="26"/>
  <c r="S148" i="26"/>
  <c r="T148" i="26"/>
  <c r="U148" i="26"/>
  <c r="V148" i="26"/>
  <c r="W148" i="26"/>
  <c r="X148" i="26"/>
  <c r="Y148" i="26"/>
  <c r="Z148" i="26"/>
  <c r="AA148" i="26"/>
  <c r="AB148" i="26"/>
  <c r="AC148" i="26"/>
  <c r="AD148" i="26"/>
  <c r="AE148" i="26"/>
  <c r="AF148" i="26"/>
  <c r="AG148" i="26"/>
  <c r="AH148" i="26"/>
  <c r="AI148" i="26"/>
  <c r="AJ148" i="26"/>
  <c r="AK148" i="26"/>
  <c r="AL148" i="26"/>
  <c r="AM148" i="26"/>
  <c r="AN148" i="26"/>
  <c r="AO148" i="26"/>
  <c r="AP148" i="26"/>
  <c r="AQ148" i="26"/>
  <c r="AR148" i="26"/>
  <c r="AS148" i="26"/>
  <c r="AT148" i="26"/>
  <c r="AU148" i="26"/>
  <c r="AV148" i="26"/>
  <c r="AW148" i="26"/>
  <c r="AX148" i="26"/>
  <c r="AY148" i="26"/>
  <c r="AZ148" i="26"/>
  <c r="BA148" i="26"/>
  <c r="BB148" i="26"/>
  <c r="BC148" i="26"/>
  <c r="BD148" i="26"/>
  <c r="BE148" i="26"/>
  <c r="BF148" i="26"/>
  <c r="BG148" i="26"/>
  <c r="BH148" i="26"/>
  <c r="BI148" i="26"/>
  <c r="BJ148" i="26"/>
  <c r="BK148" i="26"/>
  <c r="BL148" i="26"/>
  <c r="BM148" i="26"/>
  <c r="BN148" i="26"/>
  <c r="BO148" i="26"/>
  <c r="BP148" i="26"/>
  <c r="BQ148" i="26"/>
  <c r="BR148" i="26"/>
  <c r="BS148" i="26"/>
  <c r="BT148" i="26"/>
  <c r="BU148" i="26"/>
  <c r="BV148" i="26"/>
  <c r="BW148" i="26"/>
  <c r="BX148" i="26"/>
  <c r="BY148" i="26"/>
  <c r="BZ148" i="26"/>
  <c r="CA148" i="26"/>
  <c r="CB148" i="26"/>
  <c r="CC148" i="26"/>
  <c r="CD148" i="26"/>
  <c r="CE148" i="26"/>
  <c r="CF148" i="26"/>
  <c r="CG148" i="26"/>
  <c r="CH148" i="26"/>
  <c r="CI148" i="26"/>
  <c r="CJ148" i="26"/>
  <c r="CK148" i="26"/>
  <c r="CL148" i="26"/>
  <c r="CM148" i="26"/>
  <c r="CN148" i="26"/>
  <c r="CO148" i="26"/>
  <c r="CP148" i="26"/>
  <c r="CQ148" i="26"/>
  <c r="CR148" i="26"/>
  <c r="CS148" i="26"/>
  <c r="CT148" i="26"/>
  <c r="CU148" i="26"/>
  <c r="CV148" i="26"/>
  <c r="C149" i="26"/>
  <c r="D149" i="26"/>
  <c r="E149" i="26"/>
  <c r="F149" i="26"/>
  <c r="G149" i="26"/>
  <c r="H149" i="26"/>
  <c r="I149" i="26"/>
  <c r="J149" i="26"/>
  <c r="K149" i="26"/>
  <c r="L149" i="26"/>
  <c r="M149" i="26"/>
  <c r="N149" i="26"/>
  <c r="O149" i="26"/>
  <c r="P149" i="26"/>
  <c r="Q149" i="26"/>
  <c r="R149" i="26"/>
  <c r="S149" i="26"/>
  <c r="T149" i="26"/>
  <c r="U149" i="26"/>
  <c r="V149" i="26"/>
  <c r="W149" i="26"/>
  <c r="X149" i="26"/>
  <c r="Y149" i="26"/>
  <c r="Z149" i="26"/>
  <c r="AA149" i="26"/>
  <c r="AB149" i="26"/>
  <c r="AC149" i="26"/>
  <c r="AD149" i="26"/>
  <c r="AE149" i="26"/>
  <c r="AF149" i="26"/>
  <c r="AG149" i="26"/>
  <c r="AH149" i="26"/>
  <c r="AI149" i="26"/>
  <c r="AJ149" i="26"/>
  <c r="AK149" i="26"/>
  <c r="AL149" i="26"/>
  <c r="AM149" i="26"/>
  <c r="AN149" i="26"/>
  <c r="AO149" i="26"/>
  <c r="AP149" i="26"/>
  <c r="AQ149" i="26"/>
  <c r="AR149" i="26"/>
  <c r="AS149" i="26"/>
  <c r="AT149" i="26"/>
  <c r="AU149" i="26"/>
  <c r="AV149" i="26"/>
  <c r="AW149" i="26"/>
  <c r="AX149" i="26"/>
  <c r="AY149" i="26"/>
  <c r="AZ149" i="26"/>
  <c r="BA149" i="26"/>
  <c r="BB149" i="26"/>
  <c r="BC149" i="26"/>
  <c r="BD149" i="26"/>
  <c r="BE149" i="26"/>
  <c r="BF149" i="26"/>
  <c r="BG149" i="26"/>
  <c r="BH149" i="26"/>
  <c r="BI149" i="26"/>
  <c r="BJ149" i="26"/>
  <c r="BK149" i="26"/>
  <c r="BL149" i="26"/>
  <c r="BM149" i="26"/>
  <c r="BN149" i="26"/>
  <c r="BO149" i="26"/>
  <c r="BP149" i="26"/>
  <c r="BQ149" i="26"/>
  <c r="BR149" i="26"/>
  <c r="BS149" i="26"/>
  <c r="BT149" i="26"/>
  <c r="BU149" i="26"/>
  <c r="BV149" i="26"/>
  <c r="BW149" i="26"/>
  <c r="BX149" i="26"/>
  <c r="BY149" i="26"/>
  <c r="BZ149" i="26"/>
  <c r="CA149" i="26"/>
  <c r="CB149" i="26"/>
  <c r="CC149" i="26"/>
  <c r="CD149" i="26"/>
  <c r="CE149" i="26"/>
  <c r="CF149" i="26"/>
  <c r="CG149" i="26"/>
  <c r="CH149" i="26"/>
  <c r="CI149" i="26"/>
  <c r="CJ149" i="26"/>
  <c r="CK149" i="26"/>
  <c r="CL149" i="26"/>
  <c r="CM149" i="26"/>
  <c r="CN149" i="26"/>
  <c r="CO149" i="26"/>
  <c r="CP149" i="26"/>
  <c r="CQ149" i="26"/>
  <c r="CR149" i="26"/>
  <c r="CS149" i="26"/>
  <c r="CT149" i="26"/>
  <c r="CU149" i="26"/>
  <c r="CV149" i="26"/>
  <c r="B137" i="26"/>
  <c r="B138" i="26"/>
  <c r="B139" i="26"/>
  <c r="B140" i="26"/>
  <c r="B141" i="26"/>
  <c r="B142" i="26"/>
  <c r="B143" i="26"/>
  <c r="B144" i="26"/>
  <c r="B145" i="26"/>
  <c r="B146" i="26"/>
  <c r="B147" i="26"/>
  <c r="B148" i="26"/>
  <c r="B149" i="26"/>
  <c r="C120" i="26"/>
  <c r="D120" i="26"/>
  <c r="E120" i="26"/>
  <c r="F120" i="26"/>
  <c r="G120" i="26"/>
  <c r="H120" i="26"/>
  <c r="I120" i="26"/>
  <c r="J120" i="26"/>
  <c r="K120" i="26"/>
  <c r="L120" i="26"/>
  <c r="M120" i="26"/>
  <c r="N120" i="26"/>
  <c r="O120" i="26"/>
  <c r="P120" i="26"/>
  <c r="Q120" i="26"/>
  <c r="R120" i="26"/>
  <c r="S120" i="26"/>
  <c r="T120" i="26"/>
  <c r="U120" i="26"/>
  <c r="V120" i="26"/>
  <c r="W120" i="26"/>
  <c r="C121" i="26"/>
  <c r="D121" i="26"/>
  <c r="E121" i="26"/>
  <c r="F121" i="26"/>
  <c r="G121" i="26"/>
  <c r="H121" i="26"/>
  <c r="I121" i="26"/>
  <c r="J121" i="26"/>
  <c r="K121" i="26"/>
  <c r="L121" i="26"/>
  <c r="M121" i="26"/>
  <c r="N121" i="26"/>
  <c r="O121" i="26"/>
  <c r="P121" i="26"/>
  <c r="Q121" i="26"/>
  <c r="R121" i="26"/>
  <c r="S121" i="26"/>
  <c r="T121" i="26"/>
  <c r="U121" i="26"/>
  <c r="V121" i="26"/>
  <c r="W121" i="26"/>
  <c r="C122" i="26"/>
  <c r="D122" i="26"/>
  <c r="E122" i="26"/>
  <c r="F122" i="26"/>
  <c r="G122" i="26"/>
  <c r="H122" i="26"/>
  <c r="I122" i="26"/>
  <c r="J122" i="26"/>
  <c r="K122" i="26"/>
  <c r="L122" i="26"/>
  <c r="M122" i="26"/>
  <c r="N122" i="26"/>
  <c r="O122" i="26"/>
  <c r="P122" i="26"/>
  <c r="Q122" i="26"/>
  <c r="R122" i="26"/>
  <c r="S122" i="26"/>
  <c r="T122" i="26"/>
  <c r="U122" i="26"/>
  <c r="V122" i="26"/>
  <c r="W122" i="26"/>
  <c r="C123" i="26"/>
  <c r="D123" i="26"/>
  <c r="E123" i="26"/>
  <c r="F123" i="26"/>
  <c r="G123" i="26"/>
  <c r="H123" i="26"/>
  <c r="I123" i="26"/>
  <c r="J123" i="26"/>
  <c r="K123" i="26"/>
  <c r="L123" i="26"/>
  <c r="M123" i="26"/>
  <c r="N123" i="26"/>
  <c r="O123" i="26"/>
  <c r="P123" i="26"/>
  <c r="Q123" i="26"/>
  <c r="R123" i="26"/>
  <c r="S123" i="26"/>
  <c r="T123" i="26"/>
  <c r="U123" i="26"/>
  <c r="V123" i="26"/>
  <c r="W123" i="26"/>
  <c r="C124" i="26"/>
  <c r="D124" i="26"/>
  <c r="E124" i="26"/>
  <c r="F124" i="26"/>
  <c r="G124" i="26"/>
  <c r="H124" i="26"/>
  <c r="I124" i="26"/>
  <c r="J124" i="26"/>
  <c r="K124" i="26"/>
  <c r="L124" i="26"/>
  <c r="M124" i="26"/>
  <c r="N124" i="26"/>
  <c r="O124" i="26"/>
  <c r="P124" i="26"/>
  <c r="Q124" i="26"/>
  <c r="R124" i="26"/>
  <c r="S124" i="26"/>
  <c r="T124" i="26"/>
  <c r="U124" i="26"/>
  <c r="V124" i="26"/>
  <c r="W124" i="26"/>
  <c r="C125" i="26"/>
  <c r="D125" i="26"/>
  <c r="E125" i="26"/>
  <c r="F125" i="26"/>
  <c r="G125" i="26"/>
  <c r="H125" i="26"/>
  <c r="I125" i="26"/>
  <c r="J125" i="26"/>
  <c r="K125" i="26"/>
  <c r="L125" i="26"/>
  <c r="M125" i="26"/>
  <c r="N125" i="26"/>
  <c r="O125" i="26"/>
  <c r="P125" i="26"/>
  <c r="Q125" i="26"/>
  <c r="R125" i="26"/>
  <c r="S125" i="26"/>
  <c r="T125" i="26"/>
  <c r="U125" i="26"/>
  <c r="V125" i="26"/>
  <c r="W125" i="26"/>
  <c r="C126" i="26"/>
  <c r="D126" i="26"/>
  <c r="E126" i="26"/>
  <c r="F126" i="26"/>
  <c r="G126" i="26"/>
  <c r="H126" i="26"/>
  <c r="I126" i="26"/>
  <c r="J126" i="26"/>
  <c r="K126" i="26"/>
  <c r="L126" i="26"/>
  <c r="M126" i="26"/>
  <c r="N126" i="26"/>
  <c r="O126" i="26"/>
  <c r="P126" i="26"/>
  <c r="Q126" i="26"/>
  <c r="R126" i="26"/>
  <c r="S126" i="26"/>
  <c r="T126" i="26"/>
  <c r="U126" i="26"/>
  <c r="V126" i="26"/>
  <c r="W126" i="26"/>
  <c r="C127" i="26"/>
  <c r="D127" i="26"/>
  <c r="E127" i="26"/>
  <c r="F127" i="26"/>
  <c r="G127" i="26"/>
  <c r="H127" i="26"/>
  <c r="I127" i="26"/>
  <c r="J127" i="26"/>
  <c r="K127" i="26"/>
  <c r="L127" i="26"/>
  <c r="M127" i="26"/>
  <c r="N127" i="26"/>
  <c r="O127" i="26"/>
  <c r="P127" i="26"/>
  <c r="Q127" i="26"/>
  <c r="R127" i="26"/>
  <c r="S127" i="26"/>
  <c r="T127" i="26"/>
  <c r="U127" i="26"/>
  <c r="V127" i="26"/>
  <c r="W127" i="26"/>
  <c r="C128" i="26"/>
  <c r="D128" i="26"/>
  <c r="E128" i="26"/>
  <c r="F128" i="26"/>
  <c r="G128" i="26"/>
  <c r="H128" i="26"/>
  <c r="I128" i="26"/>
  <c r="J128" i="26"/>
  <c r="K128" i="26"/>
  <c r="L128" i="26"/>
  <c r="M128" i="26"/>
  <c r="N128" i="26"/>
  <c r="O128" i="26"/>
  <c r="P128" i="26"/>
  <c r="Q128" i="26"/>
  <c r="R128" i="26"/>
  <c r="S128" i="26"/>
  <c r="T128" i="26"/>
  <c r="U128" i="26"/>
  <c r="V128" i="26"/>
  <c r="W128" i="26"/>
  <c r="C129" i="26"/>
  <c r="D129" i="26"/>
  <c r="E129" i="26"/>
  <c r="F129" i="26"/>
  <c r="G129" i="26"/>
  <c r="H129" i="26"/>
  <c r="I129" i="26"/>
  <c r="J129" i="26"/>
  <c r="K129" i="26"/>
  <c r="L129" i="26"/>
  <c r="M129" i="26"/>
  <c r="N129" i="26"/>
  <c r="O129" i="26"/>
  <c r="P129" i="26"/>
  <c r="Q129" i="26"/>
  <c r="R129" i="26"/>
  <c r="S129" i="26"/>
  <c r="T129" i="26"/>
  <c r="U129" i="26"/>
  <c r="V129" i="26"/>
  <c r="W129" i="26"/>
  <c r="C130" i="26"/>
  <c r="D130" i="26"/>
  <c r="E130" i="26"/>
  <c r="F130" i="26"/>
  <c r="G130" i="26"/>
  <c r="H130" i="26"/>
  <c r="I130" i="26"/>
  <c r="J130" i="26"/>
  <c r="K130" i="26"/>
  <c r="L130" i="26"/>
  <c r="M130" i="26"/>
  <c r="N130" i="26"/>
  <c r="O130" i="26"/>
  <c r="P130" i="26"/>
  <c r="Q130" i="26"/>
  <c r="R130" i="26"/>
  <c r="S130" i="26"/>
  <c r="T130" i="26"/>
  <c r="U130" i="26"/>
  <c r="V130" i="26"/>
  <c r="W130" i="26"/>
  <c r="C131" i="26"/>
  <c r="D131" i="26"/>
  <c r="E131" i="26"/>
  <c r="F131" i="26"/>
  <c r="G131" i="26"/>
  <c r="H131" i="26"/>
  <c r="I131" i="26"/>
  <c r="J131" i="26"/>
  <c r="K131" i="26"/>
  <c r="L131" i="26"/>
  <c r="M131" i="26"/>
  <c r="N131" i="26"/>
  <c r="O131" i="26"/>
  <c r="P131" i="26"/>
  <c r="Q131" i="26"/>
  <c r="R131" i="26"/>
  <c r="S131" i="26"/>
  <c r="T131" i="26"/>
  <c r="U131" i="26"/>
  <c r="V131" i="26"/>
  <c r="W131" i="26"/>
  <c r="C132" i="26"/>
  <c r="D132" i="26"/>
  <c r="E132" i="26"/>
  <c r="F132" i="26"/>
  <c r="G132" i="26"/>
  <c r="H132" i="26"/>
  <c r="I132" i="26"/>
  <c r="J132" i="26"/>
  <c r="K132" i="26"/>
  <c r="L132" i="26"/>
  <c r="M132" i="26"/>
  <c r="N132" i="26"/>
  <c r="O132" i="26"/>
  <c r="P132" i="26"/>
  <c r="Q132" i="26"/>
  <c r="R132" i="26"/>
  <c r="S132" i="26"/>
  <c r="T132" i="26"/>
  <c r="U132" i="26"/>
  <c r="V132" i="26"/>
  <c r="W132" i="26"/>
  <c r="B124" i="26"/>
  <c r="B125" i="26"/>
  <c r="B126" i="26"/>
  <c r="B127" i="26"/>
  <c r="B128" i="26"/>
  <c r="B129" i="26"/>
  <c r="B130" i="26"/>
  <c r="B131" i="26"/>
  <c r="B132" i="26"/>
  <c r="B120" i="26"/>
  <c r="B121" i="26"/>
  <c r="B122" i="26"/>
  <c r="B123" i="26"/>
  <c r="C102" i="26"/>
  <c r="D102" i="26"/>
  <c r="E102" i="26"/>
  <c r="F102" i="26"/>
  <c r="G102" i="26"/>
  <c r="H102" i="26"/>
  <c r="I102" i="26"/>
  <c r="J102" i="26"/>
  <c r="K102" i="26"/>
  <c r="L102" i="26"/>
  <c r="M102" i="26"/>
  <c r="N102" i="26"/>
  <c r="O102" i="26"/>
  <c r="P102" i="26"/>
  <c r="Q102" i="26"/>
  <c r="R102" i="26"/>
  <c r="S102" i="26"/>
  <c r="T102" i="26"/>
  <c r="U102" i="26"/>
  <c r="V102" i="26"/>
  <c r="W102" i="26"/>
  <c r="X102" i="26"/>
  <c r="Y102" i="26"/>
  <c r="Z102" i="26"/>
  <c r="AA102" i="26"/>
  <c r="AB102" i="26"/>
  <c r="AC102" i="26"/>
  <c r="AD102" i="26"/>
  <c r="AE102" i="26"/>
  <c r="AF102" i="26"/>
  <c r="AG102" i="26"/>
  <c r="AH102" i="26"/>
  <c r="AI102" i="26"/>
  <c r="AJ102" i="26"/>
  <c r="AK102" i="26"/>
  <c r="AL102" i="26"/>
  <c r="AM102" i="26"/>
  <c r="AN102" i="26"/>
  <c r="AO102" i="26"/>
  <c r="AP102" i="26"/>
  <c r="AQ102" i="26"/>
  <c r="AR102" i="26"/>
  <c r="AS102" i="26"/>
  <c r="AT102" i="26"/>
  <c r="AU102" i="26"/>
  <c r="AV102" i="26"/>
  <c r="AW102" i="26"/>
  <c r="AX102" i="26"/>
  <c r="AY102" i="26"/>
  <c r="AZ102" i="26"/>
  <c r="BA102" i="26"/>
  <c r="BB102" i="26"/>
  <c r="BC102" i="26"/>
  <c r="BD102" i="26"/>
  <c r="BE102" i="26"/>
  <c r="BF102" i="26"/>
  <c r="BG102" i="26"/>
  <c r="BH102" i="26"/>
  <c r="BI102" i="26"/>
  <c r="BJ102" i="26"/>
  <c r="BK102" i="26"/>
  <c r="BL102" i="26"/>
  <c r="BM102" i="26"/>
  <c r="BN102" i="26"/>
  <c r="BO102" i="26"/>
  <c r="BP102" i="26"/>
  <c r="BQ102" i="26"/>
  <c r="BR102" i="26"/>
  <c r="BS102" i="26"/>
  <c r="BT102" i="26"/>
  <c r="BU102" i="26"/>
  <c r="BV102" i="26"/>
  <c r="BW102" i="26"/>
  <c r="BX102" i="26"/>
  <c r="BY102" i="26"/>
  <c r="BZ102" i="26"/>
  <c r="CA102" i="26"/>
  <c r="CB102" i="26"/>
  <c r="CC102" i="26"/>
  <c r="CD102" i="26"/>
  <c r="CE102" i="26"/>
  <c r="CF102" i="26"/>
  <c r="CG102" i="26"/>
  <c r="CH102" i="26"/>
  <c r="CI102" i="26"/>
  <c r="CJ102" i="26"/>
  <c r="CK102" i="26"/>
  <c r="CL102" i="26"/>
  <c r="CM102" i="26"/>
  <c r="CN102" i="26"/>
  <c r="CO102" i="26"/>
  <c r="CP102" i="26"/>
  <c r="CQ102" i="26"/>
  <c r="CR102" i="26"/>
  <c r="CS102" i="26"/>
  <c r="CT102" i="26"/>
  <c r="CU102" i="26"/>
  <c r="CV102" i="26"/>
  <c r="C103" i="26"/>
  <c r="D103" i="26"/>
  <c r="E103" i="26"/>
  <c r="F103" i="26"/>
  <c r="G103" i="26"/>
  <c r="H103" i="26"/>
  <c r="I103" i="26"/>
  <c r="J103" i="26"/>
  <c r="K103" i="26"/>
  <c r="L103" i="26"/>
  <c r="M103" i="26"/>
  <c r="N103" i="26"/>
  <c r="O103" i="26"/>
  <c r="P103" i="26"/>
  <c r="Q103" i="26"/>
  <c r="R103" i="26"/>
  <c r="S103" i="26"/>
  <c r="T103" i="26"/>
  <c r="U103" i="26"/>
  <c r="V103" i="26"/>
  <c r="W103" i="26"/>
  <c r="X103" i="26"/>
  <c r="Y103" i="26"/>
  <c r="Z103" i="26"/>
  <c r="AA103" i="26"/>
  <c r="AB103" i="26"/>
  <c r="AC103" i="26"/>
  <c r="AD103" i="26"/>
  <c r="AE103" i="26"/>
  <c r="AF103" i="26"/>
  <c r="AG103" i="26"/>
  <c r="AH103" i="26"/>
  <c r="AI103" i="26"/>
  <c r="AJ103" i="26"/>
  <c r="AK103" i="26"/>
  <c r="AL103" i="26"/>
  <c r="AM103" i="26"/>
  <c r="AN103" i="26"/>
  <c r="AO103" i="26"/>
  <c r="AP103" i="26"/>
  <c r="AQ103" i="26"/>
  <c r="AR103" i="26"/>
  <c r="AS103" i="26"/>
  <c r="AT103" i="26"/>
  <c r="AU103" i="26"/>
  <c r="AV103" i="26"/>
  <c r="AW103" i="26"/>
  <c r="AX103" i="26"/>
  <c r="AY103" i="26"/>
  <c r="AZ103" i="26"/>
  <c r="BA103" i="26"/>
  <c r="BB103" i="26"/>
  <c r="BC103" i="26"/>
  <c r="BD103" i="26"/>
  <c r="BE103" i="26"/>
  <c r="BF103" i="26"/>
  <c r="BG103" i="26"/>
  <c r="BH103" i="26"/>
  <c r="BI103" i="26"/>
  <c r="BJ103" i="26"/>
  <c r="BK103" i="26"/>
  <c r="BL103" i="26"/>
  <c r="BM103" i="26"/>
  <c r="BN103" i="26"/>
  <c r="BO103" i="26"/>
  <c r="BP103" i="26"/>
  <c r="BQ103" i="26"/>
  <c r="BR103" i="26"/>
  <c r="BS103" i="26"/>
  <c r="BT103" i="26"/>
  <c r="BU103" i="26"/>
  <c r="BV103" i="26"/>
  <c r="BW103" i="26"/>
  <c r="BX103" i="26"/>
  <c r="BY103" i="26"/>
  <c r="BZ103" i="26"/>
  <c r="CA103" i="26"/>
  <c r="CB103" i="26"/>
  <c r="CC103" i="26"/>
  <c r="CD103" i="26"/>
  <c r="CE103" i="26"/>
  <c r="CF103" i="26"/>
  <c r="CG103" i="26"/>
  <c r="CH103" i="26"/>
  <c r="CI103" i="26"/>
  <c r="CJ103" i="26"/>
  <c r="CK103" i="26"/>
  <c r="CL103" i="26"/>
  <c r="CM103" i="26"/>
  <c r="CN103" i="26"/>
  <c r="CO103" i="26"/>
  <c r="CP103" i="26"/>
  <c r="CQ103" i="26"/>
  <c r="CR103" i="26"/>
  <c r="CS103" i="26"/>
  <c r="CT103" i="26"/>
  <c r="CU103" i="26"/>
  <c r="CV103" i="26"/>
  <c r="C104" i="26"/>
  <c r="D104" i="26"/>
  <c r="E104" i="26"/>
  <c r="F104" i="26"/>
  <c r="G104" i="26"/>
  <c r="H104" i="26"/>
  <c r="I104" i="26"/>
  <c r="J104" i="26"/>
  <c r="K104" i="26"/>
  <c r="L104" i="26"/>
  <c r="M104" i="26"/>
  <c r="N104" i="26"/>
  <c r="O104" i="26"/>
  <c r="P104" i="26"/>
  <c r="Q104" i="26"/>
  <c r="R104" i="26"/>
  <c r="S104" i="26"/>
  <c r="T104" i="26"/>
  <c r="U104" i="26"/>
  <c r="V104" i="26"/>
  <c r="W104" i="26"/>
  <c r="X104" i="26"/>
  <c r="Y104" i="26"/>
  <c r="Z104" i="26"/>
  <c r="AA104" i="26"/>
  <c r="AB104" i="26"/>
  <c r="AC104" i="26"/>
  <c r="AD104" i="26"/>
  <c r="AE104" i="26"/>
  <c r="AF104" i="26"/>
  <c r="AG104" i="26"/>
  <c r="AH104" i="26"/>
  <c r="AI104" i="26"/>
  <c r="AJ104" i="26"/>
  <c r="AK104" i="26"/>
  <c r="AL104" i="26"/>
  <c r="AM104" i="26"/>
  <c r="AN104" i="26"/>
  <c r="AO104" i="26"/>
  <c r="AP104" i="26"/>
  <c r="AQ104" i="26"/>
  <c r="AR104" i="26"/>
  <c r="AS104" i="26"/>
  <c r="AT104" i="26"/>
  <c r="AU104" i="26"/>
  <c r="AV104" i="26"/>
  <c r="AW104" i="26"/>
  <c r="AX104" i="26"/>
  <c r="AY104" i="26"/>
  <c r="AZ104" i="26"/>
  <c r="BA104" i="26"/>
  <c r="BB104" i="26"/>
  <c r="BC104" i="26"/>
  <c r="BD104" i="26"/>
  <c r="BE104" i="26"/>
  <c r="BF104" i="26"/>
  <c r="BG104" i="26"/>
  <c r="BH104" i="26"/>
  <c r="BI104" i="26"/>
  <c r="BJ104" i="26"/>
  <c r="BK104" i="26"/>
  <c r="BL104" i="26"/>
  <c r="BM104" i="26"/>
  <c r="BN104" i="26"/>
  <c r="BO104" i="26"/>
  <c r="BP104" i="26"/>
  <c r="BQ104" i="26"/>
  <c r="BR104" i="26"/>
  <c r="BS104" i="26"/>
  <c r="BT104" i="26"/>
  <c r="BU104" i="26"/>
  <c r="BV104" i="26"/>
  <c r="BW104" i="26"/>
  <c r="BX104" i="26"/>
  <c r="BY104" i="26"/>
  <c r="BZ104" i="26"/>
  <c r="CA104" i="26"/>
  <c r="CB104" i="26"/>
  <c r="CC104" i="26"/>
  <c r="CD104" i="26"/>
  <c r="CE104" i="26"/>
  <c r="CF104" i="26"/>
  <c r="CG104" i="26"/>
  <c r="CH104" i="26"/>
  <c r="CI104" i="26"/>
  <c r="CJ104" i="26"/>
  <c r="CK104" i="26"/>
  <c r="CL104" i="26"/>
  <c r="CM104" i="26"/>
  <c r="CN104" i="26"/>
  <c r="CO104" i="26"/>
  <c r="CP104" i="26"/>
  <c r="CQ104" i="26"/>
  <c r="CR104" i="26"/>
  <c r="CS104" i="26"/>
  <c r="CT104" i="26"/>
  <c r="CU104" i="26"/>
  <c r="CV104" i="26"/>
  <c r="C105" i="26"/>
  <c r="D105" i="26"/>
  <c r="E105" i="26"/>
  <c r="F105" i="26"/>
  <c r="G105" i="26"/>
  <c r="H105" i="26"/>
  <c r="I105" i="26"/>
  <c r="J105" i="26"/>
  <c r="K105" i="26"/>
  <c r="L105" i="26"/>
  <c r="M105" i="26"/>
  <c r="N105" i="26"/>
  <c r="O105" i="26"/>
  <c r="P105" i="26"/>
  <c r="Q105" i="26"/>
  <c r="R105" i="26"/>
  <c r="S105" i="26"/>
  <c r="T105" i="26"/>
  <c r="U105" i="26"/>
  <c r="V105" i="26"/>
  <c r="W105" i="26"/>
  <c r="X105" i="26"/>
  <c r="Y105" i="26"/>
  <c r="Z105" i="26"/>
  <c r="AA105" i="26"/>
  <c r="AB105" i="26"/>
  <c r="AC105" i="26"/>
  <c r="AD105" i="26"/>
  <c r="AE105" i="26"/>
  <c r="AF105" i="26"/>
  <c r="AG105" i="26"/>
  <c r="AH105" i="26"/>
  <c r="AI105" i="26"/>
  <c r="AJ105" i="26"/>
  <c r="AK105" i="26"/>
  <c r="AL105" i="26"/>
  <c r="AM105" i="26"/>
  <c r="AN105" i="26"/>
  <c r="AO105" i="26"/>
  <c r="AP105" i="26"/>
  <c r="AQ105" i="26"/>
  <c r="AR105" i="26"/>
  <c r="AS105" i="26"/>
  <c r="AT105" i="26"/>
  <c r="AU105" i="26"/>
  <c r="AV105" i="26"/>
  <c r="AW105" i="26"/>
  <c r="AX105" i="26"/>
  <c r="AY105" i="26"/>
  <c r="AZ105" i="26"/>
  <c r="BA105" i="26"/>
  <c r="BB105" i="26"/>
  <c r="BC105" i="26"/>
  <c r="BD105" i="26"/>
  <c r="BE105" i="26"/>
  <c r="BF105" i="26"/>
  <c r="BG105" i="26"/>
  <c r="BH105" i="26"/>
  <c r="BI105" i="26"/>
  <c r="BJ105" i="26"/>
  <c r="BK105" i="26"/>
  <c r="BL105" i="26"/>
  <c r="BM105" i="26"/>
  <c r="BN105" i="26"/>
  <c r="BO105" i="26"/>
  <c r="BP105" i="26"/>
  <c r="BQ105" i="26"/>
  <c r="BR105" i="26"/>
  <c r="BS105" i="26"/>
  <c r="BT105" i="26"/>
  <c r="BU105" i="26"/>
  <c r="BV105" i="26"/>
  <c r="BW105" i="26"/>
  <c r="BX105" i="26"/>
  <c r="BY105" i="26"/>
  <c r="BZ105" i="26"/>
  <c r="CA105" i="26"/>
  <c r="CB105" i="26"/>
  <c r="CC105" i="26"/>
  <c r="CD105" i="26"/>
  <c r="CE105" i="26"/>
  <c r="CF105" i="26"/>
  <c r="CG105" i="26"/>
  <c r="CH105" i="26"/>
  <c r="CI105" i="26"/>
  <c r="CJ105" i="26"/>
  <c r="CK105" i="26"/>
  <c r="CL105" i="26"/>
  <c r="CM105" i="26"/>
  <c r="CN105" i="26"/>
  <c r="CO105" i="26"/>
  <c r="CP105" i="26"/>
  <c r="CQ105" i="26"/>
  <c r="CR105" i="26"/>
  <c r="CS105" i="26"/>
  <c r="CT105" i="26"/>
  <c r="CU105" i="26"/>
  <c r="CV105" i="26"/>
  <c r="C106" i="26"/>
  <c r="D106" i="26"/>
  <c r="E106" i="26"/>
  <c r="F106" i="26"/>
  <c r="G106" i="26"/>
  <c r="H106" i="26"/>
  <c r="I106" i="26"/>
  <c r="J106" i="26"/>
  <c r="K106" i="26"/>
  <c r="L106" i="26"/>
  <c r="M106" i="26"/>
  <c r="N106" i="26"/>
  <c r="O106" i="26"/>
  <c r="P106" i="26"/>
  <c r="Q106" i="26"/>
  <c r="R106" i="26"/>
  <c r="S106" i="26"/>
  <c r="T106" i="26"/>
  <c r="U106" i="26"/>
  <c r="V106" i="26"/>
  <c r="W106" i="26"/>
  <c r="X106" i="26"/>
  <c r="Y106" i="26"/>
  <c r="Z106" i="26"/>
  <c r="AA106" i="26"/>
  <c r="AB106" i="26"/>
  <c r="AC106" i="26"/>
  <c r="AD106" i="26"/>
  <c r="AE106" i="26"/>
  <c r="AF106" i="26"/>
  <c r="AG106" i="26"/>
  <c r="AH106" i="26"/>
  <c r="AI106" i="26"/>
  <c r="AJ106" i="26"/>
  <c r="AK106" i="26"/>
  <c r="AL106" i="26"/>
  <c r="AM106" i="26"/>
  <c r="AN106" i="26"/>
  <c r="AO106" i="26"/>
  <c r="AP106" i="26"/>
  <c r="AQ106" i="26"/>
  <c r="AR106" i="26"/>
  <c r="AS106" i="26"/>
  <c r="AT106" i="26"/>
  <c r="AU106" i="26"/>
  <c r="AV106" i="26"/>
  <c r="AW106" i="26"/>
  <c r="AX106" i="26"/>
  <c r="AY106" i="26"/>
  <c r="AZ106" i="26"/>
  <c r="BA106" i="26"/>
  <c r="BB106" i="26"/>
  <c r="BC106" i="26"/>
  <c r="BD106" i="26"/>
  <c r="BE106" i="26"/>
  <c r="BF106" i="26"/>
  <c r="BG106" i="26"/>
  <c r="BH106" i="26"/>
  <c r="BI106" i="26"/>
  <c r="BJ106" i="26"/>
  <c r="BK106" i="26"/>
  <c r="BL106" i="26"/>
  <c r="BM106" i="26"/>
  <c r="BN106" i="26"/>
  <c r="BO106" i="26"/>
  <c r="BP106" i="26"/>
  <c r="BQ106" i="26"/>
  <c r="BR106" i="26"/>
  <c r="BS106" i="26"/>
  <c r="BT106" i="26"/>
  <c r="BU106" i="26"/>
  <c r="BV106" i="26"/>
  <c r="BW106" i="26"/>
  <c r="BX106" i="26"/>
  <c r="BY106" i="26"/>
  <c r="BZ106" i="26"/>
  <c r="CA106" i="26"/>
  <c r="CB106" i="26"/>
  <c r="CC106" i="26"/>
  <c r="CD106" i="26"/>
  <c r="CE106" i="26"/>
  <c r="CF106" i="26"/>
  <c r="CG106" i="26"/>
  <c r="CH106" i="26"/>
  <c r="CI106" i="26"/>
  <c r="CJ106" i="26"/>
  <c r="CK106" i="26"/>
  <c r="CL106" i="26"/>
  <c r="CM106" i="26"/>
  <c r="CN106" i="26"/>
  <c r="CO106" i="26"/>
  <c r="CP106" i="26"/>
  <c r="CQ106" i="26"/>
  <c r="CR106" i="26"/>
  <c r="CS106" i="26"/>
  <c r="CT106" i="26"/>
  <c r="CU106" i="26"/>
  <c r="CV106" i="26"/>
  <c r="C107" i="26"/>
  <c r="D107" i="26"/>
  <c r="E107" i="26"/>
  <c r="F107" i="26"/>
  <c r="G107" i="26"/>
  <c r="H107" i="26"/>
  <c r="I107" i="26"/>
  <c r="J107" i="26"/>
  <c r="K107" i="26"/>
  <c r="L107" i="26"/>
  <c r="M107" i="26"/>
  <c r="N107" i="26"/>
  <c r="O107" i="26"/>
  <c r="P107" i="26"/>
  <c r="Q107" i="26"/>
  <c r="R107" i="26"/>
  <c r="S107" i="26"/>
  <c r="T107" i="26"/>
  <c r="U107" i="26"/>
  <c r="V107" i="26"/>
  <c r="W107" i="26"/>
  <c r="X107" i="26"/>
  <c r="Y107" i="26"/>
  <c r="Z107" i="26"/>
  <c r="AA107" i="26"/>
  <c r="AB107" i="26"/>
  <c r="AC107" i="26"/>
  <c r="AD107" i="26"/>
  <c r="AE107" i="26"/>
  <c r="AF107" i="26"/>
  <c r="AG107" i="26"/>
  <c r="AH107" i="26"/>
  <c r="AI107" i="26"/>
  <c r="AJ107" i="26"/>
  <c r="AK107" i="26"/>
  <c r="AL107" i="26"/>
  <c r="AM107" i="26"/>
  <c r="AN107" i="26"/>
  <c r="AO107" i="26"/>
  <c r="AP107" i="26"/>
  <c r="AQ107" i="26"/>
  <c r="AR107" i="26"/>
  <c r="AS107" i="26"/>
  <c r="AT107" i="26"/>
  <c r="AU107" i="26"/>
  <c r="AV107" i="26"/>
  <c r="AW107" i="26"/>
  <c r="AX107" i="26"/>
  <c r="AY107" i="26"/>
  <c r="AZ107" i="26"/>
  <c r="BA107" i="26"/>
  <c r="BB107" i="26"/>
  <c r="BC107" i="26"/>
  <c r="BD107" i="26"/>
  <c r="BE107" i="26"/>
  <c r="BF107" i="26"/>
  <c r="BG107" i="26"/>
  <c r="BH107" i="26"/>
  <c r="BI107" i="26"/>
  <c r="BJ107" i="26"/>
  <c r="BK107" i="26"/>
  <c r="BL107" i="26"/>
  <c r="BM107" i="26"/>
  <c r="BN107" i="26"/>
  <c r="BO107" i="26"/>
  <c r="BP107" i="26"/>
  <c r="BQ107" i="26"/>
  <c r="BR107" i="26"/>
  <c r="BS107" i="26"/>
  <c r="BT107" i="26"/>
  <c r="BU107" i="26"/>
  <c r="BV107" i="26"/>
  <c r="BW107" i="26"/>
  <c r="BX107" i="26"/>
  <c r="BY107" i="26"/>
  <c r="BZ107" i="26"/>
  <c r="CA107" i="26"/>
  <c r="CB107" i="26"/>
  <c r="CC107" i="26"/>
  <c r="CD107" i="26"/>
  <c r="CE107" i="26"/>
  <c r="CF107" i="26"/>
  <c r="CG107" i="26"/>
  <c r="CH107" i="26"/>
  <c r="CI107" i="26"/>
  <c r="CJ107" i="26"/>
  <c r="CK107" i="26"/>
  <c r="CL107" i="26"/>
  <c r="CM107" i="26"/>
  <c r="CN107" i="26"/>
  <c r="CO107" i="26"/>
  <c r="CP107" i="26"/>
  <c r="CQ107" i="26"/>
  <c r="CR107" i="26"/>
  <c r="CS107" i="26"/>
  <c r="CT107" i="26"/>
  <c r="CU107" i="26"/>
  <c r="CV107" i="26"/>
  <c r="C108" i="26"/>
  <c r="D108" i="26"/>
  <c r="E108" i="26"/>
  <c r="F108" i="26"/>
  <c r="G108" i="26"/>
  <c r="H108" i="26"/>
  <c r="I108" i="26"/>
  <c r="J108" i="26"/>
  <c r="K108" i="26"/>
  <c r="L108" i="26"/>
  <c r="M108" i="26"/>
  <c r="N108" i="26"/>
  <c r="O108" i="26"/>
  <c r="P108" i="26"/>
  <c r="Q108" i="26"/>
  <c r="R108" i="26"/>
  <c r="S108" i="26"/>
  <c r="T108" i="26"/>
  <c r="U108" i="26"/>
  <c r="V108" i="26"/>
  <c r="W108" i="26"/>
  <c r="X108" i="26"/>
  <c r="Y108" i="26"/>
  <c r="Z108" i="26"/>
  <c r="AA108" i="26"/>
  <c r="AB108" i="26"/>
  <c r="AC108" i="26"/>
  <c r="AD108" i="26"/>
  <c r="AE108" i="26"/>
  <c r="AF108" i="26"/>
  <c r="AG108" i="26"/>
  <c r="AH108" i="26"/>
  <c r="AI108" i="26"/>
  <c r="AJ108" i="26"/>
  <c r="AK108" i="26"/>
  <c r="AL108" i="26"/>
  <c r="AM108" i="26"/>
  <c r="AN108" i="26"/>
  <c r="AO108" i="26"/>
  <c r="AP108" i="26"/>
  <c r="AQ108" i="26"/>
  <c r="AR108" i="26"/>
  <c r="AS108" i="26"/>
  <c r="AT108" i="26"/>
  <c r="AU108" i="26"/>
  <c r="AV108" i="26"/>
  <c r="AW108" i="26"/>
  <c r="AX108" i="26"/>
  <c r="AY108" i="26"/>
  <c r="AZ108" i="26"/>
  <c r="BA108" i="26"/>
  <c r="BB108" i="26"/>
  <c r="BC108" i="26"/>
  <c r="BD108" i="26"/>
  <c r="BE108" i="26"/>
  <c r="BF108" i="26"/>
  <c r="BG108" i="26"/>
  <c r="BH108" i="26"/>
  <c r="BI108" i="26"/>
  <c r="BJ108" i="26"/>
  <c r="BK108" i="26"/>
  <c r="BL108" i="26"/>
  <c r="BM108" i="26"/>
  <c r="BN108" i="26"/>
  <c r="BO108" i="26"/>
  <c r="BP108" i="26"/>
  <c r="BQ108" i="26"/>
  <c r="BR108" i="26"/>
  <c r="BS108" i="26"/>
  <c r="BT108" i="26"/>
  <c r="BU108" i="26"/>
  <c r="BV108" i="26"/>
  <c r="BW108" i="26"/>
  <c r="BX108" i="26"/>
  <c r="BY108" i="26"/>
  <c r="BZ108" i="26"/>
  <c r="CA108" i="26"/>
  <c r="CB108" i="26"/>
  <c r="CC108" i="26"/>
  <c r="CD108" i="26"/>
  <c r="CE108" i="26"/>
  <c r="CF108" i="26"/>
  <c r="CG108" i="26"/>
  <c r="CH108" i="26"/>
  <c r="CI108" i="26"/>
  <c r="CJ108" i="26"/>
  <c r="CK108" i="26"/>
  <c r="CL108" i="26"/>
  <c r="CM108" i="26"/>
  <c r="CN108" i="26"/>
  <c r="CO108" i="26"/>
  <c r="CP108" i="26"/>
  <c r="CQ108" i="26"/>
  <c r="CR108" i="26"/>
  <c r="CS108" i="26"/>
  <c r="CT108" i="26"/>
  <c r="CU108" i="26"/>
  <c r="CV108" i="26"/>
  <c r="C109" i="26"/>
  <c r="D109" i="26"/>
  <c r="E109" i="26"/>
  <c r="F109" i="26"/>
  <c r="G109" i="26"/>
  <c r="H109" i="26"/>
  <c r="I109" i="26"/>
  <c r="J109" i="26"/>
  <c r="K109" i="26"/>
  <c r="L109" i="26"/>
  <c r="M109" i="26"/>
  <c r="N109" i="26"/>
  <c r="O109" i="26"/>
  <c r="P109" i="26"/>
  <c r="Q109" i="26"/>
  <c r="R109" i="26"/>
  <c r="S109" i="26"/>
  <c r="T109" i="26"/>
  <c r="U109" i="26"/>
  <c r="V109" i="26"/>
  <c r="W109" i="26"/>
  <c r="X109" i="26"/>
  <c r="Y109" i="26"/>
  <c r="Z109" i="26"/>
  <c r="AA109" i="26"/>
  <c r="AB109" i="26"/>
  <c r="AC109" i="26"/>
  <c r="AD109" i="26"/>
  <c r="AE109" i="26"/>
  <c r="AF109" i="26"/>
  <c r="AG109" i="26"/>
  <c r="AH109" i="26"/>
  <c r="AI109" i="26"/>
  <c r="AJ109" i="26"/>
  <c r="AK109" i="26"/>
  <c r="AL109" i="26"/>
  <c r="AM109" i="26"/>
  <c r="AN109" i="26"/>
  <c r="AO109" i="26"/>
  <c r="AP109" i="26"/>
  <c r="AQ109" i="26"/>
  <c r="AR109" i="26"/>
  <c r="AS109" i="26"/>
  <c r="AT109" i="26"/>
  <c r="AU109" i="26"/>
  <c r="AV109" i="26"/>
  <c r="AW109" i="26"/>
  <c r="AX109" i="26"/>
  <c r="AY109" i="26"/>
  <c r="AZ109" i="26"/>
  <c r="BA109" i="26"/>
  <c r="BB109" i="26"/>
  <c r="BC109" i="26"/>
  <c r="BD109" i="26"/>
  <c r="BE109" i="26"/>
  <c r="BF109" i="26"/>
  <c r="BG109" i="26"/>
  <c r="BH109" i="26"/>
  <c r="BI109" i="26"/>
  <c r="BJ109" i="26"/>
  <c r="BK109" i="26"/>
  <c r="BL109" i="26"/>
  <c r="BM109" i="26"/>
  <c r="BN109" i="26"/>
  <c r="BO109" i="26"/>
  <c r="BP109" i="26"/>
  <c r="BQ109" i="26"/>
  <c r="BR109" i="26"/>
  <c r="BS109" i="26"/>
  <c r="BT109" i="26"/>
  <c r="BU109" i="26"/>
  <c r="BV109" i="26"/>
  <c r="BW109" i="26"/>
  <c r="BX109" i="26"/>
  <c r="BY109" i="26"/>
  <c r="BZ109" i="26"/>
  <c r="CA109" i="26"/>
  <c r="CB109" i="26"/>
  <c r="CC109" i="26"/>
  <c r="CD109" i="26"/>
  <c r="CE109" i="26"/>
  <c r="CF109" i="26"/>
  <c r="CG109" i="26"/>
  <c r="CH109" i="26"/>
  <c r="CI109" i="26"/>
  <c r="CJ109" i="26"/>
  <c r="CK109" i="26"/>
  <c r="CL109" i="26"/>
  <c r="CM109" i="26"/>
  <c r="CN109" i="26"/>
  <c r="CO109" i="26"/>
  <c r="CP109" i="26"/>
  <c r="CQ109" i="26"/>
  <c r="CR109" i="26"/>
  <c r="CS109" i="26"/>
  <c r="CT109" i="26"/>
  <c r="CU109" i="26"/>
  <c r="CV109" i="26"/>
  <c r="C110" i="26"/>
  <c r="D110" i="26"/>
  <c r="E110" i="26"/>
  <c r="F110" i="26"/>
  <c r="G110" i="26"/>
  <c r="H110" i="26"/>
  <c r="I110" i="26"/>
  <c r="J110" i="26"/>
  <c r="K110" i="26"/>
  <c r="L110" i="26"/>
  <c r="M110" i="26"/>
  <c r="N110" i="26"/>
  <c r="O110" i="26"/>
  <c r="P110" i="26"/>
  <c r="Q110" i="26"/>
  <c r="R110" i="26"/>
  <c r="S110" i="26"/>
  <c r="T110" i="26"/>
  <c r="U110" i="26"/>
  <c r="V110" i="26"/>
  <c r="W110" i="26"/>
  <c r="X110" i="26"/>
  <c r="Y110" i="26"/>
  <c r="Z110" i="26"/>
  <c r="AA110" i="26"/>
  <c r="AB110" i="26"/>
  <c r="AC110" i="26"/>
  <c r="AD110" i="26"/>
  <c r="AE110" i="26"/>
  <c r="AF110" i="26"/>
  <c r="AG110" i="26"/>
  <c r="AH110" i="26"/>
  <c r="AI110" i="26"/>
  <c r="AJ110" i="26"/>
  <c r="AK110" i="26"/>
  <c r="AL110" i="26"/>
  <c r="AM110" i="26"/>
  <c r="AN110" i="26"/>
  <c r="AO110" i="26"/>
  <c r="AP110" i="26"/>
  <c r="AQ110" i="26"/>
  <c r="AR110" i="26"/>
  <c r="AS110" i="26"/>
  <c r="AT110" i="26"/>
  <c r="AU110" i="26"/>
  <c r="AV110" i="26"/>
  <c r="AW110" i="26"/>
  <c r="AX110" i="26"/>
  <c r="AY110" i="26"/>
  <c r="AZ110" i="26"/>
  <c r="BA110" i="26"/>
  <c r="BB110" i="26"/>
  <c r="BC110" i="26"/>
  <c r="BD110" i="26"/>
  <c r="BE110" i="26"/>
  <c r="BF110" i="26"/>
  <c r="BG110" i="26"/>
  <c r="BH110" i="26"/>
  <c r="BI110" i="26"/>
  <c r="BJ110" i="26"/>
  <c r="BK110" i="26"/>
  <c r="BL110" i="26"/>
  <c r="BM110" i="26"/>
  <c r="BN110" i="26"/>
  <c r="BO110" i="26"/>
  <c r="BP110" i="26"/>
  <c r="BQ110" i="26"/>
  <c r="BR110" i="26"/>
  <c r="BS110" i="26"/>
  <c r="BT110" i="26"/>
  <c r="BU110" i="26"/>
  <c r="BV110" i="26"/>
  <c r="BW110" i="26"/>
  <c r="BX110" i="26"/>
  <c r="BY110" i="26"/>
  <c r="BZ110" i="26"/>
  <c r="CA110" i="26"/>
  <c r="CB110" i="26"/>
  <c r="CC110" i="26"/>
  <c r="CD110" i="26"/>
  <c r="CE110" i="26"/>
  <c r="CF110" i="26"/>
  <c r="CG110" i="26"/>
  <c r="CH110" i="26"/>
  <c r="CI110" i="26"/>
  <c r="CJ110" i="26"/>
  <c r="CK110" i="26"/>
  <c r="CL110" i="26"/>
  <c r="CM110" i="26"/>
  <c r="CN110" i="26"/>
  <c r="CO110" i="26"/>
  <c r="CP110" i="26"/>
  <c r="CQ110" i="26"/>
  <c r="CR110" i="26"/>
  <c r="CS110" i="26"/>
  <c r="CT110" i="26"/>
  <c r="CU110" i="26"/>
  <c r="CV110" i="26"/>
  <c r="C111" i="26"/>
  <c r="D111" i="26"/>
  <c r="E111" i="26"/>
  <c r="F111" i="26"/>
  <c r="G111" i="26"/>
  <c r="H111" i="26"/>
  <c r="I111" i="26"/>
  <c r="J111" i="26"/>
  <c r="K111" i="26"/>
  <c r="L111" i="26"/>
  <c r="M111" i="26"/>
  <c r="N111" i="26"/>
  <c r="O111" i="26"/>
  <c r="P111" i="26"/>
  <c r="Q111" i="26"/>
  <c r="R111" i="26"/>
  <c r="S111" i="26"/>
  <c r="T111" i="26"/>
  <c r="U111" i="26"/>
  <c r="V111" i="26"/>
  <c r="W111" i="26"/>
  <c r="X111" i="26"/>
  <c r="Y111" i="26"/>
  <c r="Z111" i="26"/>
  <c r="AA111" i="26"/>
  <c r="AB111" i="26"/>
  <c r="AC111" i="26"/>
  <c r="AD111" i="26"/>
  <c r="AE111" i="26"/>
  <c r="AF111" i="26"/>
  <c r="AG111" i="26"/>
  <c r="AH111" i="26"/>
  <c r="AI111" i="26"/>
  <c r="AJ111" i="26"/>
  <c r="AK111" i="26"/>
  <c r="AL111" i="26"/>
  <c r="AM111" i="26"/>
  <c r="AN111" i="26"/>
  <c r="AO111" i="26"/>
  <c r="AP111" i="26"/>
  <c r="AQ111" i="26"/>
  <c r="AR111" i="26"/>
  <c r="AS111" i="26"/>
  <c r="AT111" i="26"/>
  <c r="AU111" i="26"/>
  <c r="AV111" i="26"/>
  <c r="AW111" i="26"/>
  <c r="AX111" i="26"/>
  <c r="AY111" i="26"/>
  <c r="AZ111" i="26"/>
  <c r="BA111" i="26"/>
  <c r="BB111" i="26"/>
  <c r="BC111" i="26"/>
  <c r="BD111" i="26"/>
  <c r="BE111" i="26"/>
  <c r="BF111" i="26"/>
  <c r="BG111" i="26"/>
  <c r="BH111" i="26"/>
  <c r="BI111" i="26"/>
  <c r="BJ111" i="26"/>
  <c r="BK111" i="26"/>
  <c r="BL111" i="26"/>
  <c r="BM111" i="26"/>
  <c r="BN111" i="26"/>
  <c r="BO111" i="26"/>
  <c r="BP111" i="26"/>
  <c r="BQ111" i="26"/>
  <c r="BR111" i="26"/>
  <c r="BS111" i="26"/>
  <c r="BT111" i="26"/>
  <c r="BU111" i="26"/>
  <c r="BV111" i="26"/>
  <c r="BW111" i="26"/>
  <c r="BX111" i="26"/>
  <c r="BY111" i="26"/>
  <c r="BZ111" i="26"/>
  <c r="CA111" i="26"/>
  <c r="CB111" i="26"/>
  <c r="CC111" i="26"/>
  <c r="CD111" i="26"/>
  <c r="CE111" i="26"/>
  <c r="CF111" i="26"/>
  <c r="CG111" i="26"/>
  <c r="CH111" i="26"/>
  <c r="CI111" i="26"/>
  <c r="CJ111" i="26"/>
  <c r="CK111" i="26"/>
  <c r="CL111" i="26"/>
  <c r="CM111" i="26"/>
  <c r="CN111" i="26"/>
  <c r="CO111" i="26"/>
  <c r="CP111" i="26"/>
  <c r="CQ111" i="26"/>
  <c r="CR111" i="26"/>
  <c r="CS111" i="26"/>
  <c r="CT111" i="26"/>
  <c r="CU111" i="26"/>
  <c r="CV111" i="26"/>
  <c r="C112" i="26"/>
  <c r="D112" i="26"/>
  <c r="E112" i="26"/>
  <c r="F112" i="26"/>
  <c r="G112" i="26"/>
  <c r="H112" i="26"/>
  <c r="I112" i="26"/>
  <c r="J112" i="26"/>
  <c r="K112" i="26"/>
  <c r="L112" i="26"/>
  <c r="M112" i="26"/>
  <c r="N112" i="26"/>
  <c r="O112" i="26"/>
  <c r="P112" i="26"/>
  <c r="Q112" i="26"/>
  <c r="R112" i="26"/>
  <c r="S112" i="26"/>
  <c r="T112" i="26"/>
  <c r="U112" i="26"/>
  <c r="V112" i="26"/>
  <c r="W112" i="26"/>
  <c r="X112" i="26"/>
  <c r="Y112" i="26"/>
  <c r="Z112" i="26"/>
  <c r="AA112" i="26"/>
  <c r="AB112" i="26"/>
  <c r="AC112" i="26"/>
  <c r="AD112" i="26"/>
  <c r="AE112" i="26"/>
  <c r="AF112" i="26"/>
  <c r="AG112" i="26"/>
  <c r="AH112" i="26"/>
  <c r="AI112" i="26"/>
  <c r="AJ112" i="26"/>
  <c r="AK112" i="26"/>
  <c r="AL112" i="26"/>
  <c r="AM112" i="26"/>
  <c r="AN112" i="26"/>
  <c r="AO112" i="26"/>
  <c r="AP112" i="26"/>
  <c r="AQ112" i="26"/>
  <c r="AR112" i="26"/>
  <c r="AS112" i="26"/>
  <c r="AT112" i="26"/>
  <c r="AU112" i="26"/>
  <c r="AV112" i="26"/>
  <c r="AW112" i="26"/>
  <c r="AX112" i="26"/>
  <c r="AY112" i="26"/>
  <c r="AZ112" i="26"/>
  <c r="BA112" i="26"/>
  <c r="BB112" i="26"/>
  <c r="BC112" i="26"/>
  <c r="BD112" i="26"/>
  <c r="BE112" i="26"/>
  <c r="BF112" i="26"/>
  <c r="BG112" i="26"/>
  <c r="BH112" i="26"/>
  <c r="BI112" i="26"/>
  <c r="BJ112" i="26"/>
  <c r="BK112" i="26"/>
  <c r="BL112" i="26"/>
  <c r="BM112" i="26"/>
  <c r="BN112" i="26"/>
  <c r="BO112" i="26"/>
  <c r="BP112" i="26"/>
  <c r="BQ112" i="26"/>
  <c r="BR112" i="26"/>
  <c r="BS112" i="26"/>
  <c r="BT112" i="26"/>
  <c r="BU112" i="26"/>
  <c r="BV112" i="26"/>
  <c r="BW112" i="26"/>
  <c r="BX112" i="26"/>
  <c r="BY112" i="26"/>
  <c r="BZ112" i="26"/>
  <c r="CA112" i="26"/>
  <c r="CB112" i="26"/>
  <c r="CC112" i="26"/>
  <c r="CD112" i="26"/>
  <c r="CE112" i="26"/>
  <c r="CF112" i="26"/>
  <c r="CG112" i="26"/>
  <c r="CH112" i="26"/>
  <c r="CI112" i="26"/>
  <c r="CJ112" i="26"/>
  <c r="CK112" i="26"/>
  <c r="CL112" i="26"/>
  <c r="CM112" i="26"/>
  <c r="CN112" i="26"/>
  <c r="CO112" i="26"/>
  <c r="CP112" i="26"/>
  <c r="CQ112" i="26"/>
  <c r="CR112" i="26"/>
  <c r="CS112" i="26"/>
  <c r="CT112" i="26"/>
  <c r="CU112" i="26"/>
  <c r="CV112" i="26"/>
  <c r="C113" i="26"/>
  <c r="D113" i="26"/>
  <c r="E113" i="26"/>
  <c r="F113" i="26"/>
  <c r="G113" i="26"/>
  <c r="H113" i="26"/>
  <c r="I113" i="26"/>
  <c r="J113" i="26"/>
  <c r="K113" i="26"/>
  <c r="L113" i="26"/>
  <c r="M113" i="26"/>
  <c r="N113" i="26"/>
  <c r="O113" i="26"/>
  <c r="P113" i="26"/>
  <c r="Q113" i="26"/>
  <c r="R113" i="26"/>
  <c r="S113" i="26"/>
  <c r="T113" i="26"/>
  <c r="U113" i="26"/>
  <c r="V113" i="26"/>
  <c r="W113" i="26"/>
  <c r="X113" i="26"/>
  <c r="Y113" i="26"/>
  <c r="Z113" i="26"/>
  <c r="AA113" i="26"/>
  <c r="AB113" i="26"/>
  <c r="AC113" i="26"/>
  <c r="AD113" i="26"/>
  <c r="AE113" i="26"/>
  <c r="AF113" i="26"/>
  <c r="AG113" i="26"/>
  <c r="AH113" i="26"/>
  <c r="AI113" i="26"/>
  <c r="AJ113" i="26"/>
  <c r="AK113" i="26"/>
  <c r="AL113" i="26"/>
  <c r="AM113" i="26"/>
  <c r="AN113" i="26"/>
  <c r="AO113" i="26"/>
  <c r="AP113" i="26"/>
  <c r="AQ113" i="26"/>
  <c r="AR113" i="26"/>
  <c r="AS113" i="26"/>
  <c r="AT113" i="26"/>
  <c r="AU113" i="26"/>
  <c r="AV113" i="26"/>
  <c r="AW113" i="26"/>
  <c r="AX113" i="26"/>
  <c r="AY113" i="26"/>
  <c r="AZ113" i="26"/>
  <c r="BA113" i="26"/>
  <c r="BB113" i="26"/>
  <c r="BC113" i="26"/>
  <c r="BD113" i="26"/>
  <c r="BE113" i="26"/>
  <c r="BF113" i="26"/>
  <c r="BG113" i="26"/>
  <c r="BH113" i="26"/>
  <c r="BI113" i="26"/>
  <c r="BJ113" i="26"/>
  <c r="BK113" i="26"/>
  <c r="BL113" i="26"/>
  <c r="BM113" i="26"/>
  <c r="BN113" i="26"/>
  <c r="BO113" i="26"/>
  <c r="BP113" i="26"/>
  <c r="BQ113" i="26"/>
  <c r="BR113" i="26"/>
  <c r="BS113" i="26"/>
  <c r="BT113" i="26"/>
  <c r="BU113" i="26"/>
  <c r="BV113" i="26"/>
  <c r="BW113" i="26"/>
  <c r="BX113" i="26"/>
  <c r="BY113" i="26"/>
  <c r="BZ113" i="26"/>
  <c r="CA113" i="26"/>
  <c r="CB113" i="26"/>
  <c r="CC113" i="26"/>
  <c r="CD113" i="26"/>
  <c r="CE113" i="26"/>
  <c r="CF113" i="26"/>
  <c r="CG113" i="26"/>
  <c r="CH113" i="26"/>
  <c r="CI113" i="26"/>
  <c r="CJ113" i="26"/>
  <c r="CK113" i="26"/>
  <c r="CL113" i="26"/>
  <c r="CM113" i="26"/>
  <c r="CN113" i="26"/>
  <c r="CO113" i="26"/>
  <c r="CP113" i="26"/>
  <c r="CQ113" i="26"/>
  <c r="CR113" i="26"/>
  <c r="CS113" i="26"/>
  <c r="CT113" i="26"/>
  <c r="CU113" i="26"/>
  <c r="CV113" i="26"/>
  <c r="C114" i="26"/>
  <c r="D114" i="26"/>
  <c r="E114" i="26"/>
  <c r="F114" i="26"/>
  <c r="G114" i="26"/>
  <c r="H114" i="26"/>
  <c r="I114" i="26"/>
  <c r="J114" i="26"/>
  <c r="K114" i="26"/>
  <c r="L114" i="26"/>
  <c r="M114" i="26"/>
  <c r="N114" i="26"/>
  <c r="O114" i="26"/>
  <c r="P114" i="26"/>
  <c r="Q114" i="26"/>
  <c r="R114" i="26"/>
  <c r="S114" i="26"/>
  <c r="T114" i="26"/>
  <c r="U114" i="26"/>
  <c r="V114" i="26"/>
  <c r="W114" i="26"/>
  <c r="X114" i="26"/>
  <c r="Y114" i="26"/>
  <c r="Z114" i="26"/>
  <c r="AA114" i="26"/>
  <c r="AB114" i="26"/>
  <c r="AC114" i="26"/>
  <c r="AD114" i="26"/>
  <c r="AE114" i="26"/>
  <c r="AF114" i="26"/>
  <c r="AG114" i="26"/>
  <c r="AH114" i="26"/>
  <c r="AI114" i="26"/>
  <c r="AJ114" i="26"/>
  <c r="AK114" i="26"/>
  <c r="AL114" i="26"/>
  <c r="AM114" i="26"/>
  <c r="AN114" i="26"/>
  <c r="AO114" i="26"/>
  <c r="AP114" i="26"/>
  <c r="AQ114" i="26"/>
  <c r="AR114" i="26"/>
  <c r="AS114" i="26"/>
  <c r="AT114" i="26"/>
  <c r="AU114" i="26"/>
  <c r="AV114" i="26"/>
  <c r="AW114" i="26"/>
  <c r="AX114" i="26"/>
  <c r="AY114" i="26"/>
  <c r="AZ114" i="26"/>
  <c r="BA114" i="26"/>
  <c r="BB114" i="26"/>
  <c r="BC114" i="26"/>
  <c r="BD114" i="26"/>
  <c r="BE114" i="26"/>
  <c r="BF114" i="26"/>
  <c r="BG114" i="26"/>
  <c r="BH114" i="26"/>
  <c r="BI114" i="26"/>
  <c r="BJ114" i="26"/>
  <c r="BK114" i="26"/>
  <c r="BL114" i="26"/>
  <c r="BM114" i="26"/>
  <c r="BN114" i="26"/>
  <c r="BO114" i="26"/>
  <c r="BP114" i="26"/>
  <c r="BQ114" i="26"/>
  <c r="BR114" i="26"/>
  <c r="BS114" i="26"/>
  <c r="BT114" i="26"/>
  <c r="BU114" i="26"/>
  <c r="BV114" i="26"/>
  <c r="BW114" i="26"/>
  <c r="BX114" i="26"/>
  <c r="BY114" i="26"/>
  <c r="BZ114" i="26"/>
  <c r="CA114" i="26"/>
  <c r="CB114" i="26"/>
  <c r="CC114" i="26"/>
  <c r="CD114" i="26"/>
  <c r="CE114" i="26"/>
  <c r="CF114" i="26"/>
  <c r="CG114" i="26"/>
  <c r="CH114" i="26"/>
  <c r="CI114" i="26"/>
  <c r="CJ114" i="26"/>
  <c r="CK114" i="26"/>
  <c r="CL114" i="26"/>
  <c r="CM114" i="26"/>
  <c r="CN114" i="26"/>
  <c r="CO114" i="26"/>
  <c r="CP114" i="26"/>
  <c r="CQ114" i="26"/>
  <c r="CR114" i="26"/>
  <c r="CS114" i="26"/>
  <c r="CT114" i="26"/>
  <c r="CU114" i="26"/>
  <c r="CV114" i="26"/>
  <c r="B103" i="26"/>
  <c r="B104" i="26"/>
  <c r="B105" i="26"/>
  <c r="B106" i="26"/>
  <c r="B107" i="26"/>
  <c r="B108" i="26"/>
  <c r="B109" i="26"/>
  <c r="B110" i="26"/>
  <c r="B111" i="26"/>
  <c r="B112" i="26"/>
  <c r="B113" i="26"/>
  <c r="B114" i="26"/>
  <c r="B102" i="26"/>
  <c r="B86" i="26"/>
  <c r="C86" i="26"/>
  <c r="D86" i="26"/>
  <c r="E86" i="26"/>
  <c r="F86" i="26"/>
  <c r="G86" i="26"/>
  <c r="H86" i="26"/>
  <c r="I86" i="26"/>
  <c r="J86" i="26"/>
  <c r="K86" i="26"/>
  <c r="L86" i="26"/>
  <c r="M86" i="26"/>
  <c r="N86" i="26"/>
  <c r="O86" i="26"/>
  <c r="P86" i="26"/>
  <c r="Q86" i="26"/>
  <c r="R86" i="26"/>
  <c r="S86" i="26"/>
  <c r="T86" i="26"/>
  <c r="U86" i="26"/>
  <c r="V86" i="26"/>
  <c r="W86" i="26"/>
  <c r="B87" i="26"/>
  <c r="C87" i="26"/>
  <c r="D87" i="26"/>
  <c r="E87" i="26"/>
  <c r="F87" i="26"/>
  <c r="G87" i="26"/>
  <c r="H87" i="26"/>
  <c r="I87" i="26"/>
  <c r="J87" i="26"/>
  <c r="K87" i="26"/>
  <c r="L87" i="26"/>
  <c r="M87" i="26"/>
  <c r="N87" i="26"/>
  <c r="O87" i="26"/>
  <c r="P87" i="26"/>
  <c r="Q87" i="26"/>
  <c r="R87" i="26"/>
  <c r="S87" i="26"/>
  <c r="T87" i="26"/>
  <c r="U87" i="26"/>
  <c r="V87" i="26"/>
  <c r="W87" i="26"/>
  <c r="B88" i="26"/>
  <c r="C88" i="26"/>
  <c r="D88" i="26"/>
  <c r="E88" i="26"/>
  <c r="F88" i="26"/>
  <c r="G88" i="26"/>
  <c r="H88" i="26"/>
  <c r="I88" i="26"/>
  <c r="J88" i="26"/>
  <c r="K88" i="26"/>
  <c r="L88" i="26"/>
  <c r="M88" i="26"/>
  <c r="N88" i="26"/>
  <c r="O88" i="26"/>
  <c r="P88" i="26"/>
  <c r="Q88" i="26"/>
  <c r="R88" i="26"/>
  <c r="S88" i="26"/>
  <c r="T88" i="26"/>
  <c r="U88" i="26"/>
  <c r="V88" i="26"/>
  <c r="W88" i="26"/>
  <c r="B89" i="26"/>
  <c r="C89" i="26"/>
  <c r="D89" i="26"/>
  <c r="E89" i="26"/>
  <c r="F89" i="26"/>
  <c r="G89" i="26"/>
  <c r="H89" i="26"/>
  <c r="I89" i="26"/>
  <c r="J89" i="26"/>
  <c r="K89" i="26"/>
  <c r="L89" i="26"/>
  <c r="M89" i="26"/>
  <c r="N89" i="26"/>
  <c r="O89" i="26"/>
  <c r="P89" i="26"/>
  <c r="Q89" i="26"/>
  <c r="R89" i="26"/>
  <c r="S89" i="26"/>
  <c r="T89" i="26"/>
  <c r="U89" i="26"/>
  <c r="V89" i="26"/>
  <c r="W89" i="26"/>
  <c r="B90" i="26"/>
  <c r="C90" i="26"/>
  <c r="D90" i="26"/>
  <c r="E90" i="26"/>
  <c r="F90" i="26"/>
  <c r="G90" i="26"/>
  <c r="H90" i="26"/>
  <c r="I90" i="26"/>
  <c r="J90" i="26"/>
  <c r="K90" i="26"/>
  <c r="L90" i="26"/>
  <c r="M90" i="26"/>
  <c r="N90" i="26"/>
  <c r="O90" i="26"/>
  <c r="P90" i="26"/>
  <c r="Q90" i="26"/>
  <c r="R90" i="26"/>
  <c r="S90" i="26"/>
  <c r="T90" i="26"/>
  <c r="U90" i="26"/>
  <c r="V90" i="26"/>
  <c r="W90" i="26"/>
  <c r="B91" i="26"/>
  <c r="C91" i="26"/>
  <c r="D91" i="26"/>
  <c r="E91" i="26"/>
  <c r="F91" i="26"/>
  <c r="G91" i="26"/>
  <c r="H91" i="26"/>
  <c r="I91" i="26"/>
  <c r="J91" i="26"/>
  <c r="K91" i="26"/>
  <c r="L91" i="26"/>
  <c r="M91" i="26"/>
  <c r="N91" i="26"/>
  <c r="O91" i="26"/>
  <c r="P91" i="26"/>
  <c r="Q91" i="26"/>
  <c r="R91" i="26"/>
  <c r="S91" i="26"/>
  <c r="T91" i="26"/>
  <c r="U91" i="26"/>
  <c r="V91" i="26"/>
  <c r="W91" i="26"/>
  <c r="B92" i="26"/>
  <c r="C92" i="26"/>
  <c r="D92" i="26"/>
  <c r="E92" i="26"/>
  <c r="F92" i="26"/>
  <c r="G92" i="26"/>
  <c r="H92" i="26"/>
  <c r="I92" i="26"/>
  <c r="J92" i="26"/>
  <c r="K92" i="26"/>
  <c r="L92" i="26"/>
  <c r="M92" i="26"/>
  <c r="N92" i="26"/>
  <c r="O92" i="26"/>
  <c r="P92" i="26"/>
  <c r="Q92" i="26"/>
  <c r="R92" i="26"/>
  <c r="S92" i="26"/>
  <c r="T92" i="26"/>
  <c r="U92" i="26"/>
  <c r="V92" i="26"/>
  <c r="W92" i="26"/>
  <c r="B93" i="26"/>
  <c r="C93" i="26"/>
  <c r="D93" i="26"/>
  <c r="E93" i="26"/>
  <c r="F93" i="26"/>
  <c r="G93" i="26"/>
  <c r="H93" i="26"/>
  <c r="I93" i="26"/>
  <c r="J93" i="26"/>
  <c r="K93" i="26"/>
  <c r="L93" i="26"/>
  <c r="M93" i="26"/>
  <c r="N93" i="26"/>
  <c r="O93" i="26"/>
  <c r="P93" i="26"/>
  <c r="Q93" i="26"/>
  <c r="R93" i="26"/>
  <c r="S93" i="26"/>
  <c r="T93" i="26"/>
  <c r="U93" i="26"/>
  <c r="V93" i="26"/>
  <c r="W93" i="26"/>
  <c r="B94" i="26"/>
  <c r="C94" i="26"/>
  <c r="D94" i="26"/>
  <c r="E94" i="26"/>
  <c r="F94" i="26"/>
  <c r="G94" i="26"/>
  <c r="H94" i="26"/>
  <c r="I94" i="26"/>
  <c r="J94" i="26"/>
  <c r="K94" i="26"/>
  <c r="L94" i="26"/>
  <c r="M94" i="26"/>
  <c r="N94" i="26"/>
  <c r="O94" i="26"/>
  <c r="P94" i="26"/>
  <c r="Q94" i="26"/>
  <c r="R94" i="26"/>
  <c r="S94" i="26"/>
  <c r="T94" i="26"/>
  <c r="U94" i="26"/>
  <c r="V94" i="26"/>
  <c r="W94" i="26"/>
  <c r="B95" i="26"/>
  <c r="C95" i="26"/>
  <c r="D95" i="26"/>
  <c r="E95" i="26"/>
  <c r="F95" i="26"/>
  <c r="G95" i="26"/>
  <c r="H95" i="26"/>
  <c r="I95" i="26"/>
  <c r="J95" i="26"/>
  <c r="K95" i="26"/>
  <c r="L95" i="26"/>
  <c r="M95" i="26"/>
  <c r="N95" i="26"/>
  <c r="O95" i="26"/>
  <c r="P95" i="26"/>
  <c r="Q95" i="26"/>
  <c r="R95" i="26"/>
  <c r="S95" i="26"/>
  <c r="T95" i="26"/>
  <c r="U95" i="26"/>
  <c r="V95" i="26"/>
  <c r="W95" i="26"/>
  <c r="B96" i="26"/>
  <c r="C96" i="26"/>
  <c r="D96" i="26"/>
  <c r="E96" i="26"/>
  <c r="F96" i="26"/>
  <c r="G96" i="26"/>
  <c r="H96" i="26"/>
  <c r="I96" i="26"/>
  <c r="J96" i="26"/>
  <c r="K96" i="26"/>
  <c r="L96" i="26"/>
  <c r="M96" i="26"/>
  <c r="N96" i="26"/>
  <c r="O96" i="26"/>
  <c r="P96" i="26"/>
  <c r="Q96" i="26"/>
  <c r="R96" i="26"/>
  <c r="S96" i="26"/>
  <c r="T96" i="26"/>
  <c r="U96" i="26"/>
  <c r="V96" i="26"/>
  <c r="W96" i="26"/>
  <c r="B97" i="26"/>
  <c r="C97" i="26"/>
  <c r="D97" i="26"/>
  <c r="E97" i="26"/>
  <c r="F97" i="26"/>
  <c r="G97" i="26"/>
  <c r="H97" i="26"/>
  <c r="I97" i="26"/>
  <c r="J97" i="26"/>
  <c r="K97" i="26"/>
  <c r="L97" i="26"/>
  <c r="M97" i="26"/>
  <c r="N97" i="26"/>
  <c r="O97" i="26"/>
  <c r="P97" i="26"/>
  <c r="Q97" i="26"/>
  <c r="R97" i="26"/>
  <c r="S97" i="26"/>
  <c r="T97" i="26"/>
  <c r="U97" i="26"/>
  <c r="V97" i="26"/>
  <c r="W97" i="26"/>
  <c r="C85" i="26"/>
  <c r="D85" i="26"/>
  <c r="E85" i="26"/>
  <c r="F85" i="26"/>
  <c r="G85" i="26"/>
  <c r="H85" i="26"/>
  <c r="I85" i="26"/>
  <c r="J85" i="26"/>
  <c r="K85" i="26"/>
  <c r="L85" i="26"/>
  <c r="M85" i="26"/>
  <c r="N85" i="26"/>
  <c r="O85" i="26"/>
  <c r="P85" i="26"/>
  <c r="Q85" i="26"/>
  <c r="R85" i="26"/>
  <c r="S85" i="26"/>
  <c r="T85" i="26"/>
  <c r="U85" i="26"/>
  <c r="V85" i="26"/>
  <c r="W85" i="26"/>
  <c r="B85" i="26"/>
  <c r="Q171" i="23" l="1"/>
  <c r="C170" i="23"/>
  <c r="C171" i="23" s="1"/>
  <c r="D170" i="23"/>
  <c r="D171" i="23" s="1"/>
  <c r="E170" i="23"/>
  <c r="E171" i="23" s="1"/>
  <c r="F170" i="23"/>
  <c r="F171" i="23" s="1"/>
  <c r="G170" i="23"/>
  <c r="G171" i="23" s="1"/>
  <c r="H170" i="23"/>
  <c r="H171" i="23" s="1"/>
  <c r="I170" i="23"/>
  <c r="I171" i="23" s="1"/>
  <c r="J170" i="23"/>
  <c r="J171" i="23" s="1"/>
  <c r="S170" i="23"/>
  <c r="S171" i="23" s="1"/>
  <c r="R170" i="23"/>
  <c r="R171" i="23" s="1"/>
  <c r="Q170" i="23"/>
  <c r="P170" i="23"/>
  <c r="P171" i="23" s="1"/>
  <c r="O170" i="23"/>
  <c r="O171" i="23" s="1"/>
  <c r="N170" i="23"/>
  <c r="N171" i="23" s="1"/>
  <c r="M170" i="23"/>
  <c r="M171" i="23" s="1"/>
  <c r="L170" i="23"/>
  <c r="L171" i="23" s="1"/>
  <c r="F5" i="24" l="1"/>
  <c r="F6" i="24"/>
  <c r="F7" i="24"/>
  <c r="F8" i="24"/>
  <c r="F9" i="24"/>
  <c r="F10" i="24"/>
  <c r="F11" i="24"/>
  <c r="F4" i="24"/>
  <c r="J7" i="30" l="1"/>
  <c r="K7" i="30"/>
  <c r="J8" i="30"/>
  <c r="K8" i="30"/>
  <c r="J9" i="30"/>
  <c r="K9" i="30"/>
  <c r="J10" i="30"/>
  <c r="K10" i="30"/>
  <c r="J11" i="30"/>
  <c r="K11" i="30"/>
  <c r="J12" i="30"/>
  <c r="K12" i="30"/>
  <c r="J13" i="30"/>
  <c r="K13" i="30"/>
  <c r="J14" i="30"/>
  <c r="K14" i="30"/>
  <c r="J15" i="30"/>
  <c r="K15" i="30"/>
  <c r="J16" i="30"/>
  <c r="K16" i="30"/>
  <c r="J17" i="30"/>
  <c r="K17" i="30"/>
  <c r="K18" i="30"/>
  <c r="J19" i="30"/>
  <c r="K19" i="30"/>
  <c r="J21" i="30"/>
  <c r="K21" i="30"/>
  <c r="J22" i="30"/>
  <c r="K22" i="30"/>
  <c r="J23" i="30"/>
  <c r="K23" i="30"/>
  <c r="J24" i="30"/>
  <c r="K24" i="30"/>
  <c r="J25" i="30"/>
  <c r="K25" i="30"/>
  <c r="J26" i="30"/>
  <c r="K26" i="30"/>
  <c r="J27" i="30"/>
  <c r="K27" i="30"/>
  <c r="J28" i="30"/>
  <c r="K28" i="30"/>
  <c r="J29" i="30"/>
  <c r="K29" i="30"/>
  <c r="J30" i="30"/>
  <c r="K30" i="30"/>
  <c r="J31" i="30"/>
  <c r="K31" i="30"/>
  <c r="J32" i="30"/>
  <c r="K32" i="30"/>
  <c r="J33" i="30"/>
  <c r="K33" i="30"/>
  <c r="J34" i="30"/>
  <c r="K34" i="30"/>
  <c r="J35" i="30"/>
  <c r="K35" i="30"/>
  <c r="J36" i="30"/>
  <c r="K36" i="30"/>
  <c r="J37" i="30"/>
  <c r="K37" i="30"/>
  <c r="J38" i="30"/>
  <c r="K38" i="30"/>
  <c r="J39" i="30"/>
  <c r="K39" i="30"/>
  <c r="J40" i="30"/>
  <c r="K40" i="30"/>
  <c r="J41" i="30"/>
  <c r="K41" i="30"/>
  <c r="J46" i="30"/>
  <c r="K46" i="30"/>
  <c r="J47" i="30"/>
  <c r="K47" i="30"/>
  <c r="J48" i="30"/>
  <c r="K48" i="30"/>
  <c r="J49" i="30"/>
  <c r="K49" i="30"/>
  <c r="J50" i="30"/>
  <c r="K50" i="30"/>
  <c r="J51" i="30"/>
  <c r="K51" i="30"/>
  <c r="J52" i="30"/>
  <c r="K52" i="30"/>
  <c r="J53" i="30"/>
  <c r="K53" i="30"/>
  <c r="J54" i="30"/>
  <c r="K54" i="30"/>
  <c r="J55" i="30"/>
  <c r="K55" i="30"/>
  <c r="P45" i="16"/>
  <c r="J44" i="16" l="1"/>
  <c r="K44" i="16"/>
  <c r="J6" i="30" l="1"/>
  <c r="K6" i="30"/>
  <c r="J56" i="30"/>
  <c r="K56" i="30"/>
  <c r="K29" i="16"/>
  <c r="K30" i="16"/>
  <c r="K31" i="16"/>
  <c r="K32" i="16"/>
  <c r="K33" i="16"/>
  <c r="K34" i="16"/>
  <c r="K35" i="16"/>
  <c r="K36" i="16"/>
  <c r="K37" i="16"/>
  <c r="K38" i="16"/>
  <c r="K39" i="16"/>
  <c r="K40" i="16"/>
  <c r="K41" i="16"/>
  <c r="K42" i="16"/>
  <c r="K43" i="16"/>
  <c r="K8" i="16"/>
  <c r="K9" i="16"/>
  <c r="K10" i="16"/>
  <c r="K11" i="16"/>
  <c r="K12" i="16"/>
  <c r="K13" i="16"/>
  <c r="K14" i="16"/>
  <c r="K15" i="16"/>
  <c r="K16" i="16"/>
  <c r="K17" i="16"/>
  <c r="K18" i="16"/>
  <c r="K19" i="16"/>
  <c r="K20" i="16"/>
  <c r="K21" i="16"/>
  <c r="K22" i="16"/>
  <c r="K23" i="16"/>
  <c r="K24" i="16"/>
  <c r="K25" i="16"/>
  <c r="K26" i="16"/>
  <c r="J29" i="16"/>
  <c r="J30" i="16"/>
  <c r="J31" i="16"/>
  <c r="J32" i="16"/>
  <c r="J33" i="16"/>
  <c r="J34" i="16"/>
  <c r="J35" i="16"/>
  <c r="J36" i="16"/>
  <c r="J37" i="16"/>
  <c r="J38" i="16"/>
  <c r="J39" i="16"/>
  <c r="J40" i="16"/>
  <c r="J41" i="16"/>
  <c r="J42" i="16"/>
  <c r="J43" i="16"/>
  <c r="J8" i="16"/>
  <c r="J9" i="16"/>
  <c r="J10" i="16"/>
  <c r="J11" i="16"/>
  <c r="J12" i="16"/>
  <c r="J13" i="16"/>
  <c r="J14" i="16"/>
  <c r="J15" i="16"/>
  <c r="J16" i="16"/>
  <c r="J17" i="16"/>
  <c r="J18" i="16"/>
  <c r="J19" i="16"/>
  <c r="J20" i="16"/>
  <c r="J21" i="16"/>
  <c r="J22" i="16"/>
  <c r="J23" i="16"/>
  <c r="J24" i="16"/>
  <c r="J25" i="16"/>
  <c r="J26" i="16"/>
  <c r="B1" i="30"/>
  <c r="B1" i="28"/>
  <c r="B1" i="16"/>
  <c r="F1" i="26"/>
  <c r="C1" i="23"/>
  <c r="C1" i="22"/>
  <c r="S22" i="22"/>
  <c r="R22" i="22"/>
  <c r="Q22" i="22"/>
  <c r="P22" i="22"/>
  <c r="O22" i="22"/>
  <c r="N22" i="22"/>
  <c r="M22" i="22"/>
  <c r="L22" i="22"/>
  <c r="S44" i="22"/>
  <c r="S45" i="22" s="1"/>
  <c r="R44" i="22"/>
  <c r="Q44" i="22"/>
  <c r="P44" i="22"/>
  <c r="O44" i="22"/>
  <c r="O45" i="22" s="1"/>
  <c r="N44" i="22"/>
  <c r="M44" i="22"/>
  <c r="L44" i="22"/>
  <c r="D44" i="22"/>
  <c r="E44" i="22"/>
  <c r="F44" i="22"/>
  <c r="G44" i="22"/>
  <c r="H44" i="22"/>
  <c r="I44" i="22"/>
  <c r="J44" i="22"/>
  <c r="C44" i="22"/>
  <c r="D22" i="22"/>
  <c r="D45" i="22" s="1"/>
  <c r="E22" i="22"/>
  <c r="E45" i="22" s="1"/>
  <c r="F22" i="22"/>
  <c r="F45" i="22" s="1"/>
  <c r="G22" i="22"/>
  <c r="G45" i="22" s="1"/>
  <c r="H22" i="22"/>
  <c r="H45" i="22" s="1"/>
  <c r="I22" i="22"/>
  <c r="J22" i="22"/>
  <c r="J45" i="22" s="1"/>
  <c r="C22" i="22"/>
  <c r="L45" i="22" l="1"/>
  <c r="P45" i="22"/>
  <c r="I45" i="22"/>
  <c r="M45" i="22"/>
  <c r="Q45" i="22"/>
  <c r="C45" i="22"/>
  <c r="N45" i="22"/>
  <c r="R45" i="22"/>
  <c r="P30" i="16" l="1"/>
  <c r="P31" i="16"/>
  <c r="P32" i="16"/>
  <c r="P33" i="16"/>
  <c r="P34" i="16"/>
  <c r="P36" i="16"/>
  <c r="P38" i="16"/>
  <c r="P39" i="16"/>
  <c r="P40" i="16"/>
  <c r="P41" i="16"/>
  <c r="P42" i="16"/>
  <c r="P43" i="16"/>
  <c r="P44" i="16"/>
  <c r="P8" i="16"/>
  <c r="P9" i="16"/>
  <c r="P10" i="16"/>
  <c r="P11" i="16"/>
  <c r="P12" i="16"/>
  <c r="P13" i="16"/>
  <c r="P14" i="16"/>
  <c r="P15" i="16"/>
  <c r="P17" i="16"/>
  <c r="P18" i="16"/>
  <c r="P19" i="16"/>
  <c r="P20" i="16"/>
  <c r="P21" i="16"/>
  <c r="P22" i="16"/>
  <c r="P23" i="16"/>
  <c r="P24" i="16"/>
  <c r="P25" i="16"/>
  <c r="P26" i="16"/>
  <c r="R5" i="30" l="1"/>
  <c r="P5" i="28" l="1"/>
  <c r="P27" i="16" l="1"/>
  <c r="P28" i="16"/>
  <c r="P6" i="16"/>
  <c r="P5" i="16"/>
  <c r="F21" i="24" l="1"/>
  <c r="F22" i="24"/>
  <c r="F23" i="24"/>
  <c r="F24" i="24"/>
  <c r="F25" i="24"/>
  <c r="G28" i="24" s="1"/>
  <c r="G14" i="24"/>
  <c r="G25" i="24" l="1"/>
  <c r="G11" i="24" l="1"/>
  <c r="K6" i="28" l="1"/>
  <c r="F19" i="24" l="1"/>
  <c r="F20" i="24"/>
  <c r="F18" i="24" l="1"/>
  <c r="G19" i="24" l="1"/>
  <c r="G21" i="24"/>
  <c r="G23" i="24"/>
  <c r="G20" i="24"/>
  <c r="G22" i="24"/>
  <c r="G24" i="24"/>
  <c r="G29" i="24" l="1"/>
  <c r="J6" i="16"/>
  <c r="K6" i="16"/>
  <c r="J27" i="16"/>
  <c r="K27" i="16"/>
  <c r="J28" i="16"/>
  <c r="K28" i="16"/>
  <c r="K5" i="30"/>
  <c r="J5" i="30"/>
  <c r="K5" i="28" l="1"/>
  <c r="J5" i="28"/>
  <c r="K5" i="16" l="1"/>
  <c r="J5" i="16"/>
  <c r="G10" i="24" l="1"/>
  <c r="G8" i="24" l="1"/>
  <c r="G7" i="24"/>
  <c r="G6" i="24"/>
  <c r="G9" i="24"/>
  <c r="G5" i="24"/>
  <c r="G15" i="24" l="1"/>
</calcChain>
</file>

<file path=xl/comments1.xml><?xml version="1.0" encoding="utf-8"?>
<comments xmlns="http://schemas.openxmlformats.org/spreadsheetml/2006/main">
  <authors>
    <author>作成者</author>
  </authors>
  <commentList>
    <comment ref="L4" authorId="0" shapeId="0">
      <text>
        <r>
          <rPr>
            <sz val="9"/>
            <color indexed="81"/>
            <rFont val="ＭＳ Ｐゴシック"/>
            <family val="3"/>
            <charset val="128"/>
          </rPr>
          <t xml:space="preserve">Only registered projects 
</t>
        </r>
      </text>
    </comment>
  </commentList>
</comments>
</file>

<file path=xl/comments2.xml><?xml version="1.0" encoding="utf-8"?>
<comments xmlns="http://schemas.openxmlformats.org/spreadsheetml/2006/main">
  <authors>
    <author>作成者</author>
  </authors>
  <commentList>
    <comment ref="L4" authorId="0" shapeId="0">
      <text>
        <r>
          <rPr>
            <sz val="9"/>
            <color indexed="81"/>
            <rFont val="ＭＳ Ｐゴシック"/>
            <family val="3"/>
            <charset val="128"/>
          </rPr>
          <t xml:space="preserve">Only registered projects 
</t>
        </r>
      </text>
    </comment>
  </commentList>
</comments>
</file>

<file path=xl/comments3.xml><?xml version="1.0" encoding="utf-8"?>
<comments xmlns="http://schemas.openxmlformats.org/spreadsheetml/2006/main">
  <authors>
    <author>作成者</author>
  </authors>
  <commentList>
    <comment ref="L4" authorId="0" shapeId="0">
      <text>
        <r>
          <rPr>
            <sz val="9"/>
            <color indexed="81"/>
            <rFont val="ＭＳ Ｐゴシック"/>
            <family val="3"/>
            <charset val="128"/>
          </rPr>
          <t xml:space="preserve">Only registered projects 
</t>
        </r>
      </text>
    </comment>
  </commentList>
</comments>
</file>

<file path=xl/sharedStrings.xml><?xml version="1.0" encoding="utf-8"?>
<sst xmlns="http://schemas.openxmlformats.org/spreadsheetml/2006/main" count="1192" uniqueCount="312">
  <si>
    <t>Analysis by project types</t>
    <phoneticPr fontId="2"/>
  </si>
  <si>
    <t>Project Types</t>
    <phoneticPr fontId="1"/>
  </si>
  <si>
    <t>Biogas</t>
  </si>
  <si>
    <t>Biomass</t>
  </si>
  <si>
    <t>Methane recovery &amp; utilization</t>
  </si>
  <si>
    <t>Transportation</t>
  </si>
  <si>
    <t>Energy efficiency</t>
  </si>
  <si>
    <t>Hydro power</t>
  </si>
  <si>
    <t>Fuel switch</t>
  </si>
  <si>
    <t>Waste gas/heat utilization</t>
  </si>
  <si>
    <t>Wind power</t>
  </si>
  <si>
    <t>Leak reduction</t>
  </si>
  <si>
    <t>Requesting registration</t>
    <phoneticPr fontId="2"/>
  </si>
  <si>
    <t>Registered</t>
    <phoneticPr fontId="2"/>
  </si>
  <si>
    <t>Num. under reviews</t>
    <phoneticPr fontId="2"/>
  </si>
  <si>
    <t>Total</t>
    <phoneticPr fontId="1"/>
  </si>
  <si>
    <t>HFC reduction/avoidance</t>
  </si>
  <si>
    <t>SF6 replacement</t>
  </si>
  <si>
    <t>Cement</t>
  </si>
  <si>
    <t>Asia</t>
  </si>
  <si>
    <t>India</t>
  </si>
  <si>
    <t>Indonesia</t>
  </si>
  <si>
    <t>Cambodia</t>
  </si>
  <si>
    <t>Singapore</t>
  </si>
  <si>
    <t>Sri Lanka</t>
  </si>
  <si>
    <t>Thailand</t>
  </si>
  <si>
    <t>Nepal</t>
  </si>
  <si>
    <t>Pakistan</t>
  </si>
  <si>
    <t>Bangladesh</t>
  </si>
  <si>
    <t>Malaysia</t>
  </si>
  <si>
    <t>Mongolia</t>
  </si>
  <si>
    <t>Lao PDR</t>
  </si>
  <si>
    <t>China</t>
  </si>
  <si>
    <t>Armenia</t>
  </si>
  <si>
    <t>Israel</t>
  </si>
  <si>
    <t>Uganda</t>
  </si>
  <si>
    <t>Egypt</t>
  </si>
  <si>
    <t>Ethiopia</t>
  </si>
  <si>
    <t>Kenya</t>
  </si>
  <si>
    <t>Swaziland</t>
  </si>
  <si>
    <t>Senegal</t>
  </si>
  <si>
    <t>Tunisia</t>
  </si>
  <si>
    <t>Nigeria</t>
  </si>
  <si>
    <t>Madagascar</t>
  </si>
  <si>
    <t>Mali</t>
  </si>
  <si>
    <t>Morocco</t>
  </si>
  <si>
    <t>Jordan</t>
  </si>
  <si>
    <t>South Africa</t>
  </si>
  <si>
    <t>Azerbaijan</t>
  </si>
  <si>
    <t>Albania</t>
  </si>
  <si>
    <t>Uzbekistan</t>
  </si>
  <si>
    <t>Cyprus</t>
  </si>
  <si>
    <t>Georgia</t>
  </si>
  <si>
    <t>Malta</t>
  </si>
  <si>
    <t>Argentina</t>
  </si>
  <si>
    <t>Uruguay</t>
  </si>
  <si>
    <t>Guyana</t>
  </si>
  <si>
    <t>Cuba</t>
  </si>
  <si>
    <t>Guatemala</t>
  </si>
  <si>
    <t>Costa Rica</t>
  </si>
  <si>
    <t>Colombia</t>
  </si>
  <si>
    <t>Jamaica</t>
  </si>
  <si>
    <t>Nicaragua</t>
  </si>
  <si>
    <t>Panama</t>
  </si>
  <si>
    <t>Paraguay</t>
  </si>
  <si>
    <t>Brazil</t>
  </si>
  <si>
    <t>Peru</t>
  </si>
  <si>
    <t>Bolivia</t>
  </si>
  <si>
    <t>Honduras</t>
  </si>
  <si>
    <t>Mexico</t>
  </si>
  <si>
    <t>AENOR</t>
  </si>
  <si>
    <t>CEC</t>
  </si>
  <si>
    <t>DNV</t>
  </si>
  <si>
    <t>ICONTEC</t>
  </si>
  <si>
    <t>JACO</t>
  </si>
  <si>
    <t>JCI</t>
  </si>
  <si>
    <t>JQA</t>
  </si>
  <si>
    <t>KEMCO</t>
  </si>
  <si>
    <t>KFQ</t>
  </si>
  <si>
    <t>LRQA</t>
  </si>
  <si>
    <t>RINA</t>
  </si>
  <si>
    <t>SGS</t>
  </si>
  <si>
    <t>TÜV NORD</t>
  </si>
  <si>
    <t>TÜV Rheinland</t>
  </si>
  <si>
    <t>TÜV SÜD</t>
  </si>
  <si>
    <t>Applus</t>
  </si>
  <si>
    <t>CQC</t>
  </si>
  <si>
    <t>GLC</t>
  </si>
  <si>
    <t>JMA</t>
  </si>
  <si>
    <t>KSA</t>
  </si>
  <si>
    <t>SIRIM</t>
  </si>
  <si>
    <t>SQS</t>
  </si>
  <si>
    <t>Validation/Completeness check</t>
    <phoneticPr fontId="1"/>
  </si>
  <si>
    <t>Rejected by DOE</t>
    <phoneticPr fontId="1"/>
  </si>
  <si>
    <t>Rejected /Withdrawal</t>
    <phoneticPr fontId="1"/>
  </si>
  <si>
    <t>Factor 1: Delay of validation</t>
    <phoneticPr fontId="1"/>
  </si>
  <si>
    <t xml:space="preserve">Fsctor 2: DOE's rejection </t>
    <phoneticPr fontId="2"/>
  </si>
  <si>
    <t>Factor 3: Delays of registration process / EB rejection</t>
    <phoneticPr fontId="1"/>
  </si>
  <si>
    <t>Factor 4: Operational risk</t>
    <phoneticPr fontId="2"/>
  </si>
  <si>
    <t>Afforestation &amp; reforestation</t>
  </si>
  <si>
    <t>Biofuels</t>
  </si>
  <si>
    <t>Methane avoidance</t>
  </si>
  <si>
    <t>N2O decomposition</t>
  </si>
  <si>
    <t>Other renewable energies</t>
  </si>
  <si>
    <t>Host Party</t>
  </si>
  <si>
    <t>Bhutan</t>
  </si>
  <si>
    <t>Latin America</t>
  </si>
  <si>
    <t>Ecuador</t>
  </si>
  <si>
    <t>Others</t>
  </si>
  <si>
    <t>Kyrgyzstan</t>
  </si>
  <si>
    <t>Mauritius</t>
  </si>
  <si>
    <t>Tajikistan</t>
  </si>
  <si>
    <t>ERM CVS</t>
  </si>
  <si>
    <t>Factor 2: Dropout on validation</t>
    <phoneticPr fontId="2"/>
  </si>
  <si>
    <t>Factor 4: Operational risk after registration</t>
    <phoneticPr fontId="2"/>
  </si>
  <si>
    <t>Status</t>
    <phoneticPr fontId="2"/>
  </si>
  <si>
    <t>Validation/Completeness check</t>
    <phoneticPr fontId="2"/>
  </si>
  <si>
    <t>Material use</t>
  </si>
  <si>
    <t>BVCH</t>
  </si>
  <si>
    <t>Ghana</t>
  </si>
  <si>
    <t>Requesting registration</t>
    <phoneticPr fontId="2"/>
  </si>
  <si>
    <t>Total</t>
    <phoneticPr fontId="2"/>
  </si>
  <si>
    <r>
      <t>Unit: 1000 t-CO</t>
    </r>
    <r>
      <rPr>
        <vertAlign val="subscript"/>
        <sz val="11"/>
        <rFont val="Arial"/>
        <family val="2"/>
      </rPr>
      <t>2</t>
    </r>
    <r>
      <rPr>
        <sz val="11"/>
        <rFont val="Arial"/>
        <family val="2"/>
      </rPr>
      <t>e</t>
    </r>
    <phoneticPr fontId="2"/>
  </si>
  <si>
    <t>Validation</t>
    <phoneticPr fontId="2"/>
  </si>
  <si>
    <t>Project Types</t>
    <phoneticPr fontId="2"/>
  </si>
  <si>
    <t>Validation</t>
    <phoneticPr fontId="2"/>
  </si>
  <si>
    <t>Registered</t>
    <phoneticPr fontId="2"/>
  </si>
  <si>
    <t>Cameroon</t>
  </si>
  <si>
    <t>Qatar</t>
  </si>
  <si>
    <t>Rwanda</t>
  </si>
  <si>
    <t>Sudan</t>
  </si>
  <si>
    <t>Yemen</t>
  </si>
  <si>
    <r>
      <t>Unit: 1000 t-CO</t>
    </r>
    <r>
      <rPr>
        <vertAlign val="subscript"/>
        <sz val="8"/>
        <rFont val="Arial"/>
        <family val="2"/>
      </rPr>
      <t>2</t>
    </r>
    <r>
      <rPr>
        <sz val="8"/>
        <rFont val="Arial"/>
        <family val="2"/>
      </rPr>
      <t>e</t>
    </r>
    <phoneticPr fontId="2"/>
  </si>
  <si>
    <t>CER Supply Forecast</t>
    <phoneticPr fontId="1"/>
  </si>
  <si>
    <t>CER loss due to each factor</t>
    <phoneticPr fontId="1"/>
  </si>
  <si>
    <t>－</t>
    <phoneticPr fontId="1"/>
  </si>
  <si>
    <t>Time-series analysis by project types &amp; countries</t>
    <phoneticPr fontId="2"/>
  </si>
  <si>
    <t>Num. of Registration</t>
    <phoneticPr fontId="2"/>
  </si>
  <si>
    <t>A. By project type</t>
    <phoneticPr fontId="2"/>
  </si>
  <si>
    <t>Year \ Project Type</t>
    <phoneticPr fontId="2"/>
  </si>
  <si>
    <t xml:space="preserve">B. By country </t>
    <phoneticPr fontId="2"/>
  </si>
  <si>
    <t>Year \ Country</t>
    <phoneticPr fontId="2"/>
  </si>
  <si>
    <t>Num. of Registration (Cumulative)</t>
    <phoneticPr fontId="2"/>
  </si>
  <si>
    <t>Total</t>
  </si>
  <si>
    <t>Total</t>
    <phoneticPr fontId="2"/>
  </si>
  <si>
    <t>Year \ Project Type</t>
  </si>
  <si>
    <t>Lesotho</t>
  </si>
  <si>
    <t>Saudi Arabia</t>
  </si>
  <si>
    <t>United Arab Emirates</t>
  </si>
  <si>
    <t>Serbia</t>
  </si>
  <si>
    <t>Liberia</t>
  </si>
  <si>
    <t>Automatic reg. (%)</t>
    <phoneticPr fontId="2"/>
  </si>
  <si>
    <t>Rejected/withdrawn (%)</t>
    <phoneticPr fontId="2"/>
  </si>
  <si>
    <t>Factor 6: Issuance success</t>
    <phoneticPr fontId="1"/>
  </si>
  <si>
    <t>Factor 6: Issuance success rate</t>
    <phoneticPr fontId="1"/>
  </si>
  <si>
    <t>Total</t>
    <phoneticPr fontId="1"/>
  </si>
  <si>
    <t>Factor 5: Prolonged issuance process</t>
    <phoneticPr fontId="1"/>
  </si>
  <si>
    <t>Forecast of CER supply</t>
    <phoneticPr fontId="1"/>
  </si>
  <si>
    <t xml:space="preserve">Factor 5: Prolonged issuance process </t>
    <phoneticPr fontId="1"/>
  </si>
  <si>
    <t>Montenegro</t>
  </si>
  <si>
    <t>Angola</t>
  </si>
  <si>
    <t>Mozambique</t>
  </si>
  <si>
    <t>Oman</t>
  </si>
  <si>
    <t>Sierra Leone</t>
  </si>
  <si>
    <t>Togo</t>
  </si>
  <si>
    <t>Zimbabwe</t>
  </si>
  <si>
    <t>Fiji</t>
  </si>
  <si>
    <t>Republic of Korea</t>
  </si>
  <si>
    <t>Viet Nam</t>
  </si>
  <si>
    <t>Democratic Republic of the Congo</t>
  </si>
  <si>
    <t>Philippines</t>
  </si>
  <si>
    <t>Republic of Moldova</t>
  </si>
  <si>
    <t>Cape Verde</t>
  </si>
  <si>
    <t>Libya</t>
  </si>
  <si>
    <t>Namibia</t>
  </si>
  <si>
    <t>Syrian Arab Republic</t>
  </si>
  <si>
    <t>Deloitte-TECO</t>
  </si>
  <si>
    <t>Validation</t>
    <phoneticPr fontId="2"/>
  </si>
  <si>
    <t>Iraq</t>
  </si>
  <si>
    <t>Kuwait</t>
  </si>
  <si>
    <t>Chile</t>
  </si>
  <si>
    <t>Turkmenistan</t>
  </si>
  <si>
    <t>BSI</t>
  </si>
  <si>
    <t>Carbon Check</t>
  </si>
  <si>
    <t>CCSC</t>
  </si>
  <si>
    <t>CEPREI</t>
  </si>
  <si>
    <t>CRA</t>
  </si>
  <si>
    <t>HKQAA</t>
  </si>
  <si>
    <t>KBS</t>
  </si>
  <si>
    <t>KECO</t>
  </si>
  <si>
    <t>KTR</t>
  </si>
  <si>
    <t>PJRCES</t>
  </si>
  <si>
    <t>PWC</t>
  </si>
  <si>
    <t>Re-consult</t>
  </si>
  <si>
    <t>URS</t>
  </si>
  <si>
    <t>PFC reduction and substitution</t>
  </si>
  <si>
    <t>Bahamas</t>
  </si>
  <si>
    <t>Burundi</t>
  </si>
  <si>
    <t>Niger</t>
  </si>
  <si>
    <t>Num. requested for registration</t>
  </si>
  <si>
    <t>Request for Registration Review among registtered project</t>
  </si>
  <si>
    <t xml:space="preserve">Num. issuance </t>
  </si>
  <si>
    <t>Issuance rate (%)</t>
  </si>
  <si>
    <t>Issuance</t>
  </si>
  <si>
    <t xml:space="preserve">Num of registered projects </t>
  </si>
  <si>
    <t>Num. projects issued CER</t>
  </si>
  <si>
    <t>Num of projects under completeness checks</t>
  </si>
  <si>
    <t>Num of projects ongoing validation</t>
  </si>
  <si>
    <t>Num of projects terminated contract</t>
  </si>
  <si>
    <t>Num of projects relected / withdrawal</t>
  </si>
  <si>
    <t>Malawi</t>
  </si>
  <si>
    <t>Belize</t>
  </si>
  <si>
    <t>Analysis by country</t>
  </si>
  <si>
    <t>LARGE</t>
  </si>
  <si>
    <t>SMALL</t>
  </si>
  <si>
    <t>CTI</t>
  </si>
  <si>
    <t>IBOPE</t>
  </si>
  <si>
    <t>Validator</t>
  </si>
  <si>
    <t xml:space="preserve">Verifier for the first monitoring report </t>
  </si>
  <si>
    <t>Analysis by validator and verifier</t>
  </si>
  <si>
    <r>
      <t>Average ERs (1,000t-CO</t>
    </r>
    <r>
      <rPr>
        <vertAlign val="subscript"/>
        <sz val="9"/>
        <color theme="0"/>
        <rFont val="Arial"/>
        <family val="2"/>
      </rPr>
      <t>2</t>
    </r>
    <r>
      <rPr>
        <sz val="9"/>
        <color theme="0"/>
        <rFont val="Arial"/>
        <family val="2"/>
      </rPr>
      <t>e) (UNFCCC HP)</t>
    </r>
  </si>
  <si>
    <t xml:space="preserve">Total ERs by 2020 (1000 t-CO2e) </t>
  </si>
  <si>
    <t>Original PDD (2020)</t>
  </si>
  <si>
    <t xml:space="preserve">Total ERs by 2030 (1000 t-CO2e) </t>
  </si>
  <si>
    <t>Original PDD (2030)</t>
  </si>
  <si>
    <t>Total ERs by 2020  * PDD　(1000 t-CO2e)</t>
  </si>
  <si>
    <t>Expcted CERs by 2020 (1000 t-CO2e)</t>
  </si>
  <si>
    <t>Total ERs by 2030 (1000 t-CO2e)</t>
  </si>
  <si>
    <t xml:space="preserve">Expected CERs by 2030 (1000 t-CO2e) </t>
  </si>
  <si>
    <t>Sub-total</t>
  </si>
  <si>
    <t>Total issued CERs (t-CO2e)</t>
  </si>
  <si>
    <t xml:space="preserve">Avg. CERs per issuance (t-CO2e) </t>
  </si>
  <si>
    <t>Total</t>
    <phoneticPr fontId="2"/>
  </si>
  <si>
    <r>
      <t>Average ERs (1,000t-CO</t>
    </r>
    <r>
      <rPr>
        <vertAlign val="subscript"/>
        <sz val="9"/>
        <color theme="0"/>
        <rFont val="Arial"/>
        <family val="2"/>
      </rPr>
      <t>2</t>
    </r>
    <r>
      <rPr>
        <sz val="9"/>
        <color theme="0"/>
        <rFont val="Arial"/>
        <family val="2"/>
      </rPr>
      <t>e) (UNFCCC HP)</t>
    </r>
    <phoneticPr fontId="2"/>
  </si>
  <si>
    <r>
      <t>Average ERs (1,000t-CO</t>
    </r>
    <r>
      <rPr>
        <vertAlign val="subscript"/>
        <sz val="9"/>
        <color theme="0"/>
        <rFont val="Arial"/>
        <family val="2"/>
      </rPr>
      <t>2</t>
    </r>
    <r>
      <rPr>
        <sz val="9"/>
        <color theme="0"/>
        <rFont val="Arial"/>
        <family val="2"/>
      </rPr>
      <t>e) (UNFCCC HP)</t>
    </r>
    <phoneticPr fontId="2"/>
  </si>
  <si>
    <t>Earthood</t>
  </si>
  <si>
    <t>Length from pub. comm. til first issuance</t>
    <phoneticPr fontId="2"/>
  </si>
  <si>
    <t>Length from reg. til first issuance</t>
    <phoneticPr fontId="2"/>
  </si>
  <si>
    <t>Length from reg. til first issuance</t>
    <phoneticPr fontId="2"/>
  </si>
  <si>
    <t>Length from pub. comm. til first issuance</t>
    <phoneticPr fontId="2"/>
  </si>
  <si>
    <t>Burkina Faso</t>
  </si>
  <si>
    <t>Factor 7: Issuance termination during CP2 due to the market price</t>
  </si>
  <si>
    <t>Factor 7: Issuance termination during CP2 due to the market price</t>
    <phoneticPr fontId="1"/>
  </si>
  <si>
    <t>Factor 7: Issuance termination during CP2 due to the low demand of CERs</t>
    <phoneticPr fontId="1"/>
  </si>
  <si>
    <t xml:space="preserve">Fsctor 2: DOE's rejection </t>
    <phoneticPr fontId="2"/>
  </si>
  <si>
    <t>Factor 3: Delays of registration process / EB rejection</t>
    <phoneticPr fontId="1"/>
  </si>
  <si>
    <t>Subtotal</t>
    <phoneticPr fontId="2"/>
  </si>
  <si>
    <t>EPIC</t>
  </si>
  <si>
    <t>Factor 7: Issuance termination during CP2 due to the market price</t>
    <phoneticPr fontId="1"/>
  </si>
  <si>
    <t>PV</t>
  </si>
  <si>
    <t>Gambia</t>
  </si>
  <si>
    <t>Zambia</t>
  </si>
  <si>
    <t>Myanmar</t>
  </si>
  <si>
    <t>Papua New Guinea</t>
  </si>
  <si>
    <t>Dominican Republic</t>
  </si>
  <si>
    <t>El Salvador</t>
  </si>
  <si>
    <t>The former Yugoslav Republic of Macedonia</t>
  </si>
  <si>
    <t>Algeria</t>
  </si>
  <si>
    <t>Lebanon</t>
  </si>
  <si>
    <t>Forecasted CER supply by 2020 (1000 tCO2)</t>
    <phoneticPr fontId="1"/>
  </si>
  <si>
    <t>CER Loss from Original PDDs by 2020 (1000 tCO2)</t>
    <phoneticPr fontId="1"/>
  </si>
  <si>
    <t>Forecasted CER supply by 2030 (1000 tCO2)</t>
    <phoneticPr fontId="1"/>
  </si>
  <si>
    <t>CER Loss from Original PDDs by 2030 (1000 tCO2)</t>
    <phoneticPr fontId="1"/>
  </si>
  <si>
    <t>Total</t>
    <phoneticPr fontId="2"/>
  </si>
  <si>
    <t>BVQI</t>
  </si>
  <si>
    <t>ESPL</t>
  </si>
  <si>
    <t>LGAI</t>
  </si>
  <si>
    <t>RWTUV</t>
  </si>
  <si>
    <t>Requesting Registration / Registered</t>
  </si>
  <si>
    <t>Requesting Registration / Registered</t>
    <phoneticPr fontId="2"/>
  </si>
  <si>
    <t>Requesting Registration / Registered</t>
    <phoneticPr fontId="1"/>
  </si>
  <si>
    <r>
      <t>Already issued CER as of  29 Feb 2016 (1000 tCO</t>
    </r>
    <r>
      <rPr>
        <b/>
        <vertAlign val="subscript"/>
        <sz val="12"/>
        <rFont val="Arial"/>
        <family val="2"/>
      </rPr>
      <t>2</t>
    </r>
    <r>
      <rPr>
        <b/>
        <sz val="12"/>
        <rFont val="Arial"/>
        <family val="2"/>
      </rPr>
      <t>)</t>
    </r>
    <phoneticPr fontId="1"/>
  </si>
  <si>
    <t>Total</t>
    <phoneticPr fontId="2"/>
  </si>
  <si>
    <t>PJR CDM</t>
  </si>
  <si>
    <t>TUEV-RHEIN</t>
  </si>
  <si>
    <t>CCCI</t>
  </si>
  <si>
    <t>Africa</t>
  </si>
  <si>
    <t>Cote d Ivoire</t>
  </si>
  <si>
    <t>United Republic of Tanzania</t>
  </si>
  <si>
    <t>Democratic People's Republic of Korea</t>
  </si>
  <si>
    <t>Middle East</t>
  </si>
  <si>
    <t>Iran (Islamic Republic of)</t>
  </si>
  <si>
    <t>Bosnia and Herzegovina</t>
  </si>
  <si>
    <t>Equatorial Guinea</t>
  </si>
  <si>
    <t>CarbonCheck</t>
  </si>
  <si>
    <t>DNV-CUK</t>
  </si>
  <si>
    <t>ERM-CVS</t>
  </si>
  <si>
    <t>ErnstYoung</t>
  </si>
  <si>
    <t>KBS_Cert</t>
  </si>
  <si>
    <t>KPMG</t>
  </si>
  <si>
    <t>PJR CES</t>
  </si>
  <si>
    <t>ReConsultCert</t>
  </si>
  <si>
    <t>SGS-UKL</t>
  </si>
  <si>
    <t>TECO</t>
  </si>
  <si>
    <t>TUEV-SUED</t>
  </si>
  <si>
    <t>URSCert</t>
  </si>
  <si>
    <t>KEA</t>
  </si>
  <si>
    <t>as of 13 March 2017</t>
    <phoneticPr fontId="1"/>
  </si>
  <si>
    <t>Korea</t>
  </si>
  <si>
    <t>Blank</t>
    <phoneticPr fontId="2"/>
  </si>
  <si>
    <r>
      <t>Total emission reductions described in original PDDs by 2030 from registered projects (1,000t-CO</t>
    </r>
    <r>
      <rPr>
        <b/>
        <vertAlign val="subscript"/>
        <sz val="11"/>
        <rFont val="Arial"/>
        <family val="2"/>
      </rPr>
      <t>2</t>
    </r>
    <r>
      <rPr>
        <b/>
        <sz val="11"/>
        <rFont val="Arial"/>
        <family val="2"/>
      </rPr>
      <t>e)</t>
    </r>
    <phoneticPr fontId="2"/>
  </si>
  <si>
    <r>
      <t>Total emission reductions by 2030 described in original PDDs (1000 t-CO</t>
    </r>
    <r>
      <rPr>
        <b/>
        <vertAlign val="subscript"/>
        <sz val="11"/>
        <rFont val="Arial"/>
        <family val="2"/>
      </rPr>
      <t>2</t>
    </r>
    <r>
      <rPr>
        <b/>
        <sz val="11"/>
        <rFont val="Arial"/>
        <family val="2"/>
      </rPr>
      <t xml:space="preserve">e) (Cumulative) </t>
    </r>
    <phoneticPr fontId="2"/>
  </si>
  <si>
    <t>Bureau Veritas Certification Holding SAS</t>
  </si>
  <si>
    <t>Carbon Check (India) Private Ltd.</t>
  </si>
  <si>
    <t>China Certification Center,Inc.</t>
  </si>
  <si>
    <t>CTC</t>
  </si>
  <si>
    <t>ERM Certification and Verification Services Limited</t>
  </si>
  <si>
    <t>KBS Certification Services Pvt. Ltd</t>
  </si>
  <si>
    <t>Korean Foundation for Quality</t>
  </si>
  <si>
    <t>TÜV NORD CERT GmbH</t>
  </si>
  <si>
    <t>EPIC_Sust</t>
  </si>
  <si>
    <t>LRQA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</si>
</sst>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_ "/>
    <numFmt numFmtId="179" formatCode="0;\-0;"/>
  </numFmts>
  <fonts count="37" x14ac:knownFonts="1">
    <font>
      <sz val="11"/>
      <name val="ＭＳ Ｐゴシック"/>
      <family val="3"/>
      <charset val="128"/>
    </font>
    <font>
      <b/>
      <sz val="11"/>
      <name val="ＭＳ Ｐゴシック"/>
      <family val="3"/>
      <charset val="128"/>
    </font>
    <font>
      <sz val="6"/>
      <name val="ＭＳ Ｐゴシック"/>
      <family val="3"/>
      <charset val="128"/>
    </font>
    <font>
      <sz val="9"/>
      <color indexed="81"/>
      <name val="ＭＳ Ｐゴシック"/>
      <family val="3"/>
      <charset val="128"/>
    </font>
    <font>
      <sz val="12"/>
      <name val="ＭＳ Ｐゴシック"/>
      <family val="3"/>
      <charset val="128"/>
    </font>
    <font>
      <b/>
      <sz val="12"/>
      <name val="Arial"/>
      <family val="2"/>
    </font>
    <font>
      <sz val="11"/>
      <name val="Arial"/>
      <family val="2"/>
    </font>
    <font>
      <sz val="10"/>
      <name val="Arial"/>
      <family val="2"/>
    </font>
    <font>
      <sz val="11"/>
      <color theme="0"/>
      <name val="Arial"/>
      <family val="2"/>
    </font>
    <font>
      <b/>
      <sz val="10"/>
      <name val="Arial"/>
      <family val="2"/>
    </font>
    <font>
      <sz val="11"/>
      <color theme="1"/>
      <name val="Arial"/>
      <family val="2"/>
    </font>
    <font>
      <b/>
      <sz val="11"/>
      <color theme="0"/>
      <name val="Arial"/>
      <family val="2"/>
    </font>
    <font>
      <b/>
      <sz val="11"/>
      <color theme="1"/>
      <name val="Arial"/>
      <family val="2"/>
    </font>
    <font>
      <b/>
      <sz val="11"/>
      <name val="Arial"/>
      <family val="2"/>
    </font>
    <font>
      <sz val="9"/>
      <name val="Arial"/>
      <family val="2"/>
    </font>
    <font>
      <vertAlign val="subscript"/>
      <sz val="11"/>
      <name val="Arial"/>
      <family val="2"/>
    </font>
    <font>
      <sz val="12"/>
      <name val="Arial"/>
      <family val="2"/>
    </font>
    <font>
      <sz val="10"/>
      <color theme="1"/>
      <name val="Arial"/>
      <family val="2"/>
    </font>
    <font>
      <sz val="8"/>
      <name val="Arial"/>
      <family val="2"/>
    </font>
    <font>
      <vertAlign val="subscript"/>
      <sz val="8"/>
      <name val="Arial"/>
      <family val="2"/>
    </font>
    <font>
      <b/>
      <vertAlign val="subscript"/>
      <sz val="11"/>
      <name val="Arial"/>
      <family val="2"/>
    </font>
    <font>
      <b/>
      <sz val="14"/>
      <name val="Arial"/>
      <family val="2"/>
    </font>
    <font>
      <sz val="11"/>
      <name val="ＭＳ Ｐゴシック"/>
      <family val="3"/>
      <charset val="128"/>
    </font>
    <font>
      <sz val="9"/>
      <color theme="0"/>
      <name val="Arial"/>
      <family val="2"/>
    </font>
    <font>
      <vertAlign val="subscript"/>
      <sz val="9"/>
      <color theme="0"/>
      <name val="Arial"/>
      <family val="2"/>
    </font>
    <font>
      <b/>
      <sz val="14"/>
      <name val="ＭＳ Ｐゴシック"/>
      <family val="3"/>
      <charset val="128"/>
    </font>
    <font>
      <b/>
      <sz val="14"/>
      <color rgb="FFFF0000"/>
      <name val="Arial"/>
      <family val="2"/>
    </font>
    <font>
      <sz val="14"/>
      <color theme="1"/>
      <name val="Arial"/>
      <family val="2"/>
    </font>
    <font>
      <sz val="14"/>
      <name val="Arial"/>
      <family val="2"/>
    </font>
    <font>
      <b/>
      <vertAlign val="subscript"/>
      <sz val="12"/>
      <name val="Arial"/>
      <family val="2"/>
    </font>
    <font>
      <b/>
      <sz val="16"/>
      <color rgb="FF0070C0"/>
      <name val="Arial"/>
      <family val="2"/>
    </font>
    <font>
      <b/>
      <sz val="16"/>
      <name val="Arial"/>
      <family val="2"/>
    </font>
    <font>
      <b/>
      <sz val="16"/>
      <color rgb="FFFF0000"/>
      <name val="Arial"/>
      <family val="2"/>
    </font>
    <font>
      <i/>
      <sz val="11"/>
      <name val="Arial"/>
      <family val="2"/>
    </font>
    <font>
      <b/>
      <sz val="11"/>
      <color rgb="FFFF0000"/>
      <name val="Arial"/>
      <family val="2"/>
    </font>
    <font>
      <sz val="11"/>
      <color rgb="FFFF0000"/>
      <name val="Arial"/>
      <family val="2"/>
    </font>
    <font>
      <b/>
      <sz val="11"/>
      <color rgb="FFC00000"/>
      <name val="Arial"/>
      <family val="2"/>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8" tint="-0.249977111117893"/>
        <bgColor theme="8" tint="-0.249977111117893"/>
      </patternFill>
    </fill>
    <fill>
      <patternFill patternType="solid">
        <fgColor theme="8" tint="0.39997558519241921"/>
        <bgColor theme="8" tint="0.39997558519241921"/>
      </patternFill>
    </fill>
    <fill>
      <patternFill patternType="solid">
        <fgColor theme="9"/>
        <bgColor indexed="64"/>
      </patternFill>
    </fill>
    <fill>
      <patternFill patternType="solid">
        <fgColor rgb="FF66FFFF"/>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rgb="FFCCFFFF"/>
        <bgColor indexed="64"/>
      </patternFill>
    </fill>
    <fill>
      <patternFill patternType="solid">
        <fgColor rgb="FFCCECFF"/>
        <bgColor indexed="64"/>
      </patternFill>
    </fill>
    <fill>
      <patternFill patternType="solid">
        <fgColor rgb="FF00B0F0"/>
        <bgColor indexed="64"/>
      </patternFill>
    </fill>
    <fill>
      <patternFill patternType="solid">
        <fgColor theme="6"/>
        <bgColor theme="8" tint="-0.249977111117893"/>
      </patternFill>
    </fill>
    <fill>
      <patternFill patternType="solid">
        <fgColor theme="8" tint="0.79998168889431442"/>
        <bgColor theme="8" tint="-0.249977111117893"/>
      </patternFill>
    </fill>
    <fill>
      <patternFill patternType="solid">
        <fgColor theme="7"/>
        <bgColor theme="8" tint="-0.249977111117893"/>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theme="8" tint="-0.249977111117893"/>
      </top>
      <bottom style="thin">
        <color theme="8" tint="0.79998168889431442"/>
      </bottom>
      <diagonal/>
    </border>
    <border>
      <left style="thin">
        <color theme="8" tint="-0.249977111117893"/>
      </left>
      <right/>
      <top/>
      <bottom style="thin">
        <color theme="8" tint="0.79998168889431442"/>
      </bottom>
      <diagonal/>
    </border>
  </borders>
  <cellStyleXfs count="3">
    <xf numFmtId="0" fontId="0"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cellStyleXfs>
  <cellXfs count="201">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pplyAlignment="1">
      <alignment vertical="center" wrapText="1"/>
    </xf>
    <xf numFmtId="0" fontId="7" fillId="0" borderId="0" xfId="0" applyFont="1">
      <alignment vertical="center"/>
    </xf>
    <xf numFmtId="0" fontId="13" fillId="0" borderId="0" xfId="0" applyFont="1" applyAlignment="1">
      <alignment vertical="center"/>
    </xf>
    <xf numFmtId="0" fontId="6" fillId="0" borderId="0" xfId="0" applyFont="1" applyAlignment="1">
      <alignment vertical="center" wrapText="1"/>
    </xf>
    <xf numFmtId="0" fontId="13" fillId="0" borderId="0" xfId="0" applyFont="1">
      <alignment vertical="center"/>
    </xf>
    <xf numFmtId="0" fontId="16" fillId="0" borderId="0" xfId="0" applyFont="1">
      <alignment vertical="center"/>
    </xf>
    <xf numFmtId="0" fontId="7" fillId="3" borderId="0" xfId="0" applyFont="1" applyFill="1" applyBorder="1" applyAlignment="1">
      <alignment vertical="center" wrapText="1"/>
    </xf>
    <xf numFmtId="0" fontId="6" fillId="3" borderId="0" xfId="0" applyFont="1" applyFill="1" applyBorder="1" applyAlignment="1">
      <alignment vertical="center" wrapText="1"/>
    </xf>
    <xf numFmtId="0" fontId="7" fillId="0" borderId="1" xfId="0" applyFont="1" applyBorder="1">
      <alignment vertical="center"/>
    </xf>
    <xf numFmtId="0" fontId="13" fillId="7" borderId="7" xfId="0" applyFont="1" applyFill="1" applyBorder="1" applyAlignment="1">
      <alignment horizontal="center" vertical="center" wrapText="1"/>
    </xf>
    <xf numFmtId="0" fontId="13" fillId="7" borderId="1" xfId="0" applyFont="1" applyFill="1" applyBorder="1" applyAlignment="1">
      <alignment horizontal="center" vertical="center" wrapText="1"/>
    </xf>
    <xf numFmtId="177" fontId="6" fillId="3" borderId="0" xfId="0" applyNumberFormat="1" applyFont="1" applyFill="1" applyBorder="1" applyAlignment="1">
      <alignment vertical="center" wrapText="1"/>
    </xf>
    <xf numFmtId="177" fontId="5" fillId="3" borderId="0" xfId="0" applyNumberFormat="1" applyFont="1" applyFill="1" applyBorder="1" applyAlignment="1">
      <alignment vertical="center" wrapText="1"/>
    </xf>
    <xf numFmtId="0" fontId="7" fillId="0" borderId="1" xfId="0" applyFont="1" applyFill="1" applyBorder="1">
      <alignment vertical="center"/>
    </xf>
    <xf numFmtId="0" fontId="6" fillId="0" borderId="1" xfId="0" applyFont="1" applyBorder="1">
      <alignment vertical="center"/>
    </xf>
    <xf numFmtId="0" fontId="6" fillId="0" borderId="0" xfId="0" applyFont="1" applyBorder="1">
      <alignment vertical="center"/>
    </xf>
    <xf numFmtId="0" fontId="5" fillId="0" borderId="0" xfId="0" applyFont="1">
      <alignment vertical="center"/>
    </xf>
    <xf numFmtId="177" fontId="6" fillId="0" borderId="0" xfId="0" applyNumberFormat="1" applyFont="1">
      <alignment vertical="center"/>
    </xf>
    <xf numFmtId="0" fontId="6" fillId="0" borderId="1" xfId="0" applyFont="1" applyBorder="1" applyAlignment="1">
      <alignment horizontal="center" vertical="center"/>
    </xf>
    <xf numFmtId="0" fontId="6" fillId="0" borderId="0" xfId="0" applyFont="1" applyFill="1">
      <alignment vertical="center"/>
    </xf>
    <xf numFmtId="0" fontId="6" fillId="3" borderId="0" xfId="0" applyFont="1" applyFill="1">
      <alignment vertical="center"/>
    </xf>
    <xf numFmtId="0" fontId="6" fillId="0" borderId="0" xfId="0" applyFont="1" applyFill="1" applyBorder="1">
      <alignment vertical="center"/>
    </xf>
    <xf numFmtId="0" fontId="13" fillId="3" borderId="0" xfId="0" applyFont="1" applyFill="1" applyBorder="1">
      <alignment vertical="center"/>
    </xf>
    <xf numFmtId="176" fontId="6" fillId="0" borderId="0" xfId="0" applyNumberFormat="1" applyFont="1" applyBorder="1">
      <alignment vertical="center"/>
    </xf>
    <xf numFmtId="0" fontId="6" fillId="0" borderId="0" xfId="0" applyFont="1" applyAlignment="1">
      <alignment vertical="center"/>
    </xf>
    <xf numFmtId="0" fontId="7" fillId="3" borderId="1" xfId="0" applyFont="1" applyFill="1" applyBorder="1">
      <alignment vertical="center"/>
    </xf>
    <xf numFmtId="0" fontId="7" fillId="3" borderId="0" xfId="0" applyFont="1" applyFill="1" applyAlignment="1">
      <alignment vertical="center" wrapText="1"/>
    </xf>
    <xf numFmtId="38" fontId="6" fillId="0" borderId="1" xfId="1" applyFont="1" applyBorder="1">
      <alignment vertical="center"/>
    </xf>
    <xf numFmtId="38" fontId="13" fillId="0" borderId="1" xfId="1" applyFont="1" applyBorder="1">
      <alignment vertical="center"/>
    </xf>
    <xf numFmtId="178" fontId="6" fillId="0" borderId="0" xfId="0" applyNumberFormat="1" applyFont="1">
      <alignment vertical="center"/>
    </xf>
    <xf numFmtId="38" fontId="6" fillId="0" borderId="0" xfId="0" applyNumberFormat="1" applyFont="1">
      <alignment vertical="center"/>
    </xf>
    <xf numFmtId="38" fontId="0" fillId="0" borderId="0" xfId="1" applyFont="1">
      <alignment vertical="center"/>
    </xf>
    <xf numFmtId="0" fontId="6" fillId="0" borderId="0" xfId="0" applyFont="1" applyFill="1" applyAlignment="1">
      <alignment vertical="center" wrapText="1"/>
    </xf>
    <xf numFmtId="38" fontId="10" fillId="0" borderId="1" xfId="1" applyFont="1" applyFill="1" applyBorder="1">
      <alignment vertical="center"/>
    </xf>
    <xf numFmtId="38" fontId="6" fillId="0" borderId="1" xfId="1" applyFont="1" applyFill="1" applyBorder="1">
      <alignment vertical="center"/>
    </xf>
    <xf numFmtId="0" fontId="13" fillId="0" borderId="0" xfId="0" applyFont="1" applyFill="1" applyBorder="1">
      <alignment vertical="center"/>
    </xf>
    <xf numFmtId="38" fontId="10" fillId="0" borderId="1" xfId="0" applyNumberFormat="1" applyFont="1" applyBorder="1">
      <alignment vertical="center"/>
    </xf>
    <xf numFmtId="0" fontId="7" fillId="0" borderId="0" xfId="0" applyFont="1" applyFill="1" applyAlignment="1">
      <alignment vertical="center" wrapText="1"/>
    </xf>
    <xf numFmtId="176" fontId="0" fillId="0" borderId="0" xfId="0" applyNumberFormat="1">
      <alignment vertical="center"/>
    </xf>
    <xf numFmtId="0" fontId="6" fillId="3" borderId="6"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1" fillId="5" borderId="11" xfId="0" applyFont="1" applyFill="1" applyBorder="1">
      <alignment vertical="center"/>
    </xf>
    <xf numFmtId="0" fontId="6" fillId="2"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38" fontId="6" fillId="10" borderId="1" xfId="1" applyFont="1" applyFill="1" applyBorder="1" applyAlignment="1">
      <alignment horizontal="center" vertical="center" wrapText="1"/>
    </xf>
    <xf numFmtId="0" fontId="13" fillId="0" borderId="1" xfId="0" applyFont="1" applyBorder="1" applyAlignment="1">
      <alignment horizontal="center" vertical="center"/>
    </xf>
    <xf numFmtId="38" fontId="6" fillId="0" borderId="1" xfId="0" applyNumberFormat="1" applyFont="1" applyBorder="1">
      <alignment vertical="center"/>
    </xf>
    <xf numFmtId="0" fontId="13" fillId="0" borderId="0" xfId="0" applyFont="1" applyBorder="1" applyAlignment="1">
      <alignment horizontal="center" vertical="center"/>
    </xf>
    <xf numFmtId="176" fontId="13" fillId="0" borderId="0" xfId="0" applyNumberFormat="1" applyFont="1" applyBorder="1" applyAlignment="1">
      <alignment horizontal="center" vertical="center"/>
    </xf>
    <xf numFmtId="38" fontId="6" fillId="0" borderId="1" xfId="1" applyFont="1" applyBorder="1" applyAlignment="1">
      <alignment horizontal="right" vertical="center"/>
    </xf>
    <xf numFmtId="38" fontId="13" fillId="0" borderId="1" xfId="1" applyFont="1" applyBorder="1" applyAlignment="1">
      <alignment horizontal="right" vertical="center"/>
    </xf>
    <xf numFmtId="0" fontId="10" fillId="0" borderId="1" xfId="0" applyNumberFormat="1" applyFont="1" applyBorder="1">
      <alignment vertical="center"/>
    </xf>
    <xf numFmtId="38" fontId="11" fillId="5" borderId="11" xfId="1" applyFont="1" applyFill="1" applyBorder="1">
      <alignment vertical="center"/>
    </xf>
    <xf numFmtId="0" fontId="11" fillId="4" borderId="1" xfId="0" applyFont="1" applyFill="1" applyBorder="1">
      <alignment vertical="center"/>
    </xf>
    <xf numFmtId="0" fontId="5" fillId="0" borderId="0" xfId="0" applyFont="1" applyFill="1">
      <alignment vertical="center"/>
    </xf>
    <xf numFmtId="0" fontId="6" fillId="0" borderId="1" xfId="0" applyNumberFormat="1" applyFont="1" applyBorder="1">
      <alignment vertical="center"/>
    </xf>
    <xf numFmtId="0" fontId="17" fillId="0" borderId="1" xfId="0" applyFont="1" applyBorder="1" applyAlignment="1">
      <alignment horizontal="left" vertical="center"/>
    </xf>
    <xf numFmtId="0" fontId="10" fillId="0" borderId="1" xfId="0" applyNumberFormat="1" applyFont="1" applyFill="1" applyBorder="1">
      <alignment vertical="center"/>
    </xf>
    <xf numFmtId="38" fontId="10" fillId="0" borderId="0" xfId="0" applyNumberFormat="1" applyFont="1" applyAlignment="1">
      <alignment horizontal="left" vertical="center"/>
    </xf>
    <xf numFmtId="0" fontId="7" fillId="2" borderId="1" xfId="0" applyFont="1" applyFill="1" applyBorder="1" applyAlignment="1">
      <alignment vertical="center" wrapText="1"/>
    </xf>
    <xf numFmtId="0" fontId="9" fillId="0" borderId="2" xfId="0" applyFont="1" applyFill="1" applyBorder="1" applyAlignment="1">
      <alignment horizontal="left" vertical="top" wrapText="1"/>
    </xf>
    <xf numFmtId="0" fontId="9" fillId="8" borderId="2" xfId="0" applyFont="1" applyFill="1" applyBorder="1" applyAlignment="1">
      <alignment vertical="top" wrapText="1"/>
    </xf>
    <xf numFmtId="38" fontId="30" fillId="0" borderId="1" xfId="1" applyFont="1" applyFill="1" applyBorder="1">
      <alignment vertical="center"/>
    </xf>
    <xf numFmtId="38" fontId="31" fillId="0" borderId="1" xfId="1" applyFont="1" applyFill="1" applyBorder="1">
      <alignment vertical="center"/>
    </xf>
    <xf numFmtId="0" fontId="21" fillId="0" borderId="0" xfId="0" applyFont="1" applyAlignment="1">
      <alignment vertical="center"/>
    </xf>
    <xf numFmtId="38" fontId="32" fillId="0" borderId="1" xfId="1" applyFont="1" applyFill="1" applyBorder="1">
      <alignment vertical="center"/>
    </xf>
    <xf numFmtId="0" fontId="0" fillId="3" borderId="0" xfId="0" applyFill="1">
      <alignment vertical="center"/>
    </xf>
    <xf numFmtId="0" fontId="6" fillId="0" borderId="8" xfId="0" applyFont="1" applyFill="1" applyBorder="1" applyAlignment="1">
      <alignment vertical="center" wrapText="1"/>
    </xf>
    <xf numFmtId="38" fontId="27" fillId="0" borderId="1" xfId="0" applyNumberFormat="1" applyFont="1" applyFill="1" applyBorder="1">
      <alignment vertical="center"/>
    </xf>
    <xf numFmtId="0" fontId="6" fillId="0" borderId="2" xfId="0" applyFont="1" applyFill="1" applyBorder="1" applyAlignment="1">
      <alignment horizontal="left" vertical="center" wrapText="1"/>
    </xf>
    <xf numFmtId="38" fontId="28" fillId="0" borderId="1" xfId="1" applyFont="1" applyFill="1" applyBorder="1" applyAlignment="1">
      <alignment horizontal="right" vertical="center" wrapText="1"/>
    </xf>
    <xf numFmtId="0" fontId="6" fillId="0" borderId="2" xfId="0" applyFont="1" applyFill="1" applyBorder="1" applyAlignment="1">
      <alignment vertical="center" wrapText="1"/>
    </xf>
    <xf numFmtId="38" fontId="6" fillId="0" borderId="1" xfId="1" applyFont="1" applyFill="1" applyBorder="1" applyAlignment="1">
      <alignment horizontal="left" vertical="center" wrapText="1"/>
    </xf>
    <xf numFmtId="176" fontId="21" fillId="0" borderId="1" xfId="0" applyNumberFormat="1" applyFont="1" applyFill="1" applyBorder="1" applyAlignment="1">
      <alignment horizontal="right" vertical="center" wrapText="1"/>
    </xf>
    <xf numFmtId="38" fontId="25" fillId="0" borderId="1" xfId="1" applyFont="1" applyFill="1" applyBorder="1" applyAlignment="1">
      <alignment horizontal="center" vertical="center"/>
    </xf>
    <xf numFmtId="38" fontId="26" fillId="0" borderId="1" xfId="1" applyFont="1" applyFill="1" applyBorder="1">
      <alignment vertical="center"/>
    </xf>
    <xf numFmtId="0" fontId="13" fillId="12" borderId="7" xfId="0" applyFont="1" applyFill="1" applyBorder="1" applyAlignment="1">
      <alignment horizontal="center" vertical="center" wrapText="1"/>
    </xf>
    <xf numFmtId="0" fontId="13" fillId="12" borderId="1" xfId="0" applyFont="1" applyFill="1" applyBorder="1" applyAlignment="1">
      <alignment horizontal="center" vertical="center" wrapText="1"/>
    </xf>
    <xf numFmtId="38" fontId="17" fillId="0" borderId="1" xfId="1" applyFont="1" applyBorder="1" applyAlignment="1">
      <alignment vertical="center"/>
    </xf>
    <xf numFmtId="38" fontId="7" fillId="0" borderId="1" xfId="1" applyFont="1" applyFill="1" applyBorder="1" applyAlignment="1">
      <alignment vertical="center" wrapText="1"/>
    </xf>
    <xf numFmtId="38" fontId="7" fillId="0" borderId="0" xfId="1" applyFont="1" applyFill="1" applyBorder="1" applyAlignment="1">
      <alignment vertical="center" wrapText="1"/>
    </xf>
    <xf numFmtId="38" fontId="7" fillId="3" borderId="0" xfId="1" applyFont="1" applyFill="1" applyBorder="1" applyAlignment="1">
      <alignment vertical="center" wrapText="1"/>
    </xf>
    <xf numFmtId="38" fontId="9" fillId="0" borderId="0" xfId="1" applyFont="1" applyFill="1" applyBorder="1" applyAlignment="1">
      <alignment vertical="center" wrapText="1"/>
    </xf>
    <xf numFmtId="0" fontId="9" fillId="12" borderId="7" xfId="0" applyFont="1" applyFill="1" applyBorder="1" applyAlignment="1">
      <alignment vertical="top" wrapText="1"/>
    </xf>
    <xf numFmtId="0" fontId="7" fillId="12" borderId="7" xfId="0" applyFont="1" applyFill="1" applyBorder="1" applyAlignment="1">
      <alignment vertical="center" wrapText="1"/>
    </xf>
    <xf numFmtId="38" fontId="7" fillId="11" borderId="1" xfId="1" applyFont="1" applyFill="1" applyBorder="1" applyAlignment="1">
      <alignment vertical="center" wrapText="1"/>
    </xf>
    <xf numFmtId="38" fontId="7" fillId="12" borderId="1" xfId="1" applyFont="1" applyFill="1" applyBorder="1" applyAlignment="1">
      <alignment vertical="center" wrapText="1"/>
    </xf>
    <xf numFmtId="38" fontId="9" fillId="12" borderId="1" xfId="1" applyFont="1" applyFill="1" applyBorder="1" applyAlignment="1">
      <alignment vertical="center" wrapText="1"/>
    </xf>
    <xf numFmtId="38" fontId="7" fillId="12" borderId="7" xfId="1" applyFont="1" applyFill="1" applyBorder="1" applyAlignment="1">
      <alignment vertical="center" wrapText="1"/>
    </xf>
    <xf numFmtId="38" fontId="7" fillId="12" borderId="7" xfId="1" applyFont="1" applyFill="1" applyBorder="1" applyAlignment="1">
      <alignment horizontal="right" vertical="center" wrapText="1"/>
    </xf>
    <xf numFmtId="38" fontId="12" fillId="0" borderId="1" xfId="0" applyNumberFormat="1" applyFont="1" applyBorder="1">
      <alignment vertical="center"/>
    </xf>
    <xf numFmtId="38" fontId="33" fillId="0" borderId="1" xfId="0" applyNumberFormat="1" applyFont="1" applyBorder="1">
      <alignment vertical="center"/>
    </xf>
    <xf numFmtId="0" fontId="33" fillId="0" borderId="1" xfId="0" applyFont="1" applyBorder="1">
      <alignment vertical="center"/>
    </xf>
    <xf numFmtId="38" fontId="33" fillId="0" borderId="1" xfId="1" applyFont="1" applyBorder="1">
      <alignment vertical="center"/>
    </xf>
    <xf numFmtId="38" fontId="10" fillId="0" borderId="0" xfId="0" applyNumberFormat="1" applyFont="1" applyBorder="1">
      <alignment vertical="center"/>
    </xf>
    <xf numFmtId="0" fontId="12" fillId="0" borderId="1" xfId="0" applyNumberFormat="1" applyFont="1" applyBorder="1">
      <alignment vertical="center"/>
    </xf>
    <xf numFmtId="9" fontId="10" fillId="0" borderId="1" xfId="2" applyFont="1" applyFill="1" applyBorder="1">
      <alignment vertical="center"/>
    </xf>
    <xf numFmtId="0" fontId="6" fillId="14" borderId="1" xfId="0" applyFont="1" applyFill="1" applyBorder="1">
      <alignment vertical="center"/>
    </xf>
    <xf numFmtId="0" fontId="8" fillId="13" borderId="1" xfId="0" applyFont="1" applyFill="1" applyBorder="1">
      <alignment vertical="center"/>
    </xf>
    <xf numFmtId="0" fontId="8" fillId="4" borderId="1" xfId="0" applyFont="1" applyFill="1" applyBorder="1">
      <alignment vertical="center"/>
    </xf>
    <xf numFmtId="0" fontId="8" fillId="15" borderId="1" xfId="0" applyFont="1" applyFill="1" applyBorder="1">
      <alignment vertical="center"/>
    </xf>
    <xf numFmtId="0" fontId="14" fillId="14" borderId="1" xfId="0" applyFont="1" applyFill="1" applyBorder="1" applyAlignment="1">
      <alignment vertical="center" wrapText="1"/>
    </xf>
    <xf numFmtId="0" fontId="23" fillId="13" borderId="1" xfId="0" applyFont="1" applyFill="1" applyBorder="1" applyAlignment="1">
      <alignment vertical="center" wrapText="1"/>
    </xf>
    <xf numFmtId="0" fontId="23" fillId="4" borderId="1" xfId="0" applyFont="1" applyFill="1" applyBorder="1" applyAlignment="1">
      <alignment vertical="center" wrapText="1"/>
    </xf>
    <xf numFmtId="0" fontId="23" fillId="15" borderId="1" xfId="0" applyFont="1" applyFill="1" applyBorder="1" applyAlignment="1">
      <alignment vertical="center" wrapText="1"/>
    </xf>
    <xf numFmtId="0" fontId="7" fillId="0" borderId="10" xfId="0" applyFont="1" applyFill="1" applyBorder="1" applyAlignment="1">
      <alignment vertical="center" wrapText="1"/>
    </xf>
    <xf numFmtId="0" fontId="13" fillId="14" borderId="1" xfId="0" applyFont="1" applyFill="1" applyBorder="1">
      <alignment vertical="center"/>
    </xf>
    <xf numFmtId="0" fontId="11" fillId="13" borderId="1" xfId="0" applyFont="1" applyFill="1" applyBorder="1">
      <alignment vertical="center"/>
    </xf>
    <xf numFmtId="0" fontId="11" fillId="15" borderId="1" xfId="0" applyFont="1" applyFill="1" applyBorder="1">
      <alignment vertical="center"/>
    </xf>
    <xf numFmtId="9" fontId="11" fillId="5" borderId="11" xfId="2" applyFont="1" applyFill="1" applyBorder="1">
      <alignment vertical="center"/>
    </xf>
    <xf numFmtId="38" fontId="10" fillId="0" borderId="1" xfId="1" applyFont="1" applyFill="1" applyBorder="1" applyAlignment="1">
      <alignment vertical="center" wrapText="1"/>
    </xf>
    <xf numFmtId="179" fontId="6" fillId="0" borderId="1" xfId="1" applyNumberFormat="1" applyFont="1" applyBorder="1" applyAlignment="1">
      <alignment horizontal="right" vertical="center"/>
    </xf>
    <xf numFmtId="179" fontId="10" fillId="0" borderId="1" xfId="0" applyNumberFormat="1" applyFont="1" applyFill="1" applyBorder="1">
      <alignment vertical="center"/>
    </xf>
    <xf numFmtId="0" fontId="6" fillId="0" borderId="0" xfId="0" applyFont="1" applyFill="1" applyBorder="1" applyAlignment="1">
      <alignment vertical="center" wrapText="1"/>
    </xf>
    <xf numFmtId="177" fontId="6" fillId="0" borderId="0" xfId="0" applyNumberFormat="1" applyFont="1" applyFill="1" applyBorder="1" applyAlignment="1">
      <alignment vertical="center" wrapText="1"/>
    </xf>
    <xf numFmtId="177" fontId="5" fillId="0" borderId="0" xfId="0" applyNumberFormat="1" applyFont="1" applyFill="1" applyBorder="1" applyAlignment="1">
      <alignment vertical="center" wrapText="1"/>
    </xf>
    <xf numFmtId="0" fontId="0" fillId="0" borderId="0" xfId="0" applyFill="1">
      <alignment vertical="center"/>
    </xf>
    <xf numFmtId="0" fontId="34" fillId="0" borderId="0" xfId="0" applyFont="1" applyFill="1">
      <alignment vertical="center"/>
    </xf>
    <xf numFmtId="0" fontId="34" fillId="0" borderId="0" xfId="0" applyFont="1">
      <alignment vertical="center"/>
    </xf>
    <xf numFmtId="0" fontId="35" fillId="0" borderId="0" xfId="0" applyFont="1">
      <alignment vertical="center"/>
    </xf>
    <xf numFmtId="38" fontId="10" fillId="0" borderId="1" xfId="1" applyFont="1" applyBorder="1">
      <alignment vertical="center"/>
    </xf>
    <xf numFmtId="38" fontId="13" fillId="2" borderId="3" xfId="1" applyFont="1" applyFill="1" applyBorder="1" applyAlignment="1">
      <alignment vertical="center"/>
    </xf>
    <xf numFmtId="9" fontId="5" fillId="0" borderId="0" xfId="2" applyFont="1">
      <alignment vertical="center"/>
    </xf>
    <xf numFmtId="9" fontId="13" fillId="0" borderId="0" xfId="2" applyFont="1">
      <alignment vertical="center"/>
    </xf>
    <xf numFmtId="9" fontId="8" fillId="15" borderId="1" xfId="2" applyFont="1" applyFill="1" applyBorder="1">
      <alignment vertical="center"/>
    </xf>
    <xf numFmtId="9" fontId="23" fillId="15" borderId="1" xfId="2" applyFont="1" applyFill="1" applyBorder="1" applyAlignment="1">
      <alignment vertical="center" wrapText="1"/>
    </xf>
    <xf numFmtId="9" fontId="0" fillId="0" borderId="0" xfId="2" applyFont="1">
      <alignment vertical="center"/>
    </xf>
    <xf numFmtId="9" fontId="6" fillId="0" borderId="0" xfId="2" applyFont="1">
      <alignment vertical="center"/>
    </xf>
    <xf numFmtId="38" fontId="0" fillId="0" borderId="0" xfId="0" applyNumberFormat="1">
      <alignment vertical="center"/>
    </xf>
    <xf numFmtId="38" fontId="7" fillId="0" borderId="2" xfId="1" applyFont="1" applyFill="1" applyBorder="1" applyAlignment="1">
      <alignment vertical="center" wrapText="1"/>
    </xf>
    <xf numFmtId="0" fontId="9" fillId="9" borderId="1" xfId="0" applyFont="1" applyFill="1" applyBorder="1" applyAlignment="1">
      <alignment horizontal="left" vertical="top" wrapText="1"/>
    </xf>
    <xf numFmtId="0" fontId="9" fillId="17" borderId="1" xfId="0" applyFont="1" applyFill="1" applyBorder="1" applyAlignment="1">
      <alignment horizontal="left" vertical="top" wrapText="1"/>
    </xf>
    <xf numFmtId="0" fontId="9" fillId="18" borderId="1" xfId="0" applyFont="1" applyFill="1" applyBorder="1" applyAlignment="1">
      <alignment horizontal="left" vertical="top" wrapText="1"/>
    </xf>
    <xf numFmtId="0" fontId="9" fillId="16" borderId="2" xfId="0" applyFont="1" applyFill="1" applyBorder="1" applyAlignment="1">
      <alignment vertical="top" wrapText="1"/>
    </xf>
    <xf numFmtId="0" fontId="9" fillId="0" borderId="1" xfId="0" applyFont="1" applyFill="1" applyBorder="1" applyAlignment="1">
      <alignment horizontal="left" vertical="top" wrapText="1"/>
    </xf>
    <xf numFmtId="38" fontId="9" fillId="10" borderId="7" xfId="1" applyFont="1" applyFill="1" applyBorder="1" applyAlignment="1">
      <alignment vertical="top" wrapText="1"/>
    </xf>
    <xf numFmtId="0" fontId="9" fillId="19" borderId="2" xfId="0" applyFont="1" applyFill="1" applyBorder="1" applyAlignment="1">
      <alignment vertical="top" wrapText="1"/>
    </xf>
    <xf numFmtId="0" fontId="9" fillId="17" borderId="2" xfId="0" applyFont="1" applyFill="1" applyBorder="1" applyAlignment="1">
      <alignment horizontal="left" vertical="top" wrapText="1"/>
    </xf>
    <xf numFmtId="0" fontId="9" fillId="18" borderId="2" xfId="0" applyFont="1" applyFill="1" applyBorder="1" applyAlignment="1">
      <alignment horizontal="left" vertical="top" wrapText="1"/>
    </xf>
    <xf numFmtId="0" fontId="7" fillId="12" borderId="8" xfId="0" applyFont="1" applyFill="1" applyBorder="1" applyAlignment="1">
      <alignment vertical="center" wrapText="1"/>
    </xf>
    <xf numFmtId="38" fontId="17" fillId="0" borderId="2" xfId="1" applyFont="1" applyBorder="1" applyAlignment="1">
      <alignment vertical="center"/>
    </xf>
    <xf numFmtId="38" fontId="7" fillId="12" borderId="8" xfId="1" applyFont="1" applyFill="1" applyBorder="1" applyAlignment="1">
      <alignment horizontal="right" vertical="center" wrapText="1"/>
    </xf>
    <xf numFmtId="38" fontId="7" fillId="12" borderId="2" xfId="1" applyFont="1" applyFill="1" applyBorder="1" applyAlignment="1">
      <alignment vertical="center" wrapText="1"/>
    </xf>
    <xf numFmtId="0" fontId="7" fillId="12"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lignment vertical="center"/>
    </xf>
    <xf numFmtId="0" fontId="6" fillId="0" borderId="1" xfId="0" applyFont="1" applyFill="1" applyBorder="1" applyAlignment="1">
      <alignment vertical="center" wrapText="1"/>
    </xf>
    <xf numFmtId="38" fontId="9" fillId="11" borderId="1" xfId="1" applyFont="1" applyFill="1" applyBorder="1" applyAlignment="1">
      <alignment vertical="top" wrapText="1"/>
    </xf>
    <xf numFmtId="0" fontId="9" fillId="19" borderId="1" xfId="0" applyFont="1" applyFill="1" applyBorder="1" applyAlignment="1">
      <alignment vertical="top" wrapText="1"/>
    </xf>
    <xf numFmtId="0" fontId="9" fillId="8" borderId="1" xfId="0" applyFont="1" applyFill="1" applyBorder="1" applyAlignment="1">
      <alignment vertical="top" wrapText="1"/>
    </xf>
    <xf numFmtId="0" fontId="9" fillId="16" borderId="1" xfId="0" applyFont="1" applyFill="1" applyBorder="1" applyAlignment="1">
      <alignment vertical="top" wrapText="1"/>
    </xf>
    <xf numFmtId="38" fontId="36" fillId="0" borderId="1" xfId="0" applyNumberFormat="1" applyFont="1" applyBorder="1" applyAlignment="1">
      <alignment vertical="center"/>
    </xf>
    <xf numFmtId="38" fontId="36" fillId="0" borderId="1" xfId="1" applyFont="1" applyBorder="1" applyAlignment="1">
      <alignment horizontal="right" vertical="center"/>
    </xf>
    <xf numFmtId="38" fontId="10" fillId="0" borderId="1" xfId="0" applyNumberFormat="1" applyFont="1" applyBorder="1" applyAlignment="1">
      <alignment vertical="center"/>
    </xf>
    <xf numFmtId="0" fontId="12" fillId="0" borderId="1" xfId="0" applyFont="1" applyBorder="1" applyAlignment="1">
      <alignment horizontal="left" vertical="center"/>
    </xf>
    <xf numFmtId="38" fontId="10" fillId="0" borderId="1" xfId="1" applyFont="1" applyBorder="1" applyAlignment="1">
      <alignment horizontal="right" vertical="center"/>
    </xf>
    <xf numFmtId="38" fontId="12" fillId="0" borderId="1" xfId="1" applyFont="1" applyBorder="1" applyAlignment="1">
      <alignment horizontal="right" vertical="center"/>
    </xf>
    <xf numFmtId="0" fontId="36" fillId="0" borderId="1" xfId="0" applyFont="1" applyBorder="1" applyAlignment="1">
      <alignment horizontal="left" vertical="center"/>
    </xf>
    <xf numFmtId="0" fontId="5" fillId="6" borderId="1" xfId="0" applyFont="1" applyFill="1" applyBorder="1" applyAlignment="1">
      <alignment vertical="center"/>
    </xf>
    <xf numFmtId="0" fontId="4" fillId="6" borderId="1" xfId="0" applyFont="1" applyFill="1" applyBorder="1" applyAlignment="1">
      <alignment vertical="center"/>
    </xf>
    <xf numFmtId="38" fontId="5" fillId="6" borderId="1" xfId="1" applyFont="1" applyFill="1" applyBorder="1" applyAlignment="1">
      <alignment horizontal="right" vertical="center"/>
    </xf>
    <xf numFmtId="0" fontId="9" fillId="12" borderId="1" xfId="0" applyFont="1" applyFill="1" applyBorder="1" applyAlignment="1">
      <alignment vertical="top" wrapText="1"/>
    </xf>
    <xf numFmtId="0" fontId="1" fillId="0" borderId="0" xfId="0" applyFont="1">
      <alignment vertical="center"/>
    </xf>
    <xf numFmtId="38" fontId="7" fillId="10" borderId="1" xfId="1" applyFont="1" applyFill="1" applyBorder="1" applyAlignment="1">
      <alignment vertical="center" wrapText="1"/>
    </xf>
    <xf numFmtId="38" fontId="7" fillId="10" borderId="2" xfId="1" applyFont="1" applyFill="1" applyBorder="1" applyAlignment="1">
      <alignment vertical="center" wrapText="1"/>
    </xf>
    <xf numFmtId="38" fontId="9" fillId="10" borderId="1" xfId="1" applyFont="1" applyFill="1" applyBorder="1" applyAlignment="1">
      <alignment vertical="center" wrapText="1"/>
    </xf>
    <xf numFmtId="38" fontId="6" fillId="10" borderId="9" xfId="1" applyFont="1" applyFill="1" applyBorder="1" applyAlignment="1">
      <alignment vertical="center" wrapText="1"/>
    </xf>
    <xf numFmtId="38" fontId="6" fillId="0" borderId="0" xfId="1" applyFont="1">
      <alignment vertical="center"/>
    </xf>
    <xf numFmtId="3" fontId="6" fillId="0" borderId="0" xfId="0" applyNumberFormat="1" applyFont="1">
      <alignment vertical="center"/>
    </xf>
    <xf numFmtId="0" fontId="36" fillId="0" borderId="0" xfId="0" applyFont="1" applyFill="1">
      <alignment vertical="center"/>
    </xf>
    <xf numFmtId="0" fontId="36" fillId="0" borderId="0" xfId="0" applyFont="1">
      <alignment vertical="center"/>
    </xf>
    <xf numFmtId="38" fontId="6" fillId="0" borderId="1" xfId="0" applyNumberFormat="1" applyFont="1" applyBorder="1" applyAlignment="1">
      <alignment vertical="center"/>
    </xf>
    <xf numFmtId="0" fontId="0" fillId="0" borderId="0" xfId="0" applyFont="1">
      <alignment vertical="center"/>
    </xf>
    <xf numFmtId="0" fontId="13" fillId="0" borderId="1" xfId="0" applyFont="1" applyBorder="1" applyAlignment="1">
      <alignment horizontal="center" vertical="center" wrapText="1"/>
    </xf>
    <xf numFmtId="38" fontId="13" fillId="2" borderId="2" xfId="1" applyFont="1" applyFill="1" applyBorder="1" applyAlignment="1">
      <alignment vertical="center"/>
    </xf>
    <xf numFmtId="38" fontId="13" fillId="2" borderId="4" xfId="1" applyFont="1" applyFill="1" applyBorder="1" applyAlignment="1">
      <alignment vertical="center"/>
    </xf>
    <xf numFmtId="38" fontId="6" fillId="10" borderId="9" xfId="1" applyFont="1" applyFill="1" applyBorder="1" applyAlignment="1">
      <alignment horizontal="center" vertical="center" wrapText="1"/>
    </xf>
    <xf numFmtId="38" fontId="36" fillId="0" borderId="1" xfId="1" applyFont="1" applyBorder="1" applyAlignment="1">
      <alignment horizontal="left" vertical="center"/>
    </xf>
    <xf numFmtId="0" fontId="0" fillId="0" borderId="1" xfId="0" applyBorder="1">
      <alignment vertical="center"/>
    </xf>
    <xf numFmtId="38" fontId="6" fillId="2" borderId="1" xfId="1" applyFont="1" applyFill="1" applyBorder="1" applyAlignment="1">
      <alignment horizontal="center" vertical="center" wrapText="1"/>
    </xf>
    <xf numFmtId="38" fontId="6" fillId="10" borderId="1" xfId="1" applyFont="1" applyFill="1" applyBorder="1" applyAlignment="1">
      <alignment vertical="center" wrapText="1"/>
    </xf>
    <xf numFmtId="38" fontId="6" fillId="2" borderId="9" xfId="1" applyFont="1" applyFill="1" applyBorder="1" applyAlignment="1">
      <alignment vertical="center"/>
    </xf>
    <xf numFmtId="38" fontId="13" fillId="10" borderId="3" xfId="1" applyFont="1" applyFill="1" applyBorder="1" applyAlignment="1">
      <alignment vertical="center" wrapText="1"/>
    </xf>
    <xf numFmtId="38" fontId="5" fillId="0" borderId="2" xfId="1" applyFont="1" applyFill="1" applyBorder="1" applyAlignment="1">
      <alignment horizontal="left" vertical="center" wrapText="1"/>
    </xf>
    <xf numFmtId="38" fontId="5" fillId="0" borderId="3" xfId="1" applyFont="1" applyFill="1" applyBorder="1" applyAlignment="1">
      <alignment horizontal="left" vertical="center" wrapText="1"/>
    </xf>
    <xf numFmtId="38" fontId="5" fillId="0" borderId="4" xfId="1" applyFont="1" applyFill="1" applyBorder="1" applyAlignment="1">
      <alignment horizontal="left" vertical="center" wrapText="1"/>
    </xf>
    <xf numFmtId="0" fontId="7" fillId="0" borderId="7" xfId="0" applyFont="1" applyBorder="1" applyAlignment="1">
      <alignment vertical="center" wrapText="1"/>
    </xf>
    <xf numFmtId="0" fontId="6" fillId="0" borderId="5" xfId="0" applyFont="1" applyBorder="1" applyAlignment="1">
      <alignment vertical="center" wrapText="1"/>
    </xf>
    <xf numFmtId="0" fontId="6" fillId="0" borderId="9" xfId="0" applyFont="1" applyBorder="1" applyAlignment="1">
      <alignment vertical="center" wrapText="1"/>
    </xf>
    <xf numFmtId="0" fontId="13" fillId="10" borderId="2" xfId="0" applyFont="1" applyFill="1" applyBorder="1" applyAlignment="1">
      <alignment vertical="center" wrapText="1"/>
    </xf>
    <xf numFmtId="0" fontId="13" fillId="10" borderId="4" xfId="0" applyFont="1" applyFill="1" applyBorder="1" applyAlignment="1">
      <alignment vertical="center" wrapText="1"/>
    </xf>
    <xf numFmtId="0" fontId="18" fillId="0" borderId="7" xfId="0" applyFont="1" applyBorder="1" applyAlignment="1">
      <alignment horizontal="left" wrapText="1"/>
    </xf>
    <xf numFmtId="0" fontId="18" fillId="0" borderId="9" xfId="0" applyFont="1" applyBorder="1" applyAlignment="1">
      <alignment horizontal="left" wrapText="1"/>
    </xf>
    <xf numFmtId="0" fontId="6" fillId="3" borderId="7" xfId="0" applyFont="1" applyFill="1" applyBorder="1" applyAlignment="1">
      <alignment vertical="center" wrapText="1"/>
    </xf>
    <xf numFmtId="0" fontId="6" fillId="3" borderId="5" xfId="0" applyFont="1" applyFill="1" applyBorder="1" applyAlignment="1">
      <alignment vertical="center" wrapText="1"/>
    </xf>
    <xf numFmtId="0" fontId="13" fillId="0" borderId="1" xfId="0" applyFont="1" applyBorder="1" applyAlignment="1">
      <alignment horizontal="center"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9" defaultPivotStyle="PivotStyleLight16"/>
  <colors>
    <mruColors>
      <color rgb="FFCC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13</xdr:col>
      <xdr:colOff>571500</xdr:colOff>
      <xdr:row>36</xdr:row>
      <xdr:rowOff>123825</xdr:rowOff>
    </xdr:to>
    <xdr:sp macro="" textlink="">
      <xdr:nvSpPr>
        <xdr:cNvPr id="6145" name="Text Box 1"/>
        <xdr:cNvSpPr txBox="1">
          <a:spLocks noChangeArrowheads="1"/>
        </xdr:cNvSpPr>
      </xdr:nvSpPr>
      <xdr:spPr bwMode="auto">
        <a:xfrm>
          <a:off x="0" y="76200"/>
          <a:ext cx="9486900" cy="6219825"/>
        </a:xfrm>
        <a:prstGeom prst="rect">
          <a:avLst/>
        </a:prstGeom>
        <a:solidFill>
          <a:srgbClr val="FFFFFF"/>
        </a:solidFill>
        <a:ln w="9525">
          <a:noFill/>
          <a:miter lim="800000"/>
          <a:headEnd/>
          <a:tailEnd/>
        </a:ln>
      </xdr:spPr>
      <xdr:txBody>
        <a:bodyPr vertOverflow="clip" wrap="square" lIns="36576" tIns="22860" rIns="0" bIns="0" anchor="t" upright="1"/>
        <a:lstStyle/>
        <a:p>
          <a:pPr algn="ctr" rtl="0">
            <a:defRPr sz="1000"/>
          </a:pPr>
          <a:r>
            <a:rPr lang="en-US" altLang="ja-JP" sz="1600" b="1" i="0" strike="noStrike">
              <a:solidFill>
                <a:srgbClr val="000000"/>
              </a:solidFill>
              <a:latin typeface="Arial" pitchFamily="34" charset="0"/>
              <a:ea typeface="ＭＳ Ｐゴシック"/>
              <a:cs typeface="Arial" pitchFamily="34" charset="0"/>
            </a:rPr>
            <a:t>IGES CDM Project Data Analysis </a:t>
          </a:r>
          <a:r>
            <a:rPr lang="ja-JP" altLang="en-US" sz="1600" b="1" i="0" strike="noStrike" baseline="0">
              <a:solidFill>
                <a:srgbClr val="000000"/>
              </a:solidFill>
              <a:latin typeface="Arial" pitchFamily="34" charset="0"/>
              <a:ea typeface="ＭＳ Ｐゴシック"/>
              <a:cs typeface="Arial" pitchFamily="34" charset="0"/>
            </a:rPr>
            <a:t> </a:t>
          </a:r>
          <a:r>
            <a:rPr lang="en-US" altLang="ja-JP" sz="1600" b="1" i="0" strike="noStrike" baseline="0">
              <a:solidFill>
                <a:srgbClr val="000000"/>
              </a:solidFill>
              <a:latin typeface="Arial" pitchFamily="34" charset="0"/>
              <a:ea typeface="ＭＳ Ｐゴシック"/>
              <a:cs typeface="Arial" pitchFamily="34" charset="0"/>
            </a:rPr>
            <a:t>&amp; Forecasting CER supply</a:t>
          </a:r>
          <a:endParaRPr lang="en-US" altLang="ja-JP" sz="1400" b="0" i="0" strike="noStrike">
            <a:solidFill>
              <a:srgbClr val="000000"/>
            </a:solidFill>
            <a:latin typeface="Arial" pitchFamily="34" charset="0"/>
            <a:ea typeface="ＭＳ Ｐゴシック"/>
            <a:cs typeface="Arial" pitchFamily="34" charset="0"/>
          </a:endParaRPr>
        </a:p>
        <a:p>
          <a:pPr algn="l" rtl="0">
            <a:defRPr sz="1000"/>
          </a:pPr>
          <a:endParaRPr lang="en-US" altLang="ja-JP" sz="1400" b="0" i="0" strike="noStrike">
            <a:solidFill>
              <a:srgbClr val="000000"/>
            </a:solidFill>
            <a:latin typeface="Arial" pitchFamily="34" charset="0"/>
            <a:ea typeface="ＭＳ Ｐゴシック"/>
            <a:cs typeface="Arial" pitchFamily="34" charset="0"/>
          </a:endParaRPr>
        </a:p>
        <a:p>
          <a:pPr algn="l" rtl="0">
            <a:defRPr sz="1000"/>
          </a:pPr>
          <a:r>
            <a:rPr lang="en-US" altLang="ja-JP" sz="1400" b="0" i="0" strike="noStrike">
              <a:solidFill>
                <a:srgbClr val="000000"/>
              </a:solidFill>
              <a:latin typeface="Arial" pitchFamily="34" charset="0"/>
              <a:ea typeface="ＭＳ Ｐゴシック"/>
              <a:cs typeface="Arial" pitchFamily="34" charset="0"/>
            </a:rPr>
            <a:t> </a:t>
          </a:r>
        </a:p>
        <a:p>
          <a:pPr algn="l" rtl="0">
            <a:defRPr sz="1000"/>
          </a:pPr>
          <a:r>
            <a:rPr lang="en-US" altLang="ja-JP" sz="1400" b="0" i="0" strike="noStrike">
              <a:solidFill>
                <a:srgbClr val="000000"/>
              </a:solidFill>
              <a:latin typeface="Arial" pitchFamily="34" charset="0"/>
              <a:ea typeface="ＭＳ Ｐゴシック"/>
              <a:cs typeface="Arial" pitchFamily="34" charset="0"/>
            </a:rPr>
            <a:t> IGES CDM Project Data Analysis &amp; Forecastin</a:t>
          </a:r>
          <a:r>
            <a:rPr lang="en-US" altLang="ja-JP" sz="1400" b="0" i="0" strike="noStrike" baseline="0">
              <a:solidFill>
                <a:srgbClr val="000000"/>
              </a:solidFill>
              <a:latin typeface="Arial" pitchFamily="34" charset="0"/>
              <a:ea typeface="ＭＳ Ｐゴシック"/>
              <a:cs typeface="Arial" pitchFamily="34" charset="0"/>
            </a:rPr>
            <a:t>g CER supply </a:t>
          </a:r>
          <a:r>
            <a:rPr lang="en-US" altLang="ja-JP" sz="1400" b="0" i="0" strike="noStrike">
              <a:solidFill>
                <a:srgbClr val="000000"/>
              </a:solidFill>
              <a:latin typeface="Arial" pitchFamily="34" charset="0"/>
              <a:ea typeface="ＭＳ Ｐゴシック"/>
              <a:cs typeface="Arial" pitchFamily="34" charset="0"/>
            </a:rPr>
            <a:t>aims at providing summaries of analyses of requesing</a:t>
          </a:r>
          <a:r>
            <a:rPr lang="en-US" altLang="ja-JP" sz="1400" b="0" i="0" strike="noStrike" baseline="0">
              <a:solidFill>
                <a:srgbClr val="000000"/>
              </a:solidFill>
              <a:latin typeface="Arial" pitchFamily="34" charset="0"/>
              <a:ea typeface="ＭＳ Ｐゴシック"/>
              <a:cs typeface="Arial" pitchFamily="34" charset="0"/>
            </a:rPr>
            <a:t> registration or </a:t>
          </a:r>
          <a:r>
            <a:rPr lang="en-US" altLang="ja-JP" sz="1400" b="0" i="0" strike="noStrike">
              <a:solidFill>
                <a:srgbClr val="000000"/>
              </a:solidFill>
              <a:latin typeface="Arial" pitchFamily="34" charset="0"/>
              <a:ea typeface="ＭＳ Ｐゴシック"/>
              <a:cs typeface="Arial" pitchFamily="34" charset="0"/>
            </a:rPr>
            <a:t>registered CDM project activities at the CDM Executive Board of the UNFCCC. This data</a:t>
          </a:r>
          <a:r>
            <a:rPr lang="en-US" altLang="ja-JP" sz="1400" b="0" i="0" strike="noStrike" baseline="0">
              <a:solidFill>
                <a:srgbClr val="000000"/>
              </a:solidFill>
              <a:latin typeface="Arial" pitchFamily="34" charset="0"/>
              <a:ea typeface="ＭＳ Ｐゴシック"/>
              <a:cs typeface="Arial" pitchFamily="34" charset="0"/>
            </a:rPr>
            <a:t> sheet also estimates CER supply by 2020 and 2030 on the basis of project data analysis. </a:t>
          </a:r>
          <a:r>
            <a:rPr lang="en-US" altLang="ja-JP" sz="1400" b="0" i="0" strike="noStrike">
              <a:solidFill>
                <a:srgbClr val="000000"/>
              </a:solidFill>
              <a:latin typeface="Arial" pitchFamily="34" charset="0"/>
              <a:ea typeface="ＭＳ Ｐゴシック"/>
              <a:cs typeface="Arial" pitchFamily="34" charset="0"/>
            </a:rPr>
            <a:t>Analysis summarises are categorised on separate documents by hosting cuntries and project types. All information is acquired from the publicly available sources on the UNFCCC web-site and will be updated regularly. </a:t>
          </a:r>
        </a:p>
        <a:p>
          <a:pPr algn="l" rtl="0">
            <a:defRPr sz="1000"/>
          </a:pPr>
          <a:endParaRPr lang="en-US" altLang="ja-JP" sz="1400" b="0" i="0" strike="noStrike">
            <a:solidFill>
              <a:srgbClr val="000000"/>
            </a:solidFill>
            <a:latin typeface="Arial" pitchFamily="34" charset="0"/>
            <a:ea typeface="ＭＳ Ｐゴシック"/>
            <a:cs typeface="Arial" pitchFamily="34" charset="0"/>
          </a:endParaRPr>
        </a:p>
        <a:p>
          <a:pPr algn="l" rtl="0">
            <a:defRPr sz="1000"/>
          </a:pPr>
          <a:r>
            <a:rPr lang="en-US" altLang="ja-JP" sz="1400" b="0" i="0" strike="noStrike">
              <a:solidFill>
                <a:srgbClr val="000000"/>
              </a:solidFill>
              <a:latin typeface="Arial" pitchFamily="34" charset="0"/>
              <a:ea typeface="ＭＳ Ｐゴシック"/>
              <a:cs typeface="Arial" pitchFamily="34" charset="0"/>
            </a:rPr>
            <a:t> This data analysis utilises project information listed on the IGES CDM Project Database</a:t>
          </a:r>
          <a:r>
            <a:rPr lang="en-US" altLang="ja-JP" sz="1400" b="0" i="0" strike="noStrike">
              <a:solidFill>
                <a:srgbClr val="000000"/>
              </a:solidFill>
              <a:latin typeface="Arial" pitchFamily="34" charset="0"/>
              <a:ea typeface="+mn-ea"/>
              <a:cs typeface="Arial" pitchFamily="34" charset="0"/>
            </a:rPr>
            <a:t>. For further information, please refer to the</a:t>
          </a:r>
          <a:r>
            <a:rPr lang="en-US" altLang="ja-JP" sz="1400" b="0" i="0" strike="noStrike" baseline="0">
              <a:solidFill>
                <a:srgbClr val="000000"/>
              </a:solidFill>
              <a:latin typeface="Arial" pitchFamily="34" charset="0"/>
              <a:ea typeface="ＭＳ Ｐゴシック"/>
              <a:cs typeface="Arial" pitchFamily="34" charset="0"/>
            </a:rPr>
            <a:t> </a:t>
          </a:r>
          <a:r>
            <a:rPr lang="en-US" altLang="ja-JP" sz="1400" b="0" i="0" strike="noStrike">
              <a:solidFill>
                <a:srgbClr val="000000"/>
              </a:solidFill>
              <a:latin typeface="Arial" pitchFamily="34" charset="0"/>
              <a:ea typeface="ＭＳ Ｐゴシック"/>
              <a:cs typeface="Arial" pitchFamily="34" charset="0"/>
            </a:rPr>
            <a:t>database</a:t>
          </a:r>
          <a:r>
            <a:rPr lang="en-US" altLang="ja-JP" sz="1400" b="0" i="0" strike="noStrike" baseline="0">
              <a:solidFill>
                <a:srgbClr val="000000"/>
              </a:solidFill>
              <a:latin typeface="Arial" pitchFamily="34" charset="0"/>
              <a:ea typeface="ＭＳ Ｐゴシック"/>
              <a:cs typeface="Arial" pitchFamily="34" charset="0"/>
            </a:rPr>
            <a:t> below</a:t>
          </a:r>
          <a:r>
            <a:rPr lang="en-US" altLang="ja-JP" sz="1400" b="0" i="0" strike="noStrike">
              <a:solidFill>
                <a:srgbClr val="000000"/>
              </a:solidFill>
              <a:latin typeface="Arial" pitchFamily="34" charset="0"/>
              <a:ea typeface="ＭＳ Ｐゴシック"/>
              <a:cs typeface="Arial" pitchFamily="34" charset="0"/>
            </a:rPr>
            <a:t>.  </a:t>
          </a:r>
        </a:p>
        <a:p>
          <a:pPr algn="l" rtl="0">
            <a:defRPr sz="1000"/>
          </a:pPr>
          <a:r>
            <a:rPr lang="en-US" altLang="ja-JP" sz="1400" b="0" i="0" strike="noStrike">
              <a:solidFill>
                <a:srgbClr val="000000"/>
              </a:solidFill>
              <a:latin typeface="Arial" pitchFamily="34" charset="0"/>
              <a:ea typeface="ＭＳ Ｐゴシック"/>
              <a:cs typeface="Arial" pitchFamily="34" charset="0"/>
            </a:rPr>
            <a:t>  </a:t>
          </a:r>
          <a:r>
            <a:rPr lang="ja-JP" altLang="en-US" sz="1400" b="0" i="0" strike="noStrike">
              <a:solidFill>
                <a:srgbClr val="000000"/>
              </a:solidFill>
              <a:latin typeface="Arial" pitchFamily="34" charset="0"/>
              <a:ea typeface="ＭＳ Ｐゴシック"/>
              <a:cs typeface="Arial" pitchFamily="34" charset="0"/>
            </a:rPr>
            <a:t>　</a:t>
          </a:r>
        </a:p>
        <a:p>
          <a:pPr algn="l" rtl="0">
            <a:defRPr sz="1000"/>
          </a:pPr>
          <a:r>
            <a:rPr lang="ja-JP" altLang="en-US" sz="1400" b="0" i="0" strike="noStrike">
              <a:solidFill>
                <a:srgbClr val="000000"/>
              </a:solidFill>
              <a:latin typeface="Arial" pitchFamily="34" charset="0"/>
              <a:ea typeface="ＭＳ Ｐゴシック"/>
              <a:cs typeface="Arial" pitchFamily="34" charset="0"/>
            </a:rPr>
            <a:t> </a:t>
          </a:r>
          <a:r>
            <a:rPr lang="en-US" altLang="ja-JP" sz="1400" b="0" i="0" strike="noStrike">
              <a:solidFill>
                <a:srgbClr val="000000"/>
              </a:solidFill>
              <a:latin typeface="Arial" pitchFamily="34" charset="0"/>
              <a:ea typeface="ＭＳ Ｐゴシック"/>
              <a:cs typeface="Arial" pitchFamily="34" charset="0"/>
            </a:rPr>
            <a:t>"IGES CDM Project Database" downloadable at:  http://www.iges.or.jp/en/cdm/report.html </a:t>
          </a:r>
        </a:p>
        <a:p>
          <a:pPr algn="l" rtl="0">
            <a:defRPr sz="1000"/>
          </a:pPr>
          <a:r>
            <a:rPr lang="en-US" altLang="ja-JP" sz="1400" b="0" i="0" strike="noStrike">
              <a:solidFill>
                <a:srgbClr val="000000"/>
              </a:solidFill>
              <a:latin typeface="Arial" pitchFamily="34" charset="0"/>
              <a:ea typeface="ＭＳ Ｐゴシック"/>
              <a:cs typeface="Arial" pitchFamily="34" charset="0"/>
            </a:rPr>
            <a:t> </a:t>
          </a:r>
        </a:p>
        <a:p>
          <a:pPr algn="l" rtl="0">
            <a:defRPr sz="1000"/>
          </a:pPr>
          <a:r>
            <a:rPr lang="en-US" altLang="ja-JP" sz="1400" b="0" i="0" strike="noStrike">
              <a:solidFill>
                <a:srgbClr val="000000"/>
              </a:solidFill>
              <a:latin typeface="Arial" pitchFamily="34" charset="0"/>
              <a:ea typeface="ＭＳ Ｐゴシック"/>
              <a:cs typeface="Arial" pitchFamily="34" charset="0"/>
            </a:rPr>
            <a:t> Whilst the information in this database is believed to be true and accurate on the date of going to press, neither the editor nor publisher can accept any legal responsibility or liability for any errors or omissions that may have been made. For any queries relating to this database, please contact mm-info@iges.or.jp. </a:t>
          </a:r>
        </a:p>
        <a:p>
          <a:pPr algn="l" rtl="0">
            <a:defRPr sz="1000"/>
          </a:pPr>
          <a:r>
            <a:rPr lang="en-US" altLang="ja-JP" sz="1400" b="0" i="0" strike="noStrike">
              <a:solidFill>
                <a:srgbClr val="000000"/>
              </a:solidFill>
              <a:latin typeface="Arial" pitchFamily="34" charset="0"/>
              <a:ea typeface="ＭＳ Ｐゴシック"/>
              <a:cs typeface="Arial" pitchFamily="34" charset="0"/>
            </a:rPr>
            <a:t> </a:t>
          </a:r>
        </a:p>
        <a:p>
          <a:pPr algn="l" rtl="0">
            <a:defRPr sz="1000"/>
          </a:pPr>
          <a:r>
            <a:rPr lang="en-US" altLang="ja-JP" sz="1400" b="0" i="0" strike="noStrike">
              <a:solidFill>
                <a:srgbClr val="000000"/>
              </a:solidFill>
              <a:latin typeface="Arial" pitchFamily="34" charset="0"/>
              <a:ea typeface="ＭＳ Ｐゴシック"/>
              <a:cs typeface="Arial" pitchFamily="34" charset="0"/>
            </a:rPr>
            <a:t> All copyrights are reserved. The source must be clearly stated when this database is reproduced or transmitted in any form or by any means.</a:t>
          </a:r>
        </a:p>
        <a:p>
          <a:pPr algn="l" rtl="0">
            <a:defRPr sz="1000"/>
          </a:pPr>
          <a:endParaRPr lang="en-US" altLang="ja-JP" sz="1400" b="0" i="0" strike="noStrike">
            <a:solidFill>
              <a:srgbClr val="000000"/>
            </a:solidFill>
            <a:latin typeface="Arial" pitchFamily="34" charset="0"/>
            <a:ea typeface="ＭＳ Ｐゴシック"/>
            <a:cs typeface="Arial" pitchFamily="34" charset="0"/>
          </a:endParaRPr>
        </a:p>
        <a:p>
          <a:pPr algn="l" rtl="0">
            <a:defRPr sz="1000"/>
          </a:pPr>
          <a:r>
            <a:rPr lang="en-US" altLang="ja-JP" sz="1400" b="0" i="0" strike="noStrike">
              <a:solidFill>
                <a:srgbClr val="000000"/>
              </a:solidFill>
              <a:latin typeface="Arial" pitchFamily="34" charset="0"/>
              <a:ea typeface="ＭＳ Ｐゴシック"/>
              <a:cs typeface="Arial" pitchFamily="34" charset="0"/>
            </a:rPr>
            <a:t>       </a:t>
          </a:r>
          <a:r>
            <a:rPr lang="ja-JP" altLang="en-US" sz="1400" b="0" i="0" strike="noStrike">
              <a:solidFill>
                <a:srgbClr val="000000"/>
              </a:solidFill>
              <a:latin typeface="Arial" pitchFamily="34" charset="0"/>
              <a:ea typeface="ＭＳ Ｐゴシック"/>
              <a:cs typeface="Arial" pitchFamily="34" charset="0"/>
            </a:rPr>
            <a:t>　　　　　　　　　　　　　　　　　　　　　　　　　　　　　　　　</a:t>
          </a:r>
        </a:p>
        <a:p>
          <a:pPr algn="l" rtl="0">
            <a:defRPr sz="1000"/>
          </a:pPr>
          <a:r>
            <a:rPr lang="en-US" altLang="ja-JP" sz="1400" b="0" i="0" strike="noStrike" baseline="0">
              <a:solidFill>
                <a:srgbClr val="000000"/>
              </a:solidFill>
              <a:latin typeface="Arial" pitchFamily="34" charset="0"/>
              <a:ea typeface="ＭＳ Ｐゴシック"/>
              <a:cs typeface="Arial" pitchFamily="34" charset="0"/>
            </a:rPr>
            <a:t>Akihisa Kuriyama</a:t>
          </a:r>
          <a:r>
            <a:rPr lang="en-US" altLang="ja-JP" sz="1400" b="0" i="0" strike="noStrike">
              <a:solidFill>
                <a:srgbClr val="000000"/>
              </a:solidFill>
              <a:latin typeface="Arial" pitchFamily="34" charset="0"/>
              <a:ea typeface="ＭＳ Ｐゴシック"/>
              <a:cs typeface="Arial" pitchFamily="34" charset="0"/>
            </a:rPr>
            <a:t> (Editor)</a:t>
          </a:r>
          <a:r>
            <a:rPr lang="ja-JP" altLang="en-US" sz="1400" b="0" i="0" strike="noStrike">
              <a:solidFill>
                <a:srgbClr val="000000"/>
              </a:solidFill>
              <a:latin typeface="Arial" pitchFamily="34" charset="0"/>
              <a:ea typeface="ＭＳ Ｐゴシック"/>
              <a:cs typeface="Arial" pitchFamily="34" charset="0"/>
            </a:rPr>
            <a:t>　　</a:t>
          </a:r>
        </a:p>
        <a:p>
          <a:pPr algn="l" rtl="0">
            <a:defRPr sz="1000"/>
          </a:pPr>
          <a:r>
            <a:rPr lang="en-US" altLang="ja-JP" sz="1400" b="0" i="0" strike="noStrike">
              <a:solidFill>
                <a:srgbClr val="000000"/>
              </a:solidFill>
              <a:latin typeface="Arial" pitchFamily="34" charset="0"/>
              <a:ea typeface="ＭＳ Ｐゴシック"/>
              <a:cs typeface="Arial" pitchFamily="34" charset="0"/>
            </a:rPr>
            <a:t>Kentaro</a:t>
          </a:r>
          <a:r>
            <a:rPr lang="en-US" altLang="ja-JP" sz="1400" b="0" i="0" strike="noStrike" baseline="0">
              <a:solidFill>
                <a:srgbClr val="000000"/>
              </a:solidFill>
              <a:latin typeface="Arial" pitchFamily="34" charset="0"/>
              <a:ea typeface="ＭＳ Ｐゴシック"/>
              <a:cs typeface="Arial" pitchFamily="34" charset="0"/>
            </a:rPr>
            <a:t> Takahashi</a:t>
          </a:r>
          <a:r>
            <a:rPr lang="en-US" altLang="ja-JP" sz="1400" b="0" i="0" strike="noStrike">
              <a:solidFill>
                <a:srgbClr val="000000"/>
              </a:solidFill>
              <a:latin typeface="Arial" pitchFamily="34" charset="0"/>
              <a:ea typeface="ＭＳ Ｐゴシック"/>
              <a:cs typeface="Arial" pitchFamily="34" charset="0"/>
            </a:rPr>
            <a:t> (Supervisor)</a:t>
          </a:r>
        </a:p>
        <a:p>
          <a:pPr algn="l" rtl="0">
            <a:defRPr sz="1000"/>
          </a:pPr>
          <a:endParaRPr lang="en-US" altLang="ja-JP" sz="1100" b="0" i="0" strike="noStrike">
            <a:solidFill>
              <a:srgbClr val="000000"/>
            </a:solidFill>
            <a:latin typeface="Arial" pitchFamily="34" charset="0"/>
            <a:ea typeface="ＭＳ Ｐゴシック"/>
            <a:cs typeface="Arial" pitchFamily="34" charset="0"/>
          </a:endParaRPr>
        </a:p>
        <a:p>
          <a:pPr algn="l" rtl="0">
            <a:defRPr sz="1000"/>
          </a:pPr>
          <a:r>
            <a:rPr lang="en-US" altLang="ja-JP" sz="1100" b="0" i="0" strike="noStrike">
              <a:solidFill>
                <a:srgbClr val="000000"/>
              </a:solidFill>
              <a:latin typeface="Arial" pitchFamily="34" charset="0"/>
              <a:ea typeface="ＭＳ Ｐゴシック"/>
              <a:cs typeface="Arial" pitchFamily="34" charset="0"/>
            </a:rPr>
            <a:t>                                                                                                                         </a:t>
          </a:r>
          <a:r>
            <a:rPr lang="ja-JP" altLang="en-US" sz="1100" b="0" i="0" strike="noStrike">
              <a:solidFill>
                <a:srgbClr val="000000"/>
              </a:solidFill>
              <a:latin typeface="Arial" pitchFamily="34" charset="0"/>
              <a:ea typeface="ＭＳ Ｐゴシック"/>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31</xdr:row>
      <xdr:rowOff>3175</xdr:rowOff>
    </xdr:from>
    <xdr:to>
      <xdr:col>8</xdr:col>
      <xdr:colOff>0</xdr:colOff>
      <xdr:row>59</xdr:row>
      <xdr:rowOff>145677</xdr:rowOff>
    </xdr:to>
    <xdr:sp macro="" textlink="">
      <xdr:nvSpPr>
        <xdr:cNvPr id="2" name="テキスト ボックス 1"/>
        <xdr:cNvSpPr txBox="1"/>
      </xdr:nvSpPr>
      <xdr:spPr>
        <a:xfrm>
          <a:off x="95249" y="9539381"/>
          <a:ext cx="12925985" cy="515153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Note: Assumption</a:t>
          </a:r>
        </a:p>
        <a:p>
          <a:r>
            <a:rPr kumimoji="1" lang="en-US" altLang="ja-JP" sz="1100"/>
            <a:t>Factor 1: Delay of validation</a:t>
          </a:r>
        </a:p>
        <a:p>
          <a:pPr>
            <a:buFont typeface="Wingdings" pitchFamily="2" charset="2"/>
            <a:buChar char="Ø"/>
          </a:pPr>
          <a:r>
            <a:rPr kumimoji="1" lang="en-US" altLang="ja-JP" sz="1100"/>
            <a:t>  Expected date of requesting</a:t>
          </a:r>
          <a:r>
            <a:rPr kumimoji="1" lang="en-US" altLang="ja-JP" sz="1100" baseline="0"/>
            <a:t> registration is estimated based on the average days of starting public comments until the date for request  for  each type of project  among already requested projects </a:t>
          </a:r>
        </a:p>
        <a:p>
          <a:pPr>
            <a:buFont typeface="Wingdings" pitchFamily="2" charset="2"/>
            <a:buChar char="Ø"/>
          </a:pPr>
          <a:r>
            <a:rPr kumimoji="1" lang="en-US" altLang="ja-JP" sz="1100" baseline="0"/>
            <a:t>  Expected date of registration is estimated based on the average days without any request for reviews among registered projects </a:t>
          </a:r>
        </a:p>
        <a:p>
          <a:pPr>
            <a:buFont typeface="Wingdings" pitchFamily="2" charset="2"/>
            <a:buChar char="Ø"/>
          </a:pPr>
          <a:r>
            <a:rPr kumimoji="1" lang="en-US" altLang="ja-JP" sz="1100" baseline="0"/>
            <a:t>  Loss of ERs from the original PDDs is estimated based on the period from the starting crediting period on the PDD and the expected date of registration </a:t>
          </a:r>
        </a:p>
        <a:p>
          <a:pPr>
            <a:buFont typeface="Wingdings" pitchFamily="2" charset="2"/>
            <a:buChar char="Ø"/>
          </a:pPr>
          <a:endParaRPr kumimoji="1" lang="en-US" altLang="ja-JP" sz="1100"/>
        </a:p>
        <a:p>
          <a:r>
            <a:rPr kumimoji="1" lang="en-US" altLang="ja-JP" sz="1100"/>
            <a:t>Factor</a:t>
          </a:r>
          <a:r>
            <a:rPr kumimoji="1" lang="en-US" altLang="ja-JP" sz="1100" baseline="0"/>
            <a:t> 2: Dropout on validation process</a:t>
          </a:r>
        </a:p>
        <a:p>
          <a:pPr>
            <a:buFont typeface="Wingdings" pitchFamily="2" charset="2"/>
            <a:buChar char="Ø"/>
          </a:pPr>
          <a:r>
            <a:rPr kumimoji="1" lang="en-US" altLang="ja-JP" sz="1100" baseline="0"/>
            <a:t>  Projects dropped out at validation stage are considered based on  the criteria below. Dropout rate is calculated based on the total number of projects according to the criteria below divided by submitted projects excluding projects less than mean value after starting public comments. </a:t>
          </a:r>
        </a:p>
        <a:p>
          <a:pPr>
            <a:buFont typeface="Wingdings" pitchFamily="2" charset="2"/>
            <a:buChar char="Ø"/>
          </a:pPr>
          <a:r>
            <a:rPr kumimoji="1" lang="en-US" altLang="ja-JP" sz="1100" baseline="0"/>
            <a:t> 1. Projects which DOE contract are terminated: one times the standard deviation from the mean value of days from starting public comments until requesting registration </a:t>
          </a:r>
        </a:p>
        <a:p>
          <a:pPr>
            <a:buFont typeface="Wingdings" pitchFamily="2" charset="2"/>
            <a:buChar char="Ø"/>
          </a:pPr>
          <a:r>
            <a:rPr kumimoji="1" lang="en-US" altLang="ja-JP" sz="1100" baseline="0"/>
            <a:t>2. Projects ongoing but not submitted: Three times the standard variation from the mean value of days from starting public comments until requesting registration </a:t>
          </a:r>
        </a:p>
        <a:p>
          <a:endParaRPr kumimoji="1" lang="en-US" altLang="ja-JP" sz="1100" baseline="0"/>
        </a:p>
        <a:p>
          <a:r>
            <a:rPr kumimoji="1" lang="en-US" altLang="ja-JP" sz="1100" baseline="0"/>
            <a:t>Factor 3: Delays of registration process &amp; EB rejection</a:t>
          </a:r>
        </a:p>
        <a:p>
          <a:pPr>
            <a:buFont typeface="Wingdings" pitchFamily="2" charset="2"/>
            <a:buChar char="Ø"/>
          </a:pPr>
          <a:r>
            <a:rPr kumimoji="1" lang="en-US" altLang="ja-JP" sz="1100" baseline="0"/>
            <a:t> Based on the historical results on registration process, registration risk ratio is applied for each project type. </a:t>
          </a:r>
        </a:p>
        <a:p>
          <a:pPr>
            <a:buFont typeface="Wingdings" pitchFamily="2" charset="2"/>
            <a:buChar char="Ø"/>
          </a:pPr>
          <a:r>
            <a:rPr kumimoji="1" lang="en-US" altLang="ja-JP" sz="1100" baseline="0"/>
            <a:t> Based on the above assumption, loss of ERs for results on review requested, undertaken reviewed, and rejected/withdrawn projects is considered. </a:t>
          </a:r>
        </a:p>
        <a:p>
          <a:endParaRPr kumimoji="1" lang="en-US" altLang="ja-JP" sz="1100" baseline="0"/>
        </a:p>
        <a:p>
          <a:r>
            <a:rPr kumimoji="1" lang="en-US" altLang="ja-JP" sz="1100" baseline="0"/>
            <a:t>Factor 4: Operational risk</a:t>
          </a:r>
        </a:p>
        <a:p>
          <a:pPr>
            <a:buFont typeface="Wingdings" pitchFamily="2" charset="2"/>
            <a:buChar char="Ø"/>
          </a:pPr>
          <a:r>
            <a:rPr kumimoji="1" lang="en-US" altLang="ja-JP" sz="1100" baseline="0"/>
            <a:t> It is assumed that project is not yet  proceeded to issuance process and exceed more than one time the standard variation from the mean value of days from registered and the first issuance is stopped.</a:t>
          </a:r>
        </a:p>
        <a:p>
          <a:pPr>
            <a:buFont typeface="Wingdings" pitchFamily="2" charset="2"/>
            <a:buChar char="Ø"/>
          </a:pPr>
          <a:r>
            <a:rPr kumimoji="1" lang="en-US" altLang="ja-JP" sz="1100" baseline="0"/>
            <a:t> Above assumption is applied for each project type</a:t>
          </a:r>
        </a:p>
        <a:p>
          <a:pPr>
            <a:buFont typeface="Wingdings" pitchFamily="2" charset="2"/>
            <a:buChar char="Ø"/>
          </a:pPr>
          <a:endParaRPr kumimoji="1" lang="en-US" altLang="ja-JP" sz="1100" baseline="0"/>
        </a:p>
        <a:p>
          <a:r>
            <a:rPr kumimoji="1" lang="en-US" altLang="ja-JP" sz="1100" baseline="0">
              <a:solidFill>
                <a:schemeClr val="dk1"/>
              </a:solidFill>
              <a:latin typeface="+mn-lt"/>
              <a:ea typeface="+mn-ea"/>
              <a:cs typeface="+mn-cs"/>
            </a:rPr>
            <a:t>Factor 5: Prolonged issuance process</a:t>
          </a:r>
        </a:p>
        <a:p>
          <a:pPr>
            <a:buFont typeface="Wingdings" pitchFamily="2" charset="2"/>
            <a:buChar char="Ø"/>
          </a:pPr>
          <a:r>
            <a:rPr kumimoji="1" lang="en-US" altLang="ja-JP" sz="1100" baseline="0"/>
            <a:t>1. Not yet issued projects: Expected date of CER issuance is estimated based on the averaged days of  registration date until the date of 1st issuance for each type of project.</a:t>
          </a:r>
        </a:p>
        <a:p>
          <a:pPr>
            <a:buFont typeface="Wingdings" pitchFamily="2" charset="2"/>
            <a:buChar char="Ø"/>
          </a:pPr>
          <a:r>
            <a:rPr kumimoji="1" lang="en-US" altLang="ja-JP" sz="1100" baseline="0">
              <a:solidFill>
                <a:schemeClr val="dk1"/>
              </a:solidFill>
              <a:latin typeface="+mn-lt"/>
              <a:ea typeface="+mn-ea"/>
              <a:cs typeface="+mn-cs"/>
            </a:rPr>
            <a:t>2. Already issued projects: Expected date of next CER issuance is estimated based on the average days of the latest issuance date until the 2nd latest issuance date for each type of project. </a:t>
          </a:r>
        </a:p>
        <a:p>
          <a:pPr>
            <a:buFont typeface="Wingdings" pitchFamily="2" charset="2"/>
            <a:buChar char="Ø"/>
          </a:pPr>
          <a:endParaRPr kumimoji="1" lang="en-US" altLang="ja-JP" sz="1100" baseline="0"/>
        </a:p>
        <a:p>
          <a:r>
            <a:rPr kumimoji="1" lang="en-US" altLang="ja-JP" sz="1100" baseline="0">
              <a:solidFill>
                <a:schemeClr val="dk1"/>
              </a:solidFill>
              <a:latin typeface="+mn-lt"/>
              <a:ea typeface="+mn-ea"/>
              <a:cs typeface="+mn-cs"/>
            </a:rPr>
            <a:t>Factor 6: Issuance success</a:t>
          </a:r>
        </a:p>
        <a:p>
          <a:pPr>
            <a:buFont typeface="Wingdings" pitchFamily="2" charset="2"/>
            <a:buChar char="Ø"/>
          </a:pPr>
          <a:r>
            <a:rPr kumimoji="1" lang="en-US" altLang="ja-JP" sz="1100" baseline="0"/>
            <a:t> Based on the historical results on registration process, CER issuance ratio (issued CER/estimated emission reduction described in PDDs) are applied</a:t>
          </a:r>
        </a:p>
        <a:p>
          <a:endParaRPr lang="ja-JP" altLang="ja-JP">
            <a:effectLst/>
          </a:endParaRPr>
        </a:p>
        <a:p>
          <a:r>
            <a:rPr kumimoji="1" lang="en-US" altLang="ja-JP" sz="1100" baseline="0">
              <a:solidFill>
                <a:schemeClr val="dk1"/>
              </a:solidFill>
              <a:effectLst/>
              <a:latin typeface="+mn-lt"/>
              <a:ea typeface="+mn-ea"/>
              <a:cs typeface="+mn-cs"/>
            </a:rPr>
            <a:t>Factor 7: Issuance termination during CP2 due to the market price</a:t>
          </a:r>
          <a:endParaRPr lang="ja-JP" altLang="ja-JP">
            <a:effectLst/>
          </a:endParaRPr>
        </a:p>
        <a:p>
          <a:pPr>
            <a:buFont typeface="Wingdings" pitchFamily="2" charset="2"/>
            <a:buChar char="Ø"/>
          </a:pPr>
          <a:r>
            <a:rPr kumimoji="1" lang="en-US" altLang="ja-JP" sz="1100" baseline="0"/>
            <a:t>It is regarded as the projects which has not issued CERs during CP2 terminates issuance process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70" zoomScaleNormal="70" workbookViewId="0"/>
  </sheetViews>
  <sheetFormatPr defaultRowHeight="13.5" x14ac:dyDescent="0.15"/>
  <sheetData/>
  <phoneticPr fontId="2"/>
  <pageMargins left="0.78740157480314965" right="0.78740157480314965" top="0.98425196850393704" bottom="0.6692913385826772" header="0.35433070866141736" footer="0.51181102362204722"/>
  <pageSetup paperSize="9" scale="90" orientation="landscape" verticalDpi="1200" r:id="rId1"/>
  <headerFooter alignWithMargins="0">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Z177"/>
  <sheetViews>
    <sheetView zoomScale="70" zoomScaleNormal="70" zoomScaleSheetLayoutView="10" zoomScalePageLayoutView="70" workbookViewId="0"/>
  </sheetViews>
  <sheetFormatPr defaultRowHeight="14.25" x14ac:dyDescent="0.15"/>
  <cols>
    <col min="1" max="1" width="14" style="2" customWidth="1"/>
    <col min="2" max="4" width="11.125" style="2" customWidth="1"/>
    <col min="5" max="7" width="11.125" style="21" customWidth="1"/>
    <col min="8" max="8" width="11.125" style="2" customWidth="1"/>
    <col min="9" max="10" width="13.375" style="2" bestFit="1" customWidth="1"/>
    <col min="11" max="11" width="11.125" style="21" customWidth="1"/>
    <col min="12" max="21" width="11.125" style="2" customWidth="1"/>
    <col min="22" max="22" width="14.375" style="2" bestFit="1" customWidth="1"/>
    <col min="23" max="79" width="11.125" style="2" customWidth="1"/>
    <col min="80" max="89" width="11.375" style="2" customWidth="1"/>
    <col min="90" max="95" width="9" style="2"/>
    <col min="96" max="96" width="8.375" style="2" bestFit="1" customWidth="1"/>
    <col min="97" max="97" width="10.625" style="2" bestFit="1" customWidth="1"/>
    <col min="98" max="98" width="10.5" style="2" bestFit="1" customWidth="1"/>
    <col min="99" max="99" width="9" style="2"/>
    <col min="100" max="100" width="11.125" style="2" bestFit="1" customWidth="1"/>
    <col min="101" max="101" width="13.875" style="2" bestFit="1" customWidth="1"/>
    <col min="102" max="102" width="11.5" style="2" bestFit="1" customWidth="1"/>
    <col min="103" max="103" width="9" style="2"/>
    <col min="104" max="104" width="10.625" style="2" bestFit="1" customWidth="1"/>
    <col min="105" max="16384" width="9" style="2"/>
  </cols>
  <sheetData>
    <row r="1" spans="1:66" ht="15.75" x14ac:dyDescent="0.15">
      <c r="A1" s="59" t="s">
        <v>136</v>
      </c>
      <c r="F1" s="21" t="str">
        <f>'CER supply forecast'!B1</f>
        <v>as of 13 March 2017</v>
      </c>
    </row>
    <row r="2" spans="1:66" ht="15" x14ac:dyDescent="0.15">
      <c r="A2" s="8"/>
    </row>
    <row r="3" spans="1:66" ht="15" x14ac:dyDescent="0.15">
      <c r="A3" s="8" t="s">
        <v>137</v>
      </c>
    </row>
    <row r="4" spans="1:66" ht="15" x14ac:dyDescent="0.15">
      <c r="A4" s="39" t="s">
        <v>138</v>
      </c>
      <c r="B4"/>
      <c r="C4"/>
      <c r="D4"/>
      <c r="E4"/>
      <c r="F4"/>
      <c r="G4"/>
      <c r="H4"/>
      <c r="I4"/>
      <c r="J4"/>
      <c r="K4"/>
      <c r="L4"/>
      <c r="M4"/>
      <c r="N4"/>
      <c r="O4"/>
      <c r="P4"/>
      <c r="Q4"/>
      <c r="R4"/>
      <c r="S4"/>
      <c r="T4"/>
      <c r="U4"/>
      <c r="V4"/>
      <c r="W4"/>
      <c r="X4"/>
      <c r="Y4"/>
      <c r="Z4"/>
    </row>
    <row r="5" spans="1:66" customFormat="1" ht="57" x14ac:dyDescent="0.15">
      <c r="A5" s="46" t="s">
        <v>145</v>
      </c>
      <c r="B5" s="47" t="s">
        <v>99</v>
      </c>
      <c r="C5" s="47" t="s">
        <v>100</v>
      </c>
      <c r="D5" s="47" t="s">
        <v>2</v>
      </c>
      <c r="E5" s="47" t="s">
        <v>3</v>
      </c>
      <c r="F5" s="47" t="s">
        <v>18</v>
      </c>
      <c r="G5" s="47" t="s">
        <v>6</v>
      </c>
      <c r="H5" s="47" t="s">
        <v>8</v>
      </c>
      <c r="I5" s="47" t="s">
        <v>16</v>
      </c>
      <c r="J5" s="47" t="s">
        <v>7</v>
      </c>
      <c r="K5" s="47" t="s">
        <v>11</v>
      </c>
      <c r="L5" s="47" t="s">
        <v>117</v>
      </c>
      <c r="M5" s="47" t="s">
        <v>101</v>
      </c>
      <c r="N5" s="47" t="s">
        <v>4</v>
      </c>
      <c r="O5" s="47" t="s">
        <v>102</v>
      </c>
      <c r="P5" s="47" t="s">
        <v>103</v>
      </c>
      <c r="Q5" s="47" t="s">
        <v>195</v>
      </c>
      <c r="R5" s="47" t="s">
        <v>249</v>
      </c>
      <c r="S5" s="47" t="s">
        <v>17</v>
      </c>
      <c r="T5" s="47" t="s">
        <v>5</v>
      </c>
      <c r="U5" s="47" t="s">
        <v>9</v>
      </c>
      <c r="V5" s="47" t="s">
        <v>10</v>
      </c>
      <c r="W5" s="48" t="s">
        <v>263</v>
      </c>
      <c r="BF5" s="2"/>
      <c r="BG5" s="2"/>
      <c r="BH5" s="2"/>
      <c r="BI5" s="2"/>
      <c r="BJ5" s="2"/>
      <c r="BK5" s="2"/>
      <c r="BL5" s="2"/>
      <c r="BM5" s="2"/>
      <c r="BN5" s="2"/>
    </row>
    <row r="6" spans="1:66" customFormat="1" x14ac:dyDescent="0.15">
      <c r="A6" s="22" t="s">
        <v>299</v>
      </c>
      <c r="B6" s="183"/>
      <c r="C6" s="183"/>
      <c r="D6" s="183">
        <v>2</v>
      </c>
      <c r="E6" s="183"/>
      <c r="F6" s="183"/>
      <c r="G6" s="183"/>
      <c r="H6" s="183"/>
      <c r="I6" s="183"/>
      <c r="J6" s="183">
        <v>2</v>
      </c>
      <c r="K6" s="183"/>
      <c r="L6" s="183"/>
      <c r="M6" s="183"/>
      <c r="N6" s="183"/>
      <c r="O6" s="183"/>
      <c r="P6" s="183"/>
      <c r="Q6" s="183"/>
      <c r="R6" s="183"/>
      <c r="S6" s="183"/>
      <c r="T6" s="183"/>
      <c r="U6" s="183"/>
      <c r="V6" s="183"/>
      <c r="W6" s="183"/>
    </row>
    <row r="7" spans="1:66" customFormat="1" ht="15" x14ac:dyDescent="0.15">
      <c r="A7" s="22">
        <v>2004</v>
      </c>
      <c r="B7" s="56"/>
      <c r="C7" s="56"/>
      <c r="D7" s="56"/>
      <c r="E7" s="56"/>
      <c r="F7" s="56"/>
      <c r="G7" s="56"/>
      <c r="H7" s="56"/>
      <c r="I7" s="56"/>
      <c r="J7" s="56"/>
      <c r="K7" s="56"/>
      <c r="L7" s="56"/>
      <c r="M7" s="56"/>
      <c r="N7" s="56">
        <v>1</v>
      </c>
      <c r="O7" s="56"/>
      <c r="P7" s="56"/>
      <c r="Q7" s="56"/>
      <c r="R7" s="56"/>
      <c r="S7" s="56"/>
      <c r="T7" s="18"/>
      <c r="U7" s="56"/>
      <c r="V7" s="56"/>
      <c r="W7" s="100"/>
      <c r="BF7" s="2"/>
      <c r="BG7" s="2"/>
      <c r="BH7" s="2"/>
      <c r="BI7" s="2"/>
      <c r="BJ7" s="2"/>
      <c r="BK7" s="2"/>
      <c r="BL7" s="2"/>
      <c r="BM7" s="2"/>
      <c r="BN7" s="2"/>
    </row>
    <row r="8" spans="1:66" customFormat="1" ht="15" x14ac:dyDescent="0.15">
      <c r="A8" s="22">
        <v>2005</v>
      </c>
      <c r="B8" s="56"/>
      <c r="C8" s="56"/>
      <c r="D8" s="56">
        <v>9</v>
      </c>
      <c r="E8" s="56">
        <v>10</v>
      </c>
      <c r="F8" s="56"/>
      <c r="G8" s="56">
        <v>1</v>
      </c>
      <c r="H8" s="56">
        <v>1</v>
      </c>
      <c r="I8" s="56">
        <v>3</v>
      </c>
      <c r="J8" s="56">
        <v>21</v>
      </c>
      <c r="K8" s="56"/>
      <c r="L8" s="56"/>
      <c r="M8" s="56"/>
      <c r="N8" s="56">
        <v>10</v>
      </c>
      <c r="O8" s="56">
        <v>2</v>
      </c>
      <c r="P8" s="56"/>
      <c r="Q8" s="56"/>
      <c r="R8" s="56"/>
      <c r="S8" s="56"/>
      <c r="T8" s="18"/>
      <c r="U8" s="56"/>
      <c r="V8" s="56">
        <v>5</v>
      </c>
      <c r="W8" s="100">
        <v>38</v>
      </c>
      <c r="BF8" s="2"/>
      <c r="BG8" s="2"/>
      <c r="BH8" s="2"/>
      <c r="BI8" s="2"/>
      <c r="BJ8" s="2"/>
      <c r="BK8" s="2"/>
      <c r="BL8" s="2"/>
      <c r="BM8" s="2"/>
      <c r="BN8" s="2"/>
    </row>
    <row r="9" spans="1:66" customFormat="1" ht="15" x14ac:dyDescent="0.15">
      <c r="A9" s="22">
        <v>2006</v>
      </c>
      <c r="B9" s="56">
        <v>1</v>
      </c>
      <c r="C9" s="56"/>
      <c r="D9" s="56">
        <v>101</v>
      </c>
      <c r="E9" s="56">
        <v>88</v>
      </c>
      <c r="F9" s="56">
        <v>14</v>
      </c>
      <c r="G9" s="56">
        <v>20</v>
      </c>
      <c r="H9" s="56">
        <v>10</v>
      </c>
      <c r="I9" s="56">
        <v>7</v>
      </c>
      <c r="J9" s="56">
        <v>55</v>
      </c>
      <c r="K9" s="56"/>
      <c r="L9" s="56"/>
      <c r="M9" s="56">
        <v>4</v>
      </c>
      <c r="N9" s="56">
        <v>25</v>
      </c>
      <c r="O9" s="56">
        <v>2</v>
      </c>
      <c r="P9" s="56">
        <v>8</v>
      </c>
      <c r="Q9" s="56"/>
      <c r="R9" s="56">
        <v>2</v>
      </c>
      <c r="S9" s="56"/>
      <c r="T9" s="18">
        <v>1</v>
      </c>
      <c r="U9" s="56">
        <v>23</v>
      </c>
      <c r="V9" s="56">
        <v>47</v>
      </c>
      <c r="W9" s="100">
        <v>309</v>
      </c>
      <c r="BF9" s="2"/>
      <c r="BG9" s="2"/>
      <c r="BH9" s="2"/>
      <c r="BI9" s="2"/>
      <c r="BJ9" s="2"/>
      <c r="BK9" s="2"/>
      <c r="BL9" s="2"/>
      <c r="BM9" s="2"/>
      <c r="BN9" s="2"/>
    </row>
    <row r="10" spans="1:66" customFormat="1" ht="15" x14ac:dyDescent="0.15">
      <c r="A10" s="22">
        <v>2007</v>
      </c>
      <c r="B10" s="56"/>
      <c r="C10" s="56"/>
      <c r="D10" s="56">
        <v>37</v>
      </c>
      <c r="E10" s="56">
        <v>80</v>
      </c>
      <c r="F10" s="56">
        <v>8</v>
      </c>
      <c r="G10" s="56">
        <v>30</v>
      </c>
      <c r="H10" s="56">
        <v>13</v>
      </c>
      <c r="I10" s="56">
        <v>6</v>
      </c>
      <c r="J10" s="56">
        <v>83</v>
      </c>
      <c r="K10" s="56"/>
      <c r="L10" s="56"/>
      <c r="M10" s="56">
        <v>7</v>
      </c>
      <c r="N10" s="56">
        <v>39</v>
      </c>
      <c r="O10" s="56">
        <v>13</v>
      </c>
      <c r="P10" s="56">
        <v>2</v>
      </c>
      <c r="Q10" s="56"/>
      <c r="R10" s="56"/>
      <c r="S10" s="56"/>
      <c r="T10" s="18">
        <v>1</v>
      </c>
      <c r="U10" s="56">
        <v>34</v>
      </c>
      <c r="V10" s="56">
        <v>73</v>
      </c>
      <c r="W10" s="100">
        <v>351</v>
      </c>
      <c r="BF10" s="2"/>
      <c r="BG10" s="2"/>
      <c r="BH10" s="2"/>
      <c r="BI10" s="2"/>
      <c r="BJ10" s="2"/>
      <c r="BK10" s="2"/>
      <c r="BL10" s="2"/>
      <c r="BM10" s="2"/>
      <c r="BN10" s="2"/>
    </row>
    <row r="11" spans="1:66" customFormat="1" ht="15" x14ac:dyDescent="0.15">
      <c r="A11" s="22">
        <v>2008</v>
      </c>
      <c r="B11" s="56"/>
      <c r="C11" s="56"/>
      <c r="D11" s="56">
        <v>40</v>
      </c>
      <c r="E11" s="56">
        <v>40</v>
      </c>
      <c r="F11" s="56">
        <v>4</v>
      </c>
      <c r="G11" s="56">
        <v>8</v>
      </c>
      <c r="H11" s="56">
        <v>19</v>
      </c>
      <c r="I11" s="56">
        <v>2</v>
      </c>
      <c r="J11" s="56">
        <v>136</v>
      </c>
      <c r="K11" s="56"/>
      <c r="L11" s="56"/>
      <c r="M11" s="56">
        <v>6</v>
      </c>
      <c r="N11" s="56">
        <v>32</v>
      </c>
      <c r="O11" s="56">
        <v>22</v>
      </c>
      <c r="P11" s="56">
        <v>1</v>
      </c>
      <c r="Q11" s="56">
        <v>1</v>
      </c>
      <c r="R11" s="56">
        <v>1</v>
      </c>
      <c r="S11" s="56"/>
      <c r="T11" s="18"/>
      <c r="U11" s="56">
        <v>54</v>
      </c>
      <c r="V11" s="56">
        <v>64</v>
      </c>
      <c r="W11" s="100">
        <v>365</v>
      </c>
    </row>
    <row r="12" spans="1:66" customFormat="1" ht="15" x14ac:dyDescent="0.15">
      <c r="A12" s="22">
        <v>2009</v>
      </c>
      <c r="B12" s="56">
        <v>10</v>
      </c>
      <c r="C12" s="56"/>
      <c r="D12" s="56">
        <v>104</v>
      </c>
      <c r="E12" s="56">
        <v>28</v>
      </c>
      <c r="F12" s="56">
        <v>5</v>
      </c>
      <c r="G12" s="56">
        <v>16</v>
      </c>
      <c r="H12" s="56">
        <v>15</v>
      </c>
      <c r="I12" s="56">
        <v>2</v>
      </c>
      <c r="J12" s="56">
        <v>249</v>
      </c>
      <c r="K12" s="56">
        <v>1</v>
      </c>
      <c r="L12" s="56"/>
      <c r="M12" s="56">
        <v>26</v>
      </c>
      <c r="N12" s="56">
        <v>52</v>
      </c>
      <c r="O12" s="56">
        <v>21</v>
      </c>
      <c r="P12" s="56">
        <v>7</v>
      </c>
      <c r="Q12" s="56">
        <v>1</v>
      </c>
      <c r="R12" s="56">
        <v>8</v>
      </c>
      <c r="S12" s="56">
        <v>3</v>
      </c>
      <c r="T12" s="18"/>
      <c r="U12" s="56">
        <v>41</v>
      </c>
      <c r="V12" s="56">
        <v>94</v>
      </c>
      <c r="W12" s="100">
        <v>620</v>
      </c>
    </row>
    <row r="13" spans="1:66" customFormat="1" ht="15" x14ac:dyDescent="0.15">
      <c r="A13" s="22">
        <v>2010</v>
      </c>
      <c r="B13" s="40">
        <v>7</v>
      </c>
      <c r="C13" s="40">
        <v>1</v>
      </c>
      <c r="D13" s="40">
        <v>32</v>
      </c>
      <c r="E13" s="40">
        <v>55</v>
      </c>
      <c r="F13" s="18">
        <v>2</v>
      </c>
      <c r="G13" s="40">
        <v>20</v>
      </c>
      <c r="H13" s="40">
        <v>14</v>
      </c>
      <c r="I13" s="18"/>
      <c r="J13" s="40">
        <v>294</v>
      </c>
      <c r="K13" s="56">
        <v>3</v>
      </c>
      <c r="L13" s="40">
        <v>1</v>
      </c>
      <c r="M13" s="40">
        <v>20</v>
      </c>
      <c r="N13" s="40">
        <v>42</v>
      </c>
      <c r="O13" s="40">
        <v>3</v>
      </c>
      <c r="P13" s="40">
        <v>8</v>
      </c>
      <c r="Q13" s="56">
        <v>2</v>
      </c>
      <c r="R13" s="40">
        <v>8</v>
      </c>
      <c r="S13" s="40">
        <v>3</v>
      </c>
      <c r="T13" s="18">
        <v>2</v>
      </c>
      <c r="U13" s="40">
        <v>38</v>
      </c>
      <c r="V13" s="40">
        <v>254</v>
      </c>
      <c r="W13" s="95">
        <v>803</v>
      </c>
    </row>
    <row r="14" spans="1:66" customFormat="1" ht="15" x14ac:dyDescent="0.15">
      <c r="A14" s="22">
        <v>2011</v>
      </c>
      <c r="B14" s="40">
        <v>18</v>
      </c>
      <c r="C14" s="56"/>
      <c r="D14" s="40">
        <v>77</v>
      </c>
      <c r="E14" s="40">
        <v>68</v>
      </c>
      <c r="F14" s="40">
        <v>4</v>
      </c>
      <c r="G14" s="40">
        <v>24</v>
      </c>
      <c r="H14" s="40">
        <v>22</v>
      </c>
      <c r="I14" s="18">
        <v>1</v>
      </c>
      <c r="J14" s="40">
        <v>323</v>
      </c>
      <c r="K14" s="40">
        <v>3</v>
      </c>
      <c r="L14" s="40"/>
      <c r="M14" s="40">
        <v>13</v>
      </c>
      <c r="N14" s="56">
        <v>44</v>
      </c>
      <c r="O14" s="40">
        <v>8</v>
      </c>
      <c r="P14" s="40">
        <v>11</v>
      </c>
      <c r="Q14" s="18"/>
      <c r="R14" s="40">
        <v>23</v>
      </c>
      <c r="S14" s="40">
        <v>4</v>
      </c>
      <c r="T14" s="18">
        <v>7</v>
      </c>
      <c r="U14" s="40">
        <v>49</v>
      </c>
      <c r="V14" s="40">
        <v>408</v>
      </c>
      <c r="W14" s="95">
        <v>1107</v>
      </c>
    </row>
    <row r="15" spans="1:66" customFormat="1" ht="15" x14ac:dyDescent="0.15">
      <c r="A15" s="22">
        <v>2012</v>
      </c>
      <c r="B15" s="40">
        <v>10</v>
      </c>
      <c r="C15" s="56"/>
      <c r="D15" s="40">
        <v>176</v>
      </c>
      <c r="E15" s="40">
        <v>174</v>
      </c>
      <c r="F15" s="40">
        <v>13</v>
      </c>
      <c r="G15" s="40">
        <v>98</v>
      </c>
      <c r="H15" s="40">
        <v>29</v>
      </c>
      <c r="I15" s="18"/>
      <c r="J15" s="40">
        <v>805</v>
      </c>
      <c r="K15" s="40">
        <v>6</v>
      </c>
      <c r="L15" s="40">
        <v>1</v>
      </c>
      <c r="M15" s="40">
        <v>54</v>
      </c>
      <c r="N15" s="56">
        <v>95</v>
      </c>
      <c r="O15" s="40">
        <v>32</v>
      </c>
      <c r="P15" s="40">
        <v>36</v>
      </c>
      <c r="Q15" s="18">
        <v>2</v>
      </c>
      <c r="R15" s="40">
        <v>259</v>
      </c>
      <c r="S15" s="40"/>
      <c r="T15" s="18">
        <v>15</v>
      </c>
      <c r="U15" s="40">
        <v>93</v>
      </c>
      <c r="V15" s="40">
        <v>1334</v>
      </c>
      <c r="W15" s="95">
        <v>3232</v>
      </c>
    </row>
    <row r="16" spans="1:66" customFormat="1" ht="15" x14ac:dyDescent="0.15">
      <c r="A16" s="22">
        <v>2013</v>
      </c>
      <c r="B16" s="40">
        <v>6</v>
      </c>
      <c r="C16" s="56">
        <v>1</v>
      </c>
      <c r="D16" s="40">
        <v>22</v>
      </c>
      <c r="E16" s="40">
        <v>21</v>
      </c>
      <c r="F16" s="40">
        <v>5</v>
      </c>
      <c r="G16" s="40">
        <v>17</v>
      </c>
      <c r="H16" s="40">
        <v>9</v>
      </c>
      <c r="I16" s="18"/>
      <c r="J16" s="40">
        <v>57</v>
      </c>
      <c r="K16" s="40"/>
      <c r="L16" s="40">
        <v>1</v>
      </c>
      <c r="M16" s="40">
        <v>8</v>
      </c>
      <c r="N16" s="56">
        <v>25</v>
      </c>
      <c r="O16" s="40">
        <v>1</v>
      </c>
      <c r="P16" s="40">
        <v>2</v>
      </c>
      <c r="Q16" s="18">
        <v>1</v>
      </c>
      <c r="R16" s="40">
        <v>19</v>
      </c>
      <c r="S16" s="40"/>
      <c r="T16" s="18">
        <v>1</v>
      </c>
      <c r="U16" s="40">
        <v>16</v>
      </c>
      <c r="V16" s="40">
        <v>90</v>
      </c>
      <c r="W16" s="95">
        <v>302</v>
      </c>
    </row>
    <row r="17" spans="1:100" customFormat="1" ht="15" x14ac:dyDescent="0.15">
      <c r="A17" s="22">
        <v>2014</v>
      </c>
      <c r="B17" s="40">
        <v>3</v>
      </c>
      <c r="C17" s="56"/>
      <c r="D17" s="40">
        <v>6</v>
      </c>
      <c r="E17" s="40">
        <v>8</v>
      </c>
      <c r="F17" s="40"/>
      <c r="G17" s="40">
        <v>11</v>
      </c>
      <c r="H17" s="40">
        <v>5</v>
      </c>
      <c r="I17" s="18"/>
      <c r="J17" s="40">
        <v>40</v>
      </c>
      <c r="K17" s="40"/>
      <c r="L17" s="40"/>
      <c r="M17" s="40">
        <v>2</v>
      </c>
      <c r="N17" s="56">
        <v>6</v>
      </c>
      <c r="O17" s="40"/>
      <c r="P17" s="40"/>
      <c r="Q17" s="18"/>
      <c r="R17" s="40">
        <v>15</v>
      </c>
      <c r="S17" s="40"/>
      <c r="T17" s="18"/>
      <c r="U17" s="40">
        <v>9</v>
      </c>
      <c r="V17" s="40">
        <v>52</v>
      </c>
      <c r="W17" s="95">
        <v>157</v>
      </c>
    </row>
    <row r="18" spans="1:100" customFormat="1" ht="15" x14ac:dyDescent="0.15">
      <c r="A18" s="22">
        <v>2015</v>
      </c>
      <c r="B18" s="40">
        <v>11</v>
      </c>
      <c r="C18" s="56"/>
      <c r="D18" s="40">
        <v>4</v>
      </c>
      <c r="E18" s="40">
        <v>6</v>
      </c>
      <c r="F18" s="40"/>
      <c r="G18" s="40">
        <v>10</v>
      </c>
      <c r="H18" s="40">
        <v>2</v>
      </c>
      <c r="I18" s="18"/>
      <c r="J18" s="125">
        <v>21</v>
      </c>
      <c r="K18" s="40">
        <v>1</v>
      </c>
      <c r="L18" s="40">
        <v>1</v>
      </c>
      <c r="M18" s="40"/>
      <c r="N18" s="56"/>
      <c r="O18" s="40"/>
      <c r="P18" s="40">
        <v>2</v>
      </c>
      <c r="Q18" s="18"/>
      <c r="R18" s="40">
        <v>7</v>
      </c>
      <c r="S18" s="40"/>
      <c r="T18" s="18"/>
      <c r="U18" s="40">
        <v>6</v>
      </c>
      <c r="V18" s="40">
        <v>24</v>
      </c>
      <c r="W18" s="95">
        <v>95</v>
      </c>
    </row>
    <row r="19" spans="1:100" customFormat="1" ht="15" x14ac:dyDescent="0.15">
      <c r="A19" s="22">
        <v>2016</v>
      </c>
      <c r="B19" s="40"/>
      <c r="C19" s="56">
        <v>1</v>
      </c>
      <c r="D19" s="40">
        <v>3</v>
      </c>
      <c r="E19" s="40">
        <v>1</v>
      </c>
      <c r="F19" s="40"/>
      <c r="G19" s="40">
        <v>5</v>
      </c>
      <c r="H19" s="40">
        <v>1</v>
      </c>
      <c r="I19" s="18"/>
      <c r="J19" s="125">
        <v>8</v>
      </c>
      <c r="K19" s="40"/>
      <c r="L19" s="40">
        <v>1</v>
      </c>
      <c r="M19" s="40"/>
      <c r="N19" s="56">
        <v>3</v>
      </c>
      <c r="O19" s="40"/>
      <c r="P19" s="40">
        <v>3</v>
      </c>
      <c r="Q19" s="18"/>
      <c r="R19" s="40">
        <v>8</v>
      </c>
      <c r="S19" s="40"/>
      <c r="T19" s="18"/>
      <c r="U19" s="40">
        <v>3</v>
      </c>
      <c r="V19" s="40">
        <v>9</v>
      </c>
      <c r="W19" s="95">
        <v>46</v>
      </c>
    </row>
    <row r="20" spans="1:100" customFormat="1" ht="15" x14ac:dyDescent="0.15">
      <c r="A20" s="50" t="s">
        <v>232</v>
      </c>
      <c r="B20" s="55">
        <v>66</v>
      </c>
      <c r="C20" s="55">
        <v>3</v>
      </c>
      <c r="D20" s="55">
        <v>613</v>
      </c>
      <c r="E20" s="55">
        <v>579</v>
      </c>
      <c r="F20" s="55">
        <v>55</v>
      </c>
      <c r="G20" s="55">
        <v>260</v>
      </c>
      <c r="H20" s="55">
        <v>140</v>
      </c>
      <c r="I20" s="55">
        <v>21</v>
      </c>
      <c r="J20" s="55">
        <v>2094</v>
      </c>
      <c r="K20" s="55">
        <v>14</v>
      </c>
      <c r="L20" s="55">
        <v>5</v>
      </c>
      <c r="M20" s="55">
        <v>140</v>
      </c>
      <c r="N20" s="55">
        <v>374</v>
      </c>
      <c r="O20" s="55">
        <v>104</v>
      </c>
      <c r="P20" s="55">
        <v>80</v>
      </c>
      <c r="Q20" s="55">
        <v>7</v>
      </c>
      <c r="R20" s="55">
        <v>350</v>
      </c>
      <c r="S20" s="55">
        <v>10</v>
      </c>
      <c r="T20" s="55">
        <v>27</v>
      </c>
      <c r="U20" s="55">
        <v>366</v>
      </c>
      <c r="V20" s="55">
        <v>2454</v>
      </c>
      <c r="W20" s="55">
        <v>7704</v>
      </c>
    </row>
    <row r="21" spans="1:100" customFormat="1" ht="13.5" x14ac:dyDescent="0.15"/>
    <row r="22" spans="1:100" ht="15" x14ac:dyDescent="0.15">
      <c r="A22" s="39" t="s">
        <v>140</v>
      </c>
      <c r="B22" s="27"/>
      <c r="C22" s="27"/>
      <c r="D22" s="27"/>
      <c r="E22" s="27"/>
      <c r="F22" s="27"/>
      <c r="G22" s="27"/>
      <c r="H22" s="27"/>
      <c r="I22" s="27"/>
      <c r="J22" s="27"/>
      <c r="K22" s="27"/>
      <c r="L22" s="27"/>
      <c r="M22" s="27"/>
      <c r="N22" s="27"/>
      <c r="O22" s="27"/>
      <c r="P22" s="27"/>
      <c r="Q22" s="27"/>
      <c r="R22" s="27"/>
      <c r="S22" s="27"/>
      <c r="T22" s="27"/>
      <c r="U22" s="27"/>
      <c r="V22" s="27"/>
      <c r="W22" s="27"/>
      <c r="X22" s="27"/>
      <c r="Y22" s="27"/>
    </row>
    <row r="23" spans="1:100" ht="15" x14ac:dyDescent="0.15">
      <c r="A23" s="179"/>
      <c r="B23" s="126" t="s">
        <v>276</v>
      </c>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80"/>
      <c r="AJ23" s="179" t="s">
        <v>19</v>
      </c>
      <c r="AK23" s="126"/>
      <c r="AL23" s="126"/>
      <c r="AM23" s="126"/>
      <c r="AN23" s="126"/>
      <c r="AO23" s="126"/>
      <c r="AP23" s="126"/>
      <c r="AQ23" s="126"/>
      <c r="AR23" s="126"/>
      <c r="AS23" s="126"/>
      <c r="AT23" s="126"/>
      <c r="AU23" s="126"/>
      <c r="AV23" s="126"/>
      <c r="AW23" s="126"/>
      <c r="AX23" s="126"/>
      <c r="AY23" s="126"/>
      <c r="AZ23" s="126"/>
      <c r="BA23" s="126"/>
      <c r="BB23" s="187"/>
      <c r="BC23" s="180"/>
      <c r="BD23" s="179" t="s">
        <v>106</v>
      </c>
      <c r="BE23" s="126"/>
      <c r="BF23" s="126"/>
      <c r="BG23" s="126"/>
      <c r="BH23" s="126"/>
      <c r="BI23" s="126"/>
      <c r="BJ23" s="126"/>
      <c r="BK23" s="126"/>
      <c r="BL23" s="126"/>
      <c r="BM23" s="126"/>
      <c r="BN23" s="126"/>
      <c r="BO23" s="126"/>
      <c r="BP23" s="126"/>
      <c r="BQ23" s="126"/>
      <c r="BR23" s="126"/>
      <c r="BS23" s="126"/>
      <c r="BT23" s="126"/>
      <c r="BU23" s="126"/>
      <c r="BV23" s="126"/>
      <c r="BW23" s="126"/>
      <c r="BX23" s="187"/>
      <c r="BY23" s="180"/>
      <c r="BZ23" s="179" t="s">
        <v>280</v>
      </c>
      <c r="CA23" s="126"/>
      <c r="CB23" s="126"/>
      <c r="CC23" s="126"/>
      <c r="CD23" s="126"/>
      <c r="CE23" s="126"/>
      <c r="CF23" s="126"/>
      <c r="CG23" s="126"/>
      <c r="CH23" s="126"/>
      <c r="CI23" s="126"/>
      <c r="CJ23" s="179" t="s">
        <v>108</v>
      </c>
      <c r="CK23" s="126"/>
      <c r="CL23" s="126"/>
      <c r="CM23" s="126"/>
      <c r="CN23" s="126"/>
      <c r="CO23" s="126"/>
      <c r="CP23" s="126"/>
      <c r="CQ23" s="126"/>
      <c r="CR23" s="126"/>
      <c r="CS23" s="126"/>
      <c r="CT23" s="126"/>
      <c r="CU23" s="187"/>
      <c r="CV23" s="180"/>
    </row>
    <row r="24" spans="1:100" ht="66" customHeight="1" x14ac:dyDescent="0.15">
      <c r="A24" s="184" t="s">
        <v>141</v>
      </c>
      <c r="B24" s="49" t="s">
        <v>257</v>
      </c>
      <c r="C24" s="49" t="s">
        <v>160</v>
      </c>
      <c r="D24" s="49" t="s">
        <v>240</v>
      </c>
      <c r="E24" s="49" t="s">
        <v>197</v>
      </c>
      <c r="F24" s="49" t="s">
        <v>127</v>
      </c>
      <c r="G24" s="49" t="s">
        <v>172</v>
      </c>
      <c r="H24" s="49" t="s">
        <v>277</v>
      </c>
      <c r="I24" s="49" t="s">
        <v>169</v>
      </c>
      <c r="J24" s="49" t="s">
        <v>36</v>
      </c>
      <c r="K24" s="49" t="s">
        <v>37</v>
      </c>
      <c r="L24" s="49" t="s">
        <v>119</v>
      </c>
      <c r="M24" s="49" t="s">
        <v>38</v>
      </c>
      <c r="N24" s="49" t="s">
        <v>146</v>
      </c>
      <c r="O24" s="49" t="s">
        <v>150</v>
      </c>
      <c r="P24" s="49" t="s">
        <v>173</v>
      </c>
      <c r="Q24" s="49" t="s">
        <v>43</v>
      </c>
      <c r="R24" s="49" t="s">
        <v>210</v>
      </c>
      <c r="S24" s="49" t="s">
        <v>44</v>
      </c>
      <c r="T24" s="49" t="s">
        <v>110</v>
      </c>
      <c r="U24" s="49" t="s">
        <v>45</v>
      </c>
      <c r="V24" s="49" t="s">
        <v>161</v>
      </c>
      <c r="W24" s="49" t="s">
        <v>174</v>
      </c>
      <c r="X24" s="49" t="s">
        <v>198</v>
      </c>
      <c r="Y24" s="49" t="s">
        <v>42</v>
      </c>
      <c r="Z24" s="49" t="s">
        <v>129</v>
      </c>
      <c r="AA24" s="49" t="s">
        <v>40</v>
      </c>
      <c r="AB24" s="49" t="s">
        <v>163</v>
      </c>
      <c r="AC24" s="49" t="s">
        <v>47</v>
      </c>
      <c r="AD24" s="49" t="s">
        <v>130</v>
      </c>
      <c r="AE24" s="49" t="s">
        <v>41</v>
      </c>
      <c r="AF24" s="49" t="s">
        <v>35</v>
      </c>
      <c r="AG24" s="49" t="s">
        <v>278</v>
      </c>
      <c r="AH24" s="49" t="s">
        <v>251</v>
      </c>
      <c r="AI24" s="49" t="s">
        <v>165</v>
      </c>
      <c r="AJ24" s="49" t="s">
        <v>28</v>
      </c>
      <c r="AK24" s="49" t="s">
        <v>105</v>
      </c>
      <c r="AL24" s="49" t="s">
        <v>22</v>
      </c>
      <c r="AM24" s="49" t="s">
        <v>32</v>
      </c>
      <c r="AN24" s="49" t="s">
        <v>279</v>
      </c>
      <c r="AO24" s="49" t="s">
        <v>20</v>
      </c>
      <c r="AP24" s="49" t="s">
        <v>21</v>
      </c>
      <c r="AQ24" s="49" t="s">
        <v>298</v>
      </c>
      <c r="AR24" s="49" t="s">
        <v>31</v>
      </c>
      <c r="AS24" s="49" t="s">
        <v>29</v>
      </c>
      <c r="AT24" s="49" t="s">
        <v>30</v>
      </c>
      <c r="AU24" s="49" t="s">
        <v>26</v>
      </c>
      <c r="AV24" s="49" t="s">
        <v>27</v>
      </c>
      <c r="AW24" s="49" t="s">
        <v>63</v>
      </c>
      <c r="AX24" s="49" t="s">
        <v>170</v>
      </c>
      <c r="AY24" s="49" t="s">
        <v>167</v>
      </c>
      <c r="AZ24" s="49" t="s">
        <v>23</v>
      </c>
      <c r="BA24" s="49" t="s">
        <v>24</v>
      </c>
      <c r="BB24" s="185" t="s">
        <v>25</v>
      </c>
      <c r="BC24" s="49" t="s">
        <v>168</v>
      </c>
      <c r="BD24" s="49" t="s">
        <v>54</v>
      </c>
      <c r="BE24" s="49" t="s">
        <v>196</v>
      </c>
      <c r="BF24" s="49" t="s">
        <v>211</v>
      </c>
      <c r="BG24" s="49" t="s">
        <v>67</v>
      </c>
      <c r="BH24" s="49" t="s">
        <v>65</v>
      </c>
      <c r="BI24" s="49" t="s">
        <v>180</v>
      </c>
      <c r="BJ24" s="49" t="s">
        <v>60</v>
      </c>
      <c r="BK24" s="49" t="s">
        <v>59</v>
      </c>
      <c r="BL24" s="49" t="s">
        <v>57</v>
      </c>
      <c r="BM24" s="49" t="s">
        <v>254</v>
      </c>
      <c r="BN24" s="49" t="s">
        <v>107</v>
      </c>
      <c r="BO24" s="49" t="s">
        <v>255</v>
      </c>
      <c r="BP24" s="49" t="s">
        <v>58</v>
      </c>
      <c r="BQ24" s="49" t="s">
        <v>56</v>
      </c>
      <c r="BR24" s="49" t="s">
        <v>68</v>
      </c>
      <c r="BS24" s="49" t="s">
        <v>61</v>
      </c>
      <c r="BT24" s="49" t="s">
        <v>69</v>
      </c>
      <c r="BU24" s="49" t="s">
        <v>62</v>
      </c>
      <c r="BV24" s="49" t="s">
        <v>63</v>
      </c>
      <c r="BW24" s="49" t="s">
        <v>64</v>
      </c>
      <c r="BX24" s="185" t="s">
        <v>66</v>
      </c>
      <c r="BY24" s="49" t="s">
        <v>55</v>
      </c>
      <c r="BZ24" s="49" t="s">
        <v>281</v>
      </c>
      <c r="CA24" s="49" t="s">
        <v>34</v>
      </c>
      <c r="CB24" s="49" t="s">
        <v>46</v>
      </c>
      <c r="CC24" s="49" t="s">
        <v>179</v>
      </c>
      <c r="CD24" s="49" t="s">
        <v>258</v>
      </c>
      <c r="CE24" s="49" t="s">
        <v>162</v>
      </c>
      <c r="CF24" s="49" t="s">
        <v>128</v>
      </c>
      <c r="CG24" s="49" t="s">
        <v>147</v>
      </c>
      <c r="CH24" s="49" t="s">
        <v>175</v>
      </c>
      <c r="CI24" s="49" t="s">
        <v>148</v>
      </c>
      <c r="CJ24" s="181" t="s">
        <v>49</v>
      </c>
      <c r="CK24" s="181" t="s">
        <v>33</v>
      </c>
      <c r="CL24" s="181" t="s">
        <v>48</v>
      </c>
      <c r="CM24" s="181" t="s">
        <v>282</v>
      </c>
      <c r="CN24" s="181" t="s">
        <v>51</v>
      </c>
      <c r="CO24" s="181" t="s">
        <v>166</v>
      </c>
      <c r="CP24" s="181" t="s">
        <v>52</v>
      </c>
      <c r="CQ24" s="181" t="s">
        <v>159</v>
      </c>
      <c r="CR24" s="181" t="s">
        <v>253</v>
      </c>
      <c r="CS24" s="181" t="s">
        <v>171</v>
      </c>
      <c r="CT24" s="181" t="s">
        <v>149</v>
      </c>
      <c r="CU24" s="171" t="s">
        <v>256</v>
      </c>
      <c r="CV24" s="186" t="s">
        <v>50</v>
      </c>
    </row>
    <row r="25" spans="1:100" customFormat="1" x14ac:dyDescent="0.15">
      <c r="A25" s="22" t="s">
        <v>299</v>
      </c>
      <c r="B25" s="51"/>
      <c r="C25" s="51"/>
      <c r="D25" s="51"/>
      <c r="E25" s="51"/>
      <c r="F25" s="51"/>
      <c r="G25" s="51"/>
      <c r="H25" s="51"/>
      <c r="I25" s="51"/>
      <c r="J25" s="51"/>
      <c r="K25" s="51"/>
      <c r="L25" s="51"/>
      <c r="M25" s="51"/>
      <c r="N25" s="51"/>
      <c r="O25" s="18"/>
      <c r="P25" s="51"/>
      <c r="Q25" s="51"/>
      <c r="R25" s="51"/>
      <c r="S25" s="51"/>
      <c r="T25" s="18"/>
      <c r="U25" s="51"/>
      <c r="V25" s="51"/>
      <c r="W25" s="51"/>
      <c r="X25" s="51"/>
      <c r="Y25" s="51"/>
      <c r="Z25" s="51"/>
      <c r="AA25" s="51"/>
      <c r="AB25" s="51"/>
      <c r="AC25" s="51"/>
      <c r="AD25" s="51"/>
      <c r="AE25" s="51"/>
      <c r="AF25" s="51"/>
      <c r="AG25" s="96"/>
      <c r="AH25" s="51"/>
      <c r="AI25" s="51"/>
      <c r="AJ25" s="51"/>
      <c r="AK25" s="51"/>
      <c r="AL25" s="51"/>
      <c r="AM25" s="51">
        <v>2</v>
      </c>
      <c r="AN25" s="51"/>
      <c r="AO25" s="51">
        <v>1</v>
      </c>
      <c r="AP25" s="18"/>
      <c r="AQ25" s="18"/>
      <c r="AR25" s="51">
        <v>0</v>
      </c>
      <c r="AS25" s="51"/>
      <c r="AT25" s="51"/>
      <c r="AU25" s="51"/>
      <c r="AV25" s="51"/>
      <c r="AW25" s="51"/>
      <c r="AX25" s="51"/>
      <c r="AY25" s="18"/>
      <c r="AZ25" s="96"/>
      <c r="BA25" s="96"/>
      <c r="BB25" s="96"/>
      <c r="BC25" s="96"/>
      <c r="BD25" s="18"/>
      <c r="BE25" s="18"/>
      <c r="BF25" s="18"/>
      <c r="BG25" s="18"/>
      <c r="BH25" s="18">
        <v>1</v>
      </c>
      <c r="BI25" s="18"/>
      <c r="BJ25" s="18"/>
      <c r="BK25" s="18"/>
      <c r="BL25" s="18"/>
      <c r="BM25" s="18"/>
      <c r="BN25" s="18"/>
      <c r="BO25" s="18"/>
      <c r="BP25" s="18"/>
      <c r="BQ25" s="51"/>
      <c r="BR25" s="51"/>
      <c r="BS25" s="51"/>
      <c r="BT25" s="51"/>
      <c r="BU25" s="97"/>
      <c r="BV25" s="97"/>
      <c r="BW25" s="97"/>
      <c r="BX25" s="97"/>
      <c r="BY25" s="51"/>
      <c r="BZ25" s="51"/>
      <c r="CA25" s="51"/>
      <c r="CB25" s="51"/>
      <c r="CC25" s="18"/>
      <c r="CD25" s="51"/>
      <c r="CE25" s="51"/>
      <c r="CF25" s="51"/>
      <c r="CG25" s="18"/>
      <c r="CH25" s="18"/>
      <c r="CI25" s="98"/>
      <c r="CJ25" s="98"/>
      <c r="CK25" s="98"/>
      <c r="CL25" s="98"/>
      <c r="CM25" s="98"/>
      <c r="CN25" s="98"/>
      <c r="CO25" s="98"/>
      <c r="CP25" s="98"/>
      <c r="CQ25" s="98"/>
      <c r="CR25" s="98"/>
      <c r="CS25" s="98"/>
      <c r="CT25" s="98"/>
      <c r="CU25" s="98"/>
      <c r="CV25" s="98"/>
    </row>
    <row r="26" spans="1:100" customFormat="1" x14ac:dyDescent="0.15">
      <c r="A26" s="22">
        <v>2004</v>
      </c>
      <c r="B26" s="51"/>
      <c r="C26" s="51"/>
      <c r="D26" s="51"/>
      <c r="E26" s="51"/>
      <c r="F26" s="51"/>
      <c r="G26" s="51"/>
      <c r="H26" s="51"/>
      <c r="I26" s="51"/>
      <c r="J26" s="51"/>
      <c r="K26" s="51"/>
      <c r="L26" s="51"/>
      <c r="M26" s="51"/>
      <c r="N26" s="51"/>
      <c r="O26" s="18"/>
      <c r="P26" s="51"/>
      <c r="Q26" s="51"/>
      <c r="R26" s="51"/>
      <c r="S26" s="51"/>
      <c r="T26" s="18"/>
      <c r="U26" s="51"/>
      <c r="V26" s="51"/>
      <c r="W26" s="51"/>
      <c r="X26" s="51"/>
      <c r="Y26" s="51"/>
      <c r="Z26" s="51"/>
      <c r="AA26" s="51"/>
      <c r="AB26" s="51"/>
      <c r="AC26" s="51"/>
      <c r="AD26" s="51"/>
      <c r="AE26" s="51"/>
      <c r="AF26" s="51"/>
      <c r="AG26" s="96"/>
      <c r="AH26" s="51"/>
      <c r="AI26" s="51"/>
      <c r="AJ26" s="51"/>
      <c r="AK26" s="51"/>
      <c r="AL26" s="51"/>
      <c r="AM26" s="51"/>
      <c r="AN26" s="51"/>
      <c r="AO26" s="51"/>
      <c r="AP26" s="18"/>
      <c r="AQ26" s="18"/>
      <c r="AR26" s="51">
        <v>0</v>
      </c>
      <c r="AS26" s="51"/>
      <c r="AT26" s="51"/>
      <c r="AU26" s="51"/>
      <c r="AV26" s="51"/>
      <c r="AW26" s="51"/>
      <c r="AX26" s="51"/>
      <c r="AY26" s="18"/>
      <c r="AZ26" s="96"/>
      <c r="BA26" s="96"/>
      <c r="BB26" s="96"/>
      <c r="BC26" s="96"/>
      <c r="BD26" s="18"/>
      <c r="BE26" s="18"/>
      <c r="BF26" s="18"/>
      <c r="BG26" s="18"/>
      <c r="BH26" s="18">
        <v>1</v>
      </c>
      <c r="BI26" s="18"/>
      <c r="BJ26" s="18"/>
      <c r="BK26" s="18"/>
      <c r="BL26" s="18"/>
      <c r="BM26" s="18"/>
      <c r="BN26" s="18"/>
      <c r="BO26" s="18"/>
      <c r="BP26" s="18"/>
      <c r="BQ26" s="51"/>
      <c r="BR26" s="51"/>
      <c r="BS26" s="51"/>
      <c r="BT26" s="51"/>
      <c r="BU26" s="97"/>
      <c r="BV26" s="97"/>
      <c r="BW26" s="97"/>
      <c r="BX26" s="97"/>
      <c r="BY26" s="51"/>
      <c r="BZ26" s="51"/>
      <c r="CA26" s="51"/>
      <c r="CB26" s="51"/>
      <c r="CC26" s="18"/>
      <c r="CD26" s="51"/>
      <c r="CE26" s="51"/>
      <c r="CF26" s="51"/>
      <c r="CG26" s="18"/>
      <c r="CH26" s="18"/>
      <c r="CI26" s="98"/>
      <c r="CJ26" s="98"/>
      <c r="CK26" s="98"/>
      <c r="CL26" s="98"/>
      <c r="CM26" s="98"/>
      <c r="CN26" s="98"/>
      <c r="CO26" s="98"/>
      <c r="CP26" s="98"/>
      <c r="CQ26" s="98"/>
      <c r="CR26" s="98"/>
      <c r="CS26" s="98"/>
      <c r="CT26" s="98"/>
      <c r="CU26" s="98"/>
      <c r="CV26" s="98"/>
    </row>
    <row r="27" spans="1:100" customFormat="1" x14ac:dyDescent="0.15">
      <c r="A27" s="22">
        <v>2005</v>
      </c>
      <c r="B27" s="51"/>
      <c r="C27" s="51"/>
      <c r="D27" s="51"/>
      <c r="E27" s="51"/>
      <c r="F27" s="51"/>
      <c r="G27" s="51"/>
      <c r="H27" s="51"/>
      <c r="I27" s="51"/>
      <c r="J27" s="51"/>
      <c r="K27" s="51"/>
      <c r="L27" s="51"/>
      <c r="M27" s="51"/>
      <c r="N27" s="51"/>
      <c r="O27" s="18"/>
      <c r="P27" s="51"/>
      <c r="Q27" s="51"/>
      <c r="R27" s="51"/>
      <c r="S27" s="51"/>
      <c r="T27" s="18"/>
      <c r="U27" s="51">
        <v>2</v>
      </c>
      <c r="V27" s="51"/>
      <c r="W27" s="51"/>
      <c r="X27" s="51"/>
      <c r="Y27" s="51"/>
      <c r="Z27" s="51"/>
      <c r="AA27" s="51"/>
      <c r="AB27" s="51"/>
      <c r="AC27" s="51">
        <v>1</v>
      </c>
      <c r="AD27" s="51"/>
      <c r="AE27" s="51"/>
      <c r="AF27" s="51"/>
      <c r="AG27" s="96"/>
      <c r="AH27" s="51"/>
      <c r="AI27" s="51"/>
      <c r="AJ27" s="51">
        <v>1</v>
      </c>
      <c r="AK27" s="51">
        <v>1</v>
      </c>
      <c r="AL27" s="51"/>
      <c r="AM27" s="51">
        <v>3</v>
      </c>
      <c r="AN27" s="51"/>
      <c r="AO27" s="51">
        <v>17</v>
      </c>
      <c r="AP27" s="60"/>
      <c r="AQ27" s="51">
        <v>1</v>
      </c>
      <c r="AR27" s="51">
        <v>0</v>
      </c>
      <c r="AS27" s="51"/>
      <c r="AT27" s="51"/>
      <c r="AU27" s="51">
        <v>2</v>
      </c>
      <c r="AV27" s="51"/>
      <c r="AW27" s="51"/>
      <c r="AX27" s="51"/>
      <c r="AY27" s="51">
        <v>1</v>
      </c>
      <c r="AZ27" s="96"/>
      <c r="BA27" s="96">
        <v>3</v>
      </c>
      <c r="BB27" s="96"/>
      <c r="BC27" s="96"/>
      <c r="BD27" s="51">
        <v>2</v>
      </c>
      <c r="BE27" s="18"/>
      <c r="BF27" s="51"/>
      <c r="BG27" s="18">
        <v>1</v>
      </c>
      <c r="BH27" s="18">
        <v>4</v>
      </c>
      <c r="BI27" s="18">
        <v>6</v>
      </c>
      <c r="BJ27" s="18"/>
      <c r="BK27" s="51">
        <v>1</v>
      </c>
      <c r="BL27" s="18"/>
      <c r="BM27" s="51"/>
      <c r="BN27" s="18"/>
      <c r="BO27" s="51"/>
      <c r="BP27" s="18">
        <v>1</v>
      </c>
      <c r="BQ27" s="51"/>
      <c r="BR27" s="51">
        <v>5</v>
      </c>
      <c r="BS27" s="51"/>
      <c r="BT27" s="51">
        <v>3</v>
      </c>
      <c r="BU27" s="97"/>
      <c r="BV27" s="97">
        <v>3</v>
      </c>
      <c r="BW27" s="97"/>
      <c r="BX27" s="97">
        <v>2</v>
      </c>
      <c r="BY27" s="51"/>
      <c r="BZ27" s="51"/>
      <c r="CA27" s="51"/>
      <c r="CB27" s="51"/>
      <c r="CC27" s="18"/>
      <c r="CD27" s="51"/>
      <c r="CE27" s="51"/>
      <c r="CF27" s="51"/>
      <c r="CG27" s="18"/>
      <c r="CH27" s="18"/>
      <c r="CI27" s="98"/>
      <c r="CJ27" s="98"/>
      <c r="CK27" s="98">
        <v>1</v>
      </c>
      <c r="CL27" s="98"/>
      <c r="CM27" s="98"/>
      <c r="CN27" s="98"/>
      <c r="CO27" s="98">
        <v>1</v>
      </c>
      <c r="CP27" s="98"/>
      <c r="CQ27" s="98"/>
      <c r="CR27" s="98"/>
      <c r="CS27" s="98"/>
      <c r="CT27" s="98"/>
      <c r="CU27" s="98"/>
      <c r="CV27" s="98"/>
    </row>
    <row r="28" spans="1:100" customFormat="1" x14ac:dyDescent="0.15">
      <c r="A28" s="22">
        <v>2006</v>
      </c>
      <c r="B28" s="51"/>
      <c r="C28" s="51"/>
      <c r="D28" s="51"/>
      <c r="E28" s="51"/>
      <c r="F28" s="51"/>
      <c r="G28" s="51"/>
      <c r="H28" s="51"/>
      <c r="I28" s="51"/>
      <c r="J28" s="51">
        <v>2</v>
      </c>
      <c r="K28" s="51"/>
      <c r="L28" s="51"/>
      <c r="M28" s="51"/>
      <c r="N28" s="51"/>
      <c r="O28" s="18"/>
      <c r="P28" s="51"/>
      <c r="Q28" s="51"/>
      <c r="R28" s="51"/>
      <c r="S28" s="51"/>
      <c r="T28" s="18"/>
      <c r="U28" s="51">
        <v>1</v>
      </c>
      <c r="V28" s="51"/>
      <c r="W28" s="51"/>
      <c r="X28" s="51"/>
      <c r="Y28" s="51">
        <v>1</v>
      </c>
      <c r="Z28" s="51"/>
      <c r="AA28" s="51"/>
      <c r="AB28" s="51"/>
      <c r="AC28" s="51">
        <v>4</v>
      </c>
      <c r="AD28" s="51"/>
      <c r="AE28" s="51">
        <v>2</v>
      </c>
      <c r="AF28" s="51"/>
      <c r="AG28" s="96"/>
      <c r="AH28" s="51"/>
      <c r="AI28" s="51"/>
      <c r="AJ28" s="51">
        <v>1</v>
      </c>
      <c r="AK28" s="51"/>
      <c r="AL28" s="51">
        <v>1</v>
      </c>
      <c r="AM28" s="51">
        <v>33</v>
      </c>
      <c r="AN28" s="51"/>
      <c r="AO28" s="51">
        <v>124</v>
      </c>
      <c r="AP28" s="60">
        <v>8</v>
      </c>
      <c r="AQ28" s="60"/>
      <c r="AR28" s="51">
        <v>0</v>
      </c>
      <c r="AS28" s="51">
        <v>12</v>
      </c>
      <c r="AT28" s="51">
        <v>1</v>
      </c>
      <c r="AU28" s="51"/>
      <c r="AV28" s="51">
        <v>1</v>
      </c>
      <c r="AW28" s="51"/>
      <c r="AX28" s="51">
        <v>7</v>
      </c>
      <c r="AY28" s="18">
        <v>5</v>
      </c>
      <c r="AZ28" s="96"/>
      <c r="BA28" s="96">
        <v>1</v>
      </c>
      <c r="BB28" s="96"/>
      <c r="BC28" s="96">
        <v>2</v>
      </c>
      <c r="BD28" s="51">
        <v>4</v>
      </c>
      <c r="BE28" s="51"/>
      <c r="BF28" s="51"/>
      <c r="BG28" s="18"/>
      <c r="BH28" s="51">
        <v>82</v>
      </c>
      <c r="BI28" s="51">
        <v>8</v>
      </c>
      <c r="BJ28" s="51">
        <v>5</v>
      </c>
      <c r="BK28" s="51">
        <v>1</v>
      </c>
      <c r="BL28" s="18"/>
      <c r="BM28" s="51">
        <v>1</v>
      </c>
      <c r="BN28" s="18">
        <v>8</v>
      </c>
      <c r="BO28" s="51">
        <v>2</v>
      </c>
      <c r="BP28" s="18">
        <v>4</v>
      </c>
      <c r="BQ28" s="51"/>
      <c r="BR28" s="51">
        <v>5</v>
      </c>
      <c r="BS28" s="51">
        <v>1</v>
      </c>
      <c r="BT28" s="51">
        <v>69</v>
      </c>
      <c r="BU28" s="97">
        <v>2</v>
      </c>
      <c r="BV28" s="97">
        <v>1</v>
      </c>
      <c r="BW28" s="97"/>
      <c r="BX28" s="97">
        <v>1</v>
      </c>
      <c r="BY28" s="51"/>
      <c r="BZ28" s="51"/>
      <c r="CA28" s="51">
        <v>1</v>
      </c>
      <c r="CB28" s="51"/>
      <c r="CC28" s="18"/>
      <c r="CD28" s="51"/>
      <c r="CE28" s="51"/>
      <c r="CF28" s="51"/>
      <c r="CG28" s="18"/>
      <c r="CH28" s="18"/>
      <c r="CI28" s="98"/>
      <c r="CJ28" s="98"/>
      <c r="CK28" s="98">
        <v>1</v>
      </c>
      <c r="CL28" s="98"/>
      <c r="CM28" s="98"/>
      <c r="CN28" s="98">
        <v>2</v>
      </c>
      <c r="CO28" s="98"/>
      <c r="CP28" s="98"/>
      <c r="CQ28" s="98"/>
      <c r="CR28" s="98">
        <v>1</v>
      </c>
      <c r="CS28" s="98">
        <v>3</v>
      </c>
      <c r="CT28" s="98"/>
      <c r="CU28" s="98"/>
      <c r="CV28" s="98"/>
    </row>
    <row r="29" spans="1:100" customFormat="1" x14ac:dyDescent="0.15">
      <c r="A29" s="22">
        <v>2007</v>
      </c>
      <c r="B29" s="51"/>
      <c r="C29" s="51"/>
      <c r="D29" s="51"/>
      <c r="E29" s="51"/>
      <c r="F29" s="51"/>
      <c r="G29" s="51"/>
      <c r="H29" s="51"/>
      <c r="I29" s="51"/>
      <c r="J29" s="51">
        <v>1</v>
      </c>
      <c r="K29" s="51"/>
      <c r="L29" s="51"/>
      <c r="M29" s="51"/>
      <c r="N29" s="51"/>
      <c r="O29" s="18"/>
      <c r="P29" s="51"/>
      <c r="Q29" s="51"/>
      <c r="R29" s="51"/>
      <c r="S29" s="51"/>
      <c r="T29" s="18"/>
      <c r="U29" s="51">
        <v>1</v>
      </c>
      <c r="V29" s="51"/>
      <c r="W29" s="51"/>
      <c r="X29" s="51"/>
      <c r="Y29" s="51"/>
      <c r="Z29" s="51"/>
      <c r="AA29" s="51"/>
      <c r="AB29" s="51"/>
      <c r="AC29" s="51">
        <v>7</v>
      </c>
      <c r="AD29" s="51"/>
      <c r="AE29" s="51"/>
      <c r="AF29" s="51">
        <v>1</v>
      </c>
      <c r="AG29" s="96">
        <v>1</v>
      </c>
      <c r="AH29" s="51"/>
      <c r="AI29" s="51"/>
      <c r="AJ29" s="51"/>
      <c r="AK29" s="51"/>
      <c r="AL29" s="51"/>
      <c r="AM29" s="51">
        <v>114</v>
      </c>
      <c r="AN29" s="51"/>
      <c r="AO29" s="51">
        <v>161</v>
      </c>
      <c r="AP29" s="60">
        <v>4</v>
      </c>
      <c r="AQ29" s="60"/>
      <c r="AR29" s="51">
        <v>1</v>
      </c>
      <c r="AS29" s="51">
        <v>14</v>
      </c>
      <c r="AT29" s="51">
        <v>2</v>
      </c>
      <c r="AU29" s="51"/>
      <c r="AV29" s="51"/>
      <c r="AW29" s="51"/>
      <c r="AX29" s="51">
        <v>8</v>
      </c>
      <c r="AY29" s="51">
        <v>10</v>
      </c>
      <c r="AZ29" s="96"/>
      <c r="BA29" s="96"/>
      <c r="BB29" s="96">
        <v>5</v>
      </c>
      <c r="BC29" s="96"/>
      <c r="BD29" s="51">
        <v>4</v>
      </c>
      <c r="BE29" s="51"/>
      <c r="BF29" s="51"/>
      <c r="BG29" s="51">
        <v>1</v>
      </c>
      <c r="BH29" s="18">
        <v>25</v>
      </c>
      <c r="BI29" s="51">
        <v>8</v>
      </c>
      <c r="BJ29" s="51">
        <v>2</v>
      </c>
      <c r="BK29" s="18">
        <v>3</v>
      </c>
      <c r="BL29" s="18">
        <v>1</v>
      </c>
      <c r="BM29" s="51"/>
      <c r="BN29" s="18">
        <v>1</v>
      </c>
      <c r="BO29" s="51">
        <v>3</v>
      </c>
      <c r="BP29" s="51"/>
      <c r="BQ29" s="51"/>
      <c r="BR29" s="51">
        <v>3</v>
      </c>
      <c r="BS29" s="51"/>
      <c r="BT29" s="51">
        <v>28</v>
      </c>
      <c r="BU29" s="97">
        <v>1</v>
      </c>
      <c r="BV29" s="97">
        <v>1</v>
      </c>
      <c r="BW29" s="97"/>
      <c r="BX29" s="97">
        <v>5</v>
      </c>
      <c r="BY29" s="51">
        <v>1</v>
      </c>
      <c r="BZ29" s="51"/>
      <c r="CA29" s="51">
        <v>6</v>
      </c>
      <c r="CB29" s="51"/>
      <c r="CC29" s="18"/>
      <c r="CD29" s="51"/>
      <c r="CE29" s="51"/>
      <c r="CF29" s="51">
        <v>1</v>
      </c>
      <c r="CG29" s="18"/>
      <c r="CH29" s="18"/>
      <c r="CI29" s="98"/>
      <c r="CJ29" s="98"/>
      <c r="CK29" s="98">
        <v>1</v>
      </c>
      <c r="CL29" s="98"/>
      <c r="CM29" s="98"/>
      <c r="CN29" s="98"/>
      <c r="CO29" s="98"/>
      <c r="CP29" s="98">
        <v>1</v>
      </c>
      <c r="CQ29" s="98"/>
      <c r="CR29" s="98"/>
      <c r="CS29" s="98"/>
      <c r="CT29" s="98"/>
      <c r="CU29" s="98"/>
      <c r="CV29" s="98"/>
    </row>
    <row r="30" spans="1:100" customFormat="1" x14ac:dyDescent="0.15">
      <c r="A30" s="22">
        <v>2008</v>
      </c>
      <c r="B30" s="51"/>
      <c r="C30" s="51"/>
      <c r="D30" s="51"/>
      <c r="E30" s="51"/>
      <c r="F30" s="51"/>
      <c r="G30" s="51"/>
      <c r="H30" s="51"/>
      <c r="I30" s="51"/>
      <c r="J30" s="51">
        <v>1</v>
      </c>
      <c r="K30" s="51"/>
      <c r="L30" s="51"/>
      <c r="M30" s="51">
        <v>1</v>
      </c>
      <c r="N30" s="51"/>
      <c r="O30" s="18"/>
      <c r="P30" s="51"/>
      <c r="Q30" s="51"/>
      <c r="R30" s="51"/>
      <c r="S30" s="51"/>
      <c r="T30" s="18"/>
      <c r="U30" s="51"/>
      <c r="V30" s="51"/>
      <c r="W30" s="51"/>
      <c r="X30" s="51"/>
      <c r="Y30" s="51"/>
      <c r="Z30" s="51"/>
      <c r="AA30" s="51"/>
      <c r="AB30" s="51"/>
      <c r="AC30" s="51">
        <v>2</v>
      </c>
      <c r="AD30" s="51"/>
      <c r="AE30" s="51"/>
      <c r="AF30" s="51"/>
      <c r="AG30" s="96"/>
      <c r="AH30" s="51"/>
      <c r="AI30" s="51"/>
      <c r="AJ30" s="51"/>
      <c r="AK30" s="51"/>
      <c r="AL30" s="51">
        <v>2</v>
      </c>
      <c r="AM30" s="51">
        <v>221</v>
      </c>
      <c r="AN30" s="51"/>
      <c r="AO30" s="51">
        <v>82</v>
      </c>
      <c r="AP30" s="60">
        <v>9</v>
      </c>
      <c r="AQ30" s="60"/>
      <c r="AR30" s="51">
        <v>0</v>
      </c>
      <c r="AS30" s="51">
        <v>9</v>
      </c>
      <c r="AT30" s="51"/>
      <c r="AU30" s="51"/>
      <c r="AV30" s="51"/>
      <c r="AW30" s="51"/>
      <c r="AX30" s="51">
        <v>5</v>
      </c>
      <c r="AY30" s="18">
        <v>4</v>
      </c>
      <c r="AZ30" s="96">
        <v>1</v>
      </c>
      <c r="BA30" s="96"/>
      <c r="BB30" s="96">
        <v>5</v>
      </c>
      <c r="BC30" s="96"/>
      <c r="BD30" s="51">
        <v>4</v>
      </c>
      <c r="BE30" s="51"/>
      <c r="BF30" s="51"/>
      <c r="BG30" s="18"/>
      <c r="BH30" s="18">
        <v>35</v>
      </c>
      <c r="BI30" s="51">
        <v>5</v>
      </c>
      <c r="BJ30" s="18">
        <v>6</v>
      </c>
      <c r="BK30" s="51">
        <v>1</v>
      </c>
      <c r="BL30" s="51"/>
      <c r="BM30" s="18"/>
      <c r="BN30" s="18">
        <v>4</v>
      </c>
      <c r="BO30" s="51"/>
      <c r="BP30" s="51">
        <v>3</v>
      </c>
      <c r="BQ30" s="51">
        <v>1</v>
      </c>
      <c r="BR30" s="51">
        <v>1</v>
      </c>
      <c r="BS30" s="51"/>
      <c r="BT30" s="51">
        <v>10</v>
      </c>
      <c r="BU30" s="97"/>
      <c r="BV30" s="97"/>
      <c r="BW30" s="97"/>
      <c r="BX30" s="97">
        <v>8</v>
      </c>
      <c r="BY30" s="51">
        <v>2</v>
      </c>
      <c r="BZ30" s="51"/>
      <c r="CA30" s="51">
        <v>6</v>
      </c>
      <c r="CB30" s="51">
        <v>1</v>
      </c>
      <c r="CC30" s="18"/>
      <c r="CD30" s="51"/>
      <c r="CE30" s="51"/>
      <c r="CF30" s="51"/>
      <c r="CG30" s="18"/>
      <c r="CH30" s="18"/>
      <c r="CI30" s="98"/>
      <c r="CJ30" s="98"/>
      <c r="CK30" s="98">
        <v>1</v>
      </c>
      <c r="CL30" s="98"/>
      <c r="CM30" s="98"/>
      <c r="CN30" s="98"/>
      <c r="CO30" s="98"/>
      <c r="CP30" s="98"/>
      <c r="CQ30" s="98"/>
      <c r="CR30" s="98"/>
      <c r="CS30" s="98"/>
      <c r="CT30" s="98"/>
      <c r="CU30" s="98"/>
      <c r="CV30" s="98"/>
    </row>
    <row r="31" spans="1:100" customFormat="1" x14ac:dyDescent="0.15">
      <c r="A31" s="22">
        <v>2009</v>
      </c>
      <c r="B31" s="51"/>
      <c r="C31" s="51"/>
      <c r="D31" s="51"/>
      <c r="E31" s="51"/>
      <c r="F31" s="51"/>
      <c r="G31" s="51"/>
      <c r="H31" s="51">
        <v>1</v>
      </c>
      <c r="I31" s="51"/>
      <c r="J31" s="51"/>
      <c r="K31" s="51">
        <v>1</v>
      </c>
      <c r="L31" s="51"/>
      <c r="M31" s="51"/>
      <c r="N31" s="51"/>
      <c r="O31" s="18"/>
      <c r="P31" s="51"/>
      <c r="Q31" s="51"/>
      <c r="R31" s="51"/>
      <c r="S31" s="51"/>
      <c r="T31" s="18"/>
      <c r="U31" s="51">
        <v>1</v>
      </c>
      <c r="V31" s="51"/>
      <c r="W31" s="51"/>
      <c r="X31" s="51"/>
      <c r="Y31" s="51">
        <v>2</v>
      </c>
      <c r="Z31" s="51"/>
      <c r="AA31" s="51"/>
      <c r="AB31" s="51"/>
      <c r="AC31" s="51">
        <v>3</v>
      </c>
      <c r="AD31" s="51"/>
      <c r="AE31" s="51"/>
      <c r="AF31" s="51">
        <v>1</v>
      </c>
      <c r="AG31" s="96"/>
      <c r="AH31" s="51"/>
      <c r="AI31" s="51"/>
      <c r="AJ31" s="51"/>
      <c r="AK31" s="51"/>
      <c r="AL31" s="51">
        <v>1</v>
      </c>
      <c r="AM31" s="51">
        <v>351</v>
      </c>
      <c r="AN31" s="51"/>
      <c r="AO31" s="51">
        <v>94</v>
      </c>
      <c r="AP31" s="60">
        <v>21</v>
      </c>
      <c r="AQ31" s="60"/>
      <c r="AR31" s="51">
        <v>0</v>
      </c>
      <c r="AS31" s="51">
        <v>43</v>
      </c>
      <c r="AT31" s="51"/>
      <c r="AU31" s="51"/>
      <c r="AV31" s="51">
        <v>4</v>
      </c>
      <c r="AW31" s="51"/>
      <c r="AX31" s="51">
        <v>20</v>
      </c>
      <c r="AY31" s="51">
        <v>14</v>
      </c>
      <c r="AZ31" s="96"/>
      <c r="BA31" s="96">
        <v>2</v>
      </c>
      <c r="BB31" s="96">
        <v>20</v>
      </c>
      <c r="BC31" s="96">
        <v>18</v>
      </c>
      <c r="BD31" s="51">
        <v>2</v>
      </c>
      <c r="BE31" s="51"/>
      <c r="BF31" s="18"/>
      <c r="BG31" s="51">
        <v>1</v>
      </c>
      <c r="BH31" s="18">
        <v>18</v>
      </c>
      <c r="BI31" s="18">
        <v>9</v>
      </c>
      <c r="BJ31" s="18">
        <v>7</v>
      </c>
      <c r="BK31" s="51"/>
      <c r="BL31" s="18">
        <v>1</v>
      </c>
      <c r="BM31" s="51"/>
      <c r="BN31" s="51"/>
      <c r="BO31" s="51"/>
      <c r="BP31" s="18">
        <v>3</v>
      </c>
      <c r="BQ31" s="51"/>
      <c r="BR31" s="51">
        <v>1</v>
      </c>
      <c r="BS31" s="51"/>
      <c r="BT31" s="51">
        <v>10</v>
      </c>
      <c r="BU31" s="97">
        <v>1</v>
      </c>
      <c r="BV31" s="97">
        <v>1</v>
      </c>
      <c r="BW31" s="97">
        <v>1</v>
      </c>
      <c r="BX31" s="97">
        <v>5</v>
      </c>
      <c r="BY31" s="51"/>
      <c r="BZ31" s="51">
        <v>1</v>
      </c>
      <c r="CA31" s="51">
        <v>3</v>
      </c>
      <c r="CB31" s="51">
        <v>1</v>
      </c>
      <c r="CC31" s="18"/>
      <c r="CD31" s="51"/>
      <c r="CE31" s="51"/>
      <c r="CF31" s="51"/>
      <c r="CG31" s="18"/>
      <c r="CH31" s="18">
        <v>2</v>
      </c>
      <c r="CI31" s="98">
        <v>4</v>
      </c>
      <c r="CJ31" s="98"/>
      <c r="CK31" s="98">
        <v>1</v>
      </c>
      <c r="CL31" s="98"/>
      <c r="CM31" s="98"/>
      <c r="CN31" s="98">
        <v>3</v>
      </c>
      <c r="CO31" s="98"/>
      <c r="CP31" s="98">
        <v>1</v>
      </c>
      <c r="CQ31" s="98"/>
      <c r="CR31" s="98"/>
      <c r="CS31" s="98">
        <v>1</v>
      </c>
      <c r="CT31" s="98"/>
      <c r="CU31" s="98">
        <v>1</v>
      </c>
      <c r="CV31" s="98">
        <v>7</v>
      </c>
    </row>
    <row r="32" spans="1:100" customFormat="1" x14ac:dyDescent="0.15">
      <c r="A32" s="22">
        <v>2010</v>
      </c>
      <c r="B32" s="51"/>
      <c r="C32" s="51"/>
      <c r="D32" s="51"/>
      <c r="E32" s="51"/>
      <c r="F32" s="51">
        <v>1</v>
      </c>
      <c r="G32" s="51"/>
      <c r="H32" s="51">
        <v>1</v>
      </c>
      <c r="I32" s="51"/>
      <c r="J32" s="51">
        <v>3</v>
      </c>
      <c r="K32" s="51"/>
      <c r="L32" s="51"/>
      <c r="M32" s="51">
        <v>2</v>
      </c>
      <c r="N32" s="51"/>
      <c r="O32" s="18">
        <v>1</v>
      </c>
      <c r="P32" s="51"/>
      <c r="Q32" s="51">
        <v>1</v>
      </c>
      <c r="R32" s="51"/>
      <c r="S32" s="51">
        <v>1</v>
      </c>
      <c r="T32" s="18"/>
      <c r="U32" s="51"/>
      <c r="V32" s="51"/>
      <c r="W32" s="51"/>
      <c r="X32" s="51"/>
      <c r="Y32" s="51">
        <v>2</v>
      </c>
      <c r="Z32" s="51">
        <v>1</v>
      </c>
      <c r="AA32" s="51">
        <v>1</v>
      </c>
      <c r="AB32" s="51"/>
      <c r="AC32" s="51">
        <v>2</v>
      </c>
      <c r="AD32" s="51"/>
      <c r="AE32" s="51"/>
      <c r="AF32" s="51"/>
      <c r="AG32" s="96"/>
      <c r="AH32" s="51">
        <v>1</v>
      </c>
      <c r="AI32" s="40"/>
      <c r="AJ32" s="51"/>
      <c r="AK32" s="51">
        <v>1</v>
      </c>
      <c r="AL32" s="51"/>
      <c r="AM32" s="51">
        <v>504</v>
      </c>
      <c r="AN32" s="51"/>
      <c r="AO32" s="51">
        <v>133</v>
      </c>
      <c r="AP32" s="40">
        <v>16</v>
      </c>
      <c r="AQ32" s="40"/>
      <c r="AR32" s="51">
        <v>0</v>
      </c>
      <c r="AS32" s="40">
        <v>9</v>
      </c>
      <c r="AT32" s="40"/>
      <c r="AU32" s="40">
        <v>1</v>
      </c>
      <c r="AV32" s="40">
        <v>6</v>
      </c>
      <c r="AW32" s="40"/>
      <c r="AX32" s="51">
        <v>6</v>
      </c>
      <c r="AY32" s="40">
        <v>18</v>
      </c>
      <c r="AZ32" s="96">
        <v>1</v>
      </c>
      <c r="BA32" s="96">
        <v>1</v>
      </c>
      <c r="BB32" s="96">
        <v>12</v>
      </c>
      <c r="BC32" s="96">
        <v>27</v>
      </c>
      <c r="BD32" s="40">
        <v>4</v>
      </c>
      <c r="BE32" s="40"/>
      <c r="BF32" s="18"/>
      <c r="BG32" s="18">
        <v>1</v>
      </c>
      <c r="BH32" s="51">
        <v>20</v>
      </c>
      <c r="BI32" s="40">
        <v>6</v>
      </c>
      <c r="BJ32" s="40">
        <v>6</v>
      </c>
      <c r="BK32" s="18"/>
      <c r="BL32" s="18"/>
      <c r="BM32" s="18">
        <v>1</v>
      </c>
      <c r="BN32" s="51">
        <v>1</v>
      </c>
      <c r="BO32" s="40">
        <v>1</v>
      </c>
      <c r="BP32" s="40"/>
      <c r="BQ32" s="51"/>
      <c r="BR32" s="51">
        <v>1</v>
      </c>
      <c r="BS32" s="51"/>
      <c r="BT32" s="51">
        <v>5</v>
      </c>
      <c r="BU32" s="97"/>
      <c r="BV32" s="97"/>
      <c r="BW32" s="97">
        <v>1</v>
      </c>
      <c r="BX32" s="97">
        <v>2</v>
      </c>
      <c r="BY32" s="51">
        <v>1</v>
      </c>
      <c r="BZ32" s="51"/>
      <c r="CA32" s="51">
        <v>2</v>
      </c>
      <c r="CB32" s="51"/>
      <c r="CC32" s="18"/>
      <c r="CD32" s="51"/>
      <c r="CE32" s="51"/>
      <c r="CF32" s="51"/>
      <c r="CG32" s="18"/>
      <c r="CH32" s="18"/>
      <c r="CI32" s="98"/>
      <c r="CJ32" s="98">
        <v>1</v>
      </c>
      <c r="CK32" s="98"/>
      <c r="CL32" s="98"/>
      <c r="CM32" s="98"/>
      <c r="CN32" s="98">
        <v>1</v>
      </c>
      <c r="CO32" s="98"/>
      <c r="CP32" s="98"/>
      <c r="CQ32" s="98"/>
      <c r="CR32" s="98"/>
      <c r="CS32" s="98"/>
      <c r="CT32" s="98"/>
      <c r="CU32" s="98"/>
      <c r="CV32" s="98">
        <v>3</v>
      </c>
    </row>
    <row r="33" spans="1:100" customFormat="1" x14ac:dyDescent="0.15">
      <c r="A33" s="22">
        <v>2011</v>
      </c>
      <c r="B33" s="51"/>
      <c r="C33" s="51"/>
      <c r="D33" s="51"/>
      <c r="E33" s="18"/>
      <c r="F33" s="51">
        <v>1</v>
      </c>
      <c r="G33" s="51"/>
      <c r="H33" s="51">
        <v>1</v>
      </c>
      <c r="I33" s="51">
        <v>2</v>
      </c>
      <c r="J33" s="51">
        <v>3</v>
      </c>
      <c r="K33" s="51"/>
      <c r="L33" s="51"/>
      <c r="M33" s="51">
        <v>4</v>
      </c>
      <c r="N33" s="51"/>
      <c r="O33" s="18"/>
      <c r="P33" s="51"/>
      <c r="Q33" s="51">
        <v>1</v>
      </c>
      <c r="R33" s="51"/>
      <c r="S33" s="51"/>
      <c r="T33" s="51">
        <v>1</v>
      </c>
      <c r="U33" s="51">
        <v>3</v>
      </c>
      <c r="V33" s="51"/>
      <c r="W33" s="51"/>
      <c r="X33" s="51"/>
      <c r="Y33" s="51"/>
      <c r="Z33" s="51">
        <v>2</v>
      </c>
      <c r="AA33" s="51"/>
      <c r="AB33" s="51"/>
      <c r="AC33" s="51">
        <v>1</v>
      </c>
      <c r="AD33" s="51"/>
      <c r="AE33" s="51"/>
      <c r="AF33" s="51">
        <v>7</v>
      </c>
      <c r="AG33" s="96"/>
      <c r="AH33" s="51"/>
      <c r="AI33" s="51"/>
      <c r="AJ33" s="51">
        <v>1</v>
      </c>
      <c r="AK33" s="51"/>
      <c r="AL33" s="51">
        <v>1</v>
      </c>
      <c r="AM33" s="51">
        <v>634</v>
      </c>
      <c r="AN33" s="51"/>
      <c r="AO33" s="51">
        <v>189</v>
      </c>
      <c r="AP33" s="40">
        <v>17</v>
      </c>
      <c r="AQ33" s="40"/>
      <c r="AR33" s="51">
        <v>1</v>
      </c>
      <c r="AS33" s="51">
        <v>19</v>
      </c>
      <c r="AT33" s="51"/>
      <c r="AU33" s="40">
        <v>3</v>
      </c>
      <c r="AV33" s="40">
        <v>2</v>
      </c>
      <c r="AW33" s="40"/>
      <c r="AX33" s="51">
        <v>11</v>
      </c>
      <c r="AY33" s="18">
        <v>14</v>
      </c>
      <c r="AZ33" s="96"/>
      <c r="BA33" s="96"/>
      <c r="BB33" s="96">
        <v>24</v>
      </c>
      <c r="BC33" s="96">
        <v>58</v>
      </c>
      <c r="BD33" s="40">
        <v>7</v>
      </c>
      <c r="BE33" s="40"/>
      <c r="BF33" s="40"/>
      <c r="BG33" s="18"/>
      <c r="BH33" s="18">
        <v>14</v>
      </c>
      <c r="BI33" s="40">
        <v>11</v>
      </c>
      <c r="BJ33" s="18">
        <v>13</v>
      </c>
      <c r="BK33" s="18">
        <v>2</v>
      </c>
      <c r="BL33" s="18"/>
      <c r="BM33" s="40">
        <v>1</v>
      </c>
      <c r="BN33" s="18">
        <v>3</v>
      </c>
      <c r="BO33" s="40"/>
      <c r="BP33" s="40"/>
      <c r="BQ33" s="51"/>
      <c r="BR33" s="51">
        <v>5</v>
      </c>
      <c r="BS33" s="51">
        <v>1</v>
      </c>
      <c r="BT33" s="51">
        <v>11</v>
      </c>
      <c r="BU33" s="97">
        <v>2</v>
      </c>
      <c r="BV33" s="97">
        <v>2</v>
      </c>
      <c r="BW33" s="97"/>
      <c r="BX33" s="97">
        <v>4</v>
      </c>
      <c r="BY33" s="51">
        <v>4</v>
      </c>
      <c r="BZ33" s="51">
        <v>6</v>
      </c>
      <c r="CA33" s="51">
        <v>5</v>
      </c>
      <c r="CB33" s="51">
        <v>1</v>
      </c>
      <c r="CC33" s="18"/>
      <c r="CD33" s="51"/>
      <c r="CE33" s="51"/>
      <c r="CF33" s="51"/>
      <c r="CG33" s="18"/>
      <c r="CH33" s="18">
        <v>1</v>
      </c>
      <c r="CI33" s="98">
        <v>1</v>
      </c>
      <c r="CJ33" s="98">
        <v>1</v>
      </c>
      <c r="CK33" s="98"/>
      <c r="CL33" s="98">
        <v>1</v>
      </c>
      <c r="CM33" s="98"/>
      <c r="CN33" s="98">
        <v>2</v>
      </c>
      <c r="CO33" s="98">
        <v>1</v>
      </c>
      <c r="CP33" s="98"/>
      <c r="CQ33" s="98"/>
      <c r="CR33" s="98">
        <v>4</v>
      </c>
      <c r="CS33" s="98"/>
      <c r="CT33" s="98">
        <v>1</v>
      </c>
      <c r="CU33" s="98"/>
      <c r="CV33" s="98">
        <v>3</v>
      </c>
    </row>
    <row r="34" spans="1:100" customFormat="1" x14ac:dyDescent="0.15">
      <c r="A34" s="22">
        <v>2012</v>
      </c>
      <c r="B34" s="51">
        <v>2</v>
      </c>
      <c r="C34" s="51"/>
      <c r="D34" s="51"/>
      <c r="E34" s="18"/>
      <c r="F34" s="51"/>
      <c r="G34" s="51"/>
      <c r="H34" s="51">
        <v>2</v>
      </c>
      <c r="I34" s="51"/>
      <c r="J34" s="51">
        <v>8</v>
      </c>
      <c r="K34" s="51"/>
      <c r="L34" s="51">
        <v>2</v>
      </c>
      <c r="M34" s="51">
        <v>9</v>
      </c>
      <c r="N34" s="51">
        <v>1</v>
      </c>
      <c r="O34" s="18"/>
      <c r="P34" s="51">
        <v>2</v>
      </c>
      <c r="Q34" s="51">
        <v>1</v>
      </c>
      <c r="R34" s="51"/>
      <c r="S34" s="51"/>
      <c r="T34" s="51">
        <v>1</v>
      </c>
      <c r="U34" s="51">
        <v>6</v>
      </c>
      <c r="V34" s="51"/>
      <c r="W34" s="51">
        <v>2</v>
      </c>
      <c r="X34" s="51"/>
      <c r="Y34" s="51">
        <v>5</v>
      </c>
      <c r="Z34" s="51">
        <v>1</v>
      </c>
      <c r="AA34" s="51">
        <v>3</v>
      </c>
      <c r="AB34" s="51"/>
      <c r="AC34" s="51">
        <v>30</v>
      </c>
      <c r="AD34" s="51"/>
      <c r="AE34" s="51">
        <v>3</v>
      </c>
      <c r="AF34" s="51">
        <v>3</v>
      </c>
      <c r="AG34" s="96">
        <v>1</v>
      </c>
      <c r="AH34" s="51"/>
      <c r="AI34" s="51">
        <v>1</v>
      </c>
      <c r="AJ34" s="51">
        <v>1</v>
      </c>
      <c r="AK34" s="51"/>
      <c r="AL34" s="51">
        <v>4</v>
      </c>
      <c r="AM34" s="51">
        <v>1819</v>
      </c>
      <c r="AN34" s="51">
        <v>6</v>
      </c>
      <c r="AO34" s="51">
        <v>569</v>
      </c>
      <c r="AP34" s="40">
        <v>65</v>
      </c>
      <c r="AQ34" s="40"/>
      <c r="AR34" s="51">
        <v>4</v>
      </c>
      <c r="AS34" s="51">
        <v>35</v>
      </c>
      <c r="AT34" s="51">
        <v>1</v>
      </c>
      <c r="AU34" s="40"/>
      <c r="AV34" s="40">
        <v>18</v>
      </c>
      <c r="AW34" s="40"/>
      <c r="AX34" s="51">
        <v>12</v>
      </c>
      <c r="AY34" s="18">
        <v>23</v>
      </c>
      <c r="AZ34" s="96">
        <v>2</v>
      </c>
      <c r="BA34" s="96">
        <v>4</v>
      </c>
      <c r="BB34" s="96">
        <v>64</v>
      </c>
      <c r="BC34" s="96">
        <v>138</v>
      </c>
      <c r="BD34" s="40">
        <v>16</v>
      </c>
      <c r="BE34" s="40">
        <v>1</v>
      </c>
      <c r="BF34" s="40"/>
      <c r="BG34" s="18"/>
      <c r="BH34" s="18">
        <v>100</v>
      </c>
      <c r="BI34" s="40">
        <v>42</v>
      </c>
      <c r="BJ34" s="18">
        <v>15</v>
      </c>
      <c r="BK34" s="18">
        <v>7</v>
      </c>
      <c r="BL34" s="18"/>
      <c r="BM34" s="40">
        <v>10</v>
      </c>
      <c r="BN34" s="18">
        <v>8</v>
      </c>
      <c r="BO34" s="40">
        <v>1</v>
      </c>
      <c r="BP34" s="40">
        <v>8</v>
      </c>
      <c r="BQ34" s="51"/>
      <c r="BR34" s="51">
        <v>8</v>
      </c>
      <c r="BS34" s="51"/>
      <c r="BT34" s="51">
        <v>44</v>
      </c>
      <c r="BU34" s="97">
        <v>4</v>
      </c>
      <c r="BV34" s="97">
        <v>9</v>
      </c>
      <c r="BW34" s="97"/>
      <c r="BX34" s="97">
        <v>29</v>
      </c>
      <c r="BY34" s="51">
        <v>14</v>
      </c>
      <c r="BZ34" s="51">
        <v>6</v>
      </c>
      <c r="CA34" s="51">
        <v>7</v>
      </c>
      <c r="CB34" s="51">
        <v>1</v>
      </c>
      <c r="CC34" s="18">
        <v>1</v>
      </c>
      <c r="CD34" s="51">
        <v>6</v>
      </c>
      <c r="CE34" s="51">
        <v>1</v>
      </c>
      <c r="CF34" s="51"/>
      <c r="CG34" s="18">
        <v>3</v>
      </c>
      <c r="CH34" s="18"/>
      <c r="CI34" s="98">
        <v>9</v>
      </c>
      <c r="CJ34" s="98">
        <v>1</v>
      </c>
      <c r="CK34" s="98">
        <v>1</v>
      </c>
      <c r="CL34" s="98">
        <v>4</v>
      </c>
      <c r="CM34" s="98">
        <v>2</v>
      </c>
      <c r="CN34" s="98">
        <v>1</v>
      </c>
      <c r="CO34" s="98"/>
      <c r="CP34" s="98">
        <v>4</v>
      </c>
      <c r="CQ34" s="98">
        <v>2</v>
      </c>
      <c r="CR34" s="98">
        <v>3</v>
      </c>
      <c r="CS34" s="98">
        <v>4</v>
      </c>
      <c r="CT34" s="98">
        <v>6</v>
      </c>
      <c r="CU34" s="98">
        <v>5</v>
      </c>
      <c r="CV34" s="98">
        <v>1</v>
      </c>
    </row>
    <row r="35" spans="1:100" customFormat="1" x14ac:dyDescent="0.15">
      <c r="A35" s="22">
        <v>2013</v>
      </c>
      <c r="B35" s="51"/>
      <c r="C35" s="51"/>
      <c r="D35" s="51"/>
      <c r="E35" s="18"/>
      <c r="F35" s="51"/>
      <c r="G35" s="51">
        <v>1</v>
      </c>
      <c r="H35" s="51"/>
      <c r="I35" s="51"/>
      <c r="J35" s="51">
        <v>1</v>
      </c>
      <c r="K35" s="51">
        <v>1</v>
      </c>
      <c r="L35" s="51"/>
      <c r="M35" s="51">
        <v>1</v>
      </c>
      <c r="N35" s="51"/>
      <c r="O35" s="18"/>
      <c r="P35" s="51"/>
      <c r="Q35" s="51"/>
      <c r="R35" s="51"/>
      <c r="S35" s="51"/>
      <c r="T35" s="51"/>
      <c r="U35" s="51"/>
      <c r="V35" s="51">
        <v>1</v>
      </c>
      <c r="W35" s="51"/>
      <c r="X35" s="51">
        <v>1</v>
      </c>
      <c r="Y35" s="51"/>
      <c r="Z35" s="51"/>
      <c r="AA35" s="51"/>
      <c r="AB35" s="51">
        <v>1</v>
      </c>
      <c r="AC35" s="51">
        <v>4</v>
      </c>
      <c r="AD35" s="51">
        <v>1</v>
      </c>
      <c r="AE35" s="51">
        <v>1</v>
      </c>
      <c r="AF35" s="51">
        <v>2</v>
      </c>
      <c r="AG35" s="96">
        <v>1</v>
      </c>
      <c r="AH35" s="51">
        <v>1</v>
      </c>
      <c r="AI35" s="51"/>
      <c r="AJ35" s="51"/>
      <c r="AK35" s="51">
        <v>1</v>
      </c>
      <c r="AL35" s="51">
        <v>1</v>
      </c>
      <c r="AM35" s="51">
        <v>62</v>
      </c>
      <c r="AN35" s="51"/>
      <c r="AO35" s="51">
        <v>115</v>
      </c>
      <c r="AP35" s="40">
        <v>5</v>
      </c>
      <c r="AQ35" s="40"/>
      <c r="AR35" s="51">
        <v>1</v>
      </c>
      <c r="AS35" s="51">
        <v>2</v>
      </c>
      <c r="AT35" s="51"/>
      <c r="AU35" s="40"/>
      <c r="AV35" s="40">
        <v>1</v>
      </c>
      <c r="AW35" s="40"/>
      <c r="AX35" s="51">
        <v>3</v>
      </c>
      <c r="AY35" s="18">
        <v>1</v>
      </c>
      <c r="AZ35" s="96"/>
      <c r="BA35" s="96">
        <v>6</v>
      </c>
      <c r="BB35" s="96">
        <v>12</v>
      </c>
      <c r="BC35" s="96">
        <v>8</v>
      </c>
      <c r="BD35" s="40">
        <v>1</v>
      </c>
      <c r="BE35" s="40"/>
      <c r="BF35" s="40"/>
      <c r="BG35" s="18"/>
      <c r="BH35" s="18">
        <v>23</v>
      </c>
      <c r="BI35" s="40">
        <v>5</v>
      </c>
      <c r="BJ35" s="18">
        <v>5</v>
      </c>
      <c r="BK35" s="18">
        <v>1</v>
      </c>
      <c r="BL35" s="18"/>
      <c r="BM35" s="40">
        <v>1</v>
      </c>
      <c r="BN35" s="18">
        <v>6</v>
      </c>
      <c r="BO35" s="40"/>
      <c r="BP35" s="40"/>
      <c r="BQ35" s="51"/>
      <c r="BR35" s="51"/>
      <c r="BS35" s="51"/>
      <c r="BT35" s="51">
        <v>10</v>
      </c>
      <c r="BU35" s="97">
        <v>1</v>
      </c>
      <c r="BV35" s="97">
        <v>2</v>
      </c>
      <c r="BW35" s="97"/>
      <c r="BX35" s="97">
        <v>4</v>
      </c>
      <c r="BY35" s="51">
        <v>2</v>
      </c>
      <c r="BZ35" s="51"/>
      <c r="CA35" s="51">
        <v>1</v>
      </c>
      <c r="CB35" s="51"/>
      <c r="CC35" s="18"/>
      <c r="CD35" s="51"/>
      <c r="CE35" s="51">
        <v>1</v>
      </c>
      <c r="CF35" s="51"/>
      <c r="CG35" s="18"/>
      <c r="CH35" s="18"/>
      <c r="CI35" s="98"/>
      <c r="CJ35" s="98"/>
      <c r="CK35" s="98"/>
      <c r="CL35" s="98"/>
      <c r="CM35" s="98"/>
      <c r="CN35" s="98"/>
      <c r="CO35" s="98">
        <v>1</v>
      </c>
      <c r="CP35" s="98">
        <v>1</v>
      </c>
      <c r="CQ35" s="98"/>
      <c r="CR35" s="98">
        <v>2</v>
      </c>
      <c r="CS35" s="98"/>
      <c r="CT35" s="98"/>
      <c r="CU35" s="98"/>
      <c r="CV35" s="98"/>
    </row>
    <row r="36" spans="1:100" customFormat="1" x14ac:dyDescent="0.15">
      <c r="A36" s="22">
        <v>2014</v>
      </c>
      <c r="B36" s="51"/>
      <c r="C36" s="51">
        <v>1</v>
      </c>
      <c r="D36" s="51"/>
      <c r="E36" s="51">
        <v>3</v>
      </c>
      <c r="F36" s="51"/>
      <c r="G36" s="51"/>
      <c r="H36" s="51"/>
      <c r="I36" s="51"/>
      <c r="J36" s="51"/>
      <c r="K36" s="51"/>
      <c r="L36" s="51"/>
      <c r="M36" s="51">
        <v>3</v>
      </c>
      <c r="N36" s="51"/>
      <c r="O36" s="51"/>
      <c r="P36" s="51"/>
      <c r="Q36" s="51"/>
      <c r="R36" s="51">
        <v>2</v>
      </c>
      <c r="S36" s="51"/>
      <c r="T36" s="51"/>
      <c r="U36" s="51">
        <v>1</v>
      </c>
      <c r="V36" s="51">
        <v>1</v>
      </c>
      <c r="W36" s="51"/>
      <c r="X36" s="51"/>
      <c r="Y36" s="51">
        <v>1</v>
      </c>
      <c r="Z36" s="51"/>
      <c r="AA36" s="51"/>
      <c r="AB36" s="51"/>
      <c r="AC36" s="51">
        <v>2</v>
      </c>
      <c r="AD36" s="51">
        <v>1</v>
      </c>
      <c r="AE36" s="51"/>
      <c r="AF36" s="51"/>
      <c r="AG36" s="96"/>
      <c r="AH36" s="51"/>
      <c r="AI36" s="51"/>
      <c r="AJ36" s="51">
        <v>1</v>
      </c>
      <c r="AK36" s="51">
        <v>1</v>
      </c>
      <c r="AL36" s="51"/>
      <c r="AM36" s="51">
        <v>19</v>
      </c>
      <c r="AN36" s="51"/>
      <c r="AO36" s="51">
        <v>70</v>
      </c>
      <c r="AP36" s="51">
        <v>1</v>
      </c>
      <c r="AQ36" s="51"/>
      <c r="AR36" s="51">
        <v>6</v>
      </c>
      <c r="AS36" s="51"/>
      <c r="AT36" s="51"/>
      <c r="AU36" s="51"/>
      <c r="AV36" s="51">
        <v>2</v>
      </c>
      <c r="AW36" s="51"/>
      <c r="AX36" s="51"/>
      <c r="AY36" s="51"/>
      <c r="AZ36" s="96">
        <v>1</v>
      </c>
      <c r="BA36" s="96">
        <v>3</v>
      </c>
      <c r="BB36" s="96">
        <v>3</v>
      </c>
      <c r="BC36" s="96">
        <v>2</v>
      </c>
      <c r="BD36" s="51"/>
      <c r="BE36" s="51"/>
      <c r="BF36" s="51">
        <v>1</v>
      </c>
      <c r="BG36" s="51"/>
      <c r="BH36" s="51">
        <v>12</v>
      </c>
      <c r="BI36" s="51">
        <v>2</v>
      </c>
      <c r="BJ36" s="51">
        <v>3</v>
      </c>
      <c r="BK36" s="51">
        <v>1</v>
      </c>
      <c r="BL36" s="51"/>
      <c r="BM36" s="51"/>
      <c r="BN36" s="51">
        <v>1</v>
      </c>
      <c r="BO36" s="51"/>
      <c r="BP36" s="51">
        <v>1</v>
      </c>
      <c r="BQ36" s="51"/>
      <c r="BR36" s="51"/>
      <c r="BS36" s="51"/>
      <c r="BT36" s="51"/>
      <c r="BU36" s="96">
        <v>1</v>
      </c>
      <c r="BV36" s="96">
        <v>2</v>
      </c>
      <c r="BW36" s="96"/>
      <c r="BX36" s="96"/>
      <c r="BY36" s="51">
        <v>1</v>
      </c>
      <c r="BZ36" s="51">
        <v>2</v>
      </c>
      <c r="CA36" s="51"/>
      <c r="CB36" s="51"/>
      <c r="CC36" s="51">
        <v>1</v>
      </c>
      <c r="CD36" s="51"/>
      <c r="CE36" s="51"/>
      <c r="CF36" s="51"/>
      <c r="CG36" s="51">
        <v>2</v>
      </c>
      <c r="CH36" s="51"/>
      <c r="CI36" s="51"/>
      <c r="CJ36" s="51"/>
      <c r="CK36" s="51"/>
      <c r="CL36" s="51"/>
      <c r="CM36" s="51">
        <v>1</v>
      </c>
      <c r="CN36" s="51"/>
      <c r="CO36" s="51"/>
      <c r="CP36" s="51"/>
      <c r="CQ36" s="51"/>
      <c r="CR36" s="51"/>
      <c r="CS36" s="51"/>
      <c r="CT36" s="51"/>
      <c r="CU36" s="51">
        <v>1</v>
      </c>
      <c r="CV36" s="51">
        <v>1</v>
      </c>
    </row>
    <row r="37" spans="1:100" customFormat="1" x14ac:dyDescent="0.15">
      <c r="A37" s="22">
        <v>2015</v>
      </c>
      <c r="B37" s="51"/>
      <c r="C37" s="51"/>
      <c r="D37" s="51">
        <v>1</v>
      </c>
      <c r="E37" s="51"/>
      <c r="F37" s="51"/>
      <c r="G37" s="51"/>
      <c r="H37" s="51"/>
      <c r="I37" s="51"/>
      <c r="J37" s="51">
        <v>1</v>
      </c>
      <c r="K37" s="51"/>
      <c r="L37" s="51">
        <v>1</v>
      </c>
      <c r="M37" s="51"/>
      <c r="N37" s="51"/>
      <c r="O37" s="51"/>
      <c r="P37" s="51"/>
      <c r="Q37" s="51"/>
      <c r="R37" s="51"/>
      <c r="S37" s="51"/>
      <c r="T37" s="51"/>
      <c r="U37" s="51"/>
      <c r="V37" s="51"/>
      <c r="W37" s="51"/>
      <c r="X37" s="51"/>
      <c r="Y37" s="51"/>
      <c r="Z37" s="51"/>
      <c r="AA37" s="51"/>
      <c r="AB37" s="51"/>
      <c r="AC37" s="51"/>
      <c r="AD37" s="51"/>
      <c r="AE37" s="51"/>
      <c r="AF37" s="51">
        <v>2</v>
      </c>
      <c r="AG37" s="96"/>
      <c r="AH37" s="51">
        <v>1</v>
      </c>
      <c r="AI37" s="51"/>
      <c r="AJ37" s="51">
        <v>1</v>
      </c>
      <c r="AK37" s="51"/>
      <c r="AL37" s="51"/>
      <c r="AM37" s="51">
        <v>1</v>
      </c>
      <c r="AN37" s="51"/>
      <c r="AO37" s="51">
        <v>62</v>
      </c>
      <c r="AP37" s="51">
        <v>1</v>
      </c>
      <c r="AQ37" s="51"/>
      <c r="AR37" s="51">
        <v>4</v>
      </c>
      <c r="AS37" s="51"/>
      <c r="AT37" s="51"/>
      <c r="AU37" s="51"/>
      <c r="AV37" s="51"/>
      <c r="AW37" s="51">
        <v>1</v>
      </c>
      <c r="AX37" s="51"/>
      <c r="AY37" s="51"/>
      <c r="AZ37" s="96"/>
      <c r="BA37" s="96"/>
      <c r="BB37" s="96">
        <v>2</v>
      </c>
      <c r="BC37" s="96">
        <v>2</v>
      </c>
      <c r="BD37" s="51"/>
      <c r="BE37" s="51"/>
      <c r="BF37" s="51"/>
      <c r="BG37" s="51"/>
      <c r="BH37" s="51">
        <v>4</v>
      </c>
      <c r="BI37" s="51">
        <v>1</v>
      </c>
      <c r="BJ37" s="51">
        <v>1</v>
      </c>
      <c r="BK37" s="51"/>
      <c r="BL37" s="51"/>
      <c r="BM37" s="51"/>
      <c r="BN37" s="51"/>
      <c r="BO37" s="51"/>
      <c r="BP37" s="51"/>
      <c r="BQ37" s="51"/>
      <c r="BR37" s="51"/>
      <c r="BS37" s="51"/>
      <c r="BT37" s="51">
        <v>2</v>
      </c>
      <c r="BU37" s="96"/>
      <c r="BV37" s="96"/>
      <c r="BW37" s="96"/>
      <c r="BX37" s="96">
        <v>1</v>
      </c>
      <c r="BY37" s="51"/>
      <c r="BZ37" s="51">
        <v>3</v>
      </c>
      <c r="CA37" s="51"/>
      <c r="CB37" s="51"/>
      <c r="CC37" s="51"/>
      <c r="CD37" s="51"/>
      <c r="CE37" s="51"/>
      <c r="CF37" s="51">
        <v>1</v>
      </c>
      <c r="CG37" s="51"/>
      <c r="CH37" s="51"/>
      <c r="CI37" s="51">
        <v>1</v>
      </c>
      <c r="CJ37" s="51">
        <v>1</v>
      </c>
      <c r="CK37" s="51"/>
      <c r="CL37" s="51"/>
      <c r="CM37" s="51"/>
      <c r="CN37" s="51"/>
      <c r="CO37" s="51"/>
      <c r="CP37" s="51"/>
      <c r="CQ37" s="51"/>
      <c r="CR37" s="51"/>
      <c r="CS37" s="51"/>
      <c r="CT37" s="51"/>
      <c r="CU37" s="51"/>
      <c r="CV37" s="51"/>
    </row>
    <row r="38" spans="1:100" customFormat="1" x14ac:dyDescent="0.15">
      <c r="A38" s="22">
        <v>2016</v>
      </c>
      <c r="B38" s="51"/>
      <c r="C38" s="51"/>
      <c r="D38" s="51"/>
      <c r="E38" s="51"/>
      <c r="F38" s="51">
        <v>1</v>
      </c>
      <c r="G38" s="51"/>
      <c r="H38" s="51">
        <v>1</v>
      </c>
      <c r="I38" s="51"/>
      <c r="J38" s="51"/>
      <c r="K38" s="51">
        <v>1</v>
      </c>
      <c r="L38" s="51">
        <v>1</v>
      </c>
      <c r="M38" s="51"/>
      <c r="N38" s="51"/>
      <c r="O38" s="51"/>
      <c r="P38" s="51"/>
      <c r="Q38" s="51"/>
      <c r="R38" s="51"/>
      <c r="S38" s="51">
        <v>1</v>
      </c>
      <c r="T38" s="51">
        <v>2</v>
      </c>
      <c r="U38" s="51">
        <v>1</v>
      </c>
      <c r="V38" s="51">
        <v>1</v>
      </c>
      <c r="W38" s="51"/>
      <c r="X38" s="51"/>
      <c r="Y38" s="51"/>
      <c r="Z38" s="51"/>
      <c r="AA38" s="51">
        <v>1</v>
      </c>
      <c r="AB38" s="51"/>
      <c r="AC38" s="51"/>
      <c r="AD38" s="51"/>
      <c r="AE38" s="51"/>
      <c r="AF38" s="51">
        <v>2</v>
      </c>
      <c r="AG38" s="96"/>
      <c r="AH38" s="51"/>
      <c r="AI38" s="51"/>
      <c r="AJ38" s="51"/>
      <c r="AK38" s="51"/>
      <c r="AL38" s="51"/>
      <c r="AM38" s="51"/>
      <c r="AN38" s="51"/>
      <c r="AO38" s="51">
        <v>21</v>
      </c>
      <c r="AP38" s="51"/>
      <c r="AQ38" s="51"/>
      <c r="AR38" s="51">
        <v>1</v>
      </c>
      <c r="AS38" s="51"/>
      <c r="AT38" s="51"/>
      <c r="AU38" s="51"/>
      <c r="AV38" s="51">
        <v>2</v>
      </c>
      <c r="AW38" s="51"/>
      <c r="AX38" s="51"/>
      <c r="AY38" s="51"/>
      <c r="AZ38" s="96"/>
      <c r="BA38" s="96"/>
      <c r="BB38" s="96"/>
      <c r="BC38" s="96"/>
      <c r="BD38" s="51">
        <v>2</v>
      </c>
      <c r="BE38" s="51"/>
      <c r="BF38" s="51"/>
      <c r="BG38" s="51"/>
      <c r="BH38" s="51">
        <v>3</v>
      </c>
      <c r="BI38" s="51"/>
      <c r="BJ38" s="51">
        <v>1</v>
      </c>
      <c r="BK38" s="51"/>
      <c r="BL38" s="51"/>
      <c r="BM38" s="51"/>
      <c r="BN38" s="51">
        <v>1</v>
      </c>
      <c r="BO38" s="51"/>
      <c r="BP38" s="51"/>
      <c r="BQ38" s="51"/>
      <c r="BR38" s="51">
        <v>1</v>
      </c>
      <c r="BS38" s="51"/>
      <c r="BT38" s="51"/>
      <c r="BU38" s="96"/>
      <c r="BV38" s="96"/>
      <c r="BW38" s="96"/>
      <c r="BX38" s="96"/>
      <c r="BY38" s="51"/>
      <c r="BZ38" s="51">
        <v>1</v>
      </c>
      <c r="CA38" s="51"/>
      <c r="CB38" s="51"/>
      <c r="CC38" s="51"/>
      <c r="CD38" s="51"/>
      <c r="CE38" s="51"/>
      <c r="CF38" s="51"/>
      <c r="CG38" s="51">
        <v>1</v>
      </c>
      <c r="CH38" s="51"/>
      <c r="CI38" s="51"/>
      <c r="CJ38" s="51"/>
      <c r="CK38" s="51"/>
      <c r="CL38" s="51"/>
      <c r="CM38" s="51"/>
      <c r="CN38" s="51"/>
      <c r="CO38" s="51"/>
      <c r="CP38" s="51"/>
      <c r="CQ38" s="51"/>
      <c r="CR38" s="51"/>
      <c r="CS38" s="51"/>
      <c r="CT38" s="51"/>
      <c r="CU38" s="51"/>
      <c r="CV38" s="51"/>
    </row>
    <row r="39" spans="1:100" customFormat="1" ht="15" x14ac:dyDescent="0.15">
      <c r="A39" s="50" t="s">
        <v>143</v>
      </c>
      <c r="B39" s="40">
        <v>2</v>
      </c>
      <c r="C39" s="40">
        <v>1</v>
      </c>
      <c r="D39" s="40">
        <v>1</v>
      </c>
      <c r="E39" s="40">
        <v>3</v>
      </c>
      <c r="F39" s="40">
        <v>3</v>
      </c>
      <c r="G39" s="40">
        <v>1</v>
      </c>
      <c r="H39" s="40">
        <v>6</v>
      </c>
      <c r="I39" s="40">
        <v>2</v>
      </c>
      <c r="J39" s="40">
        <v>20</v>
      </c>
      <c r="K39" s="40">
        <v>3</v>
      </c>
      <c r="L39" s="40">
        <v>4</v>
      </c>
      <c r="M39" s="40">
        <v>20</v>
      </c>
      <c r="N39" s="40">
        <v>1</v>
      </c>
      <c r="O39" s="40">
        <v>1</v>
      </c>
      <c r="P39" s="40">
        <v>2</v>
      </c>
      <c r="Q39" s="40">
        <v>3</v>
      </c>
      <c r="R39" s="40">
        <v>2</v>
      </c>
      <c r="S39" s="40">
        <v>2</v>
      </c>
      <c r="T39" s="40">
        <v>4</v>
      </c>
      <c r="U39" s="40">
        <v>16</v>
      </c>
      <c r="V39" s="40">
        <v>3</v>
      </c>
      <c r="W39" s="40">
        <v>2</v>
      </c>
      <c r="X39" s="40">
        <v>1</v>
      </c>
      <c r="Y39" s="40">
        <v>11</v>
      </c>
      <c r="Z39" s="40">
        <v>4</v>
      </c>
      <c r="AA39" s="40">
        <v>5</v>
      </c>
      <c r="AB39" s="40">
        <v>1</v>
      </c>
      <c r="AC39" s="40">
        <v>56</v>
      </c>
      <c r="AD39" s="40">
        <v>2</v>
      </c>
      <c r="AE39" s="40">
        <v>6</v>
      </c>
      <c r="AF39" s="40">
        <v>18</v>
      </c>
      <c r="AG39" s="40">
        <v>3</v>
      </c>
      <c r="AH39" s="40">
        <v>3</v>
      </c>
      <c r="AI39" s="40">
        <v>1</v>
      </c>
      <c r="AJ39" s="40">
        <v>6</v>
      </c>
      <c r="AK39" s="40">
        <v>4</v>
      </c>
      <c r="AL39" s="40">
        <v>10</v>
      </c>
      <c r="AM39" s="40">
        <v>3763</v>
      </c>
      <c r="AN39" s="40">
        <v>6</v>
      </c>
      <c r="AO39" s="40">
        <v>1638</v>
      </c>
      <c r="AP39" s="40">
        <v>147</v>
      </c>
      <c r="AQ39" s="40">
        <v>1</v>
      </c>
      <c r="AR39" s="40">
        <v>18</v>
      </c>
      <c r="AS39" s="40">
        <v>143</v>
      </c>
      <c r="AT39" s="40">
        <v>4</v>
      </c>
      <c r="AU39" s="40">
        <v>6</v>
      </c>
      <c r="AV39" s="40">
        <v>36</v>
      </c>
      <c r="AW39" s="40">
        <v>1</v>
      </c>
      <c r="AX39" s="40">
        <v>72</v>
      </c>
      <c r="AY39" s="40">
        <v>90</v>
      </c>
      <c r="AZ39" s="40">
        <v>5</v>
      </c>
      <c r="BA39" s="40">
        <v>20</v>
      </c>
      <c r="BB39" s="40">
        <v>147</v>
      </c>
      <c r="BC39" s="40">
        <v>255</v>
      </c>
      <c r="BD39" s="40">
        <v>46</v>
      </c>
      <c r="BE39" s="40">
        <v>1</v>
      </c>
      <c r="BF39" s="40">
        <v>1</v>
      </c>
      <c r="BG39" s="40">
        <v>4</v>
      </c>
      <c r="BH39" s="40">
        <v>342</v>
      </c>
      <c r="BI39" s="40">
        <v>103</v>
      </c>
      <c r="BJ39" s="40">
        <v>64</v>
      </c>
      <c r="BK39" s="40">
        <v>17</v>
      </c>
      <c r="BL39" s="40">
        <v>2</v>
      </c>
      <c r="BM39" s="40">
        <v>14</v>
      </c>
      <c r="BN39" s="40">
        <v>33</v>
      </c>
      <c r="BO39" s="40">
        <v>7</v>
      </c>
      <c r="BP39" s="40">
        <v>20</v>
      </c>
      <c r="BQ39" s="40">
        <v>1</v>
      </c>
      <c r="BR39" s="40">
        <v>30</v>
      </c>
      <c r="BS39" s="40">
        <v>2</v>
      </c>
      <c r="BT39" s="40">
        <v>192</v>
      </c>
      <c r="BU39" s="40">
        <v>12</v>
      </c>
      <c r="BV39" s="40">
        <v>21</v>
      </c>
      <c r="BW39" s="40">
        <v>2</v>
      </c>
      <c r="BX39" s="40">
        <v>61</v>
      </c>
      <c r="BY39" s="40">
        <v>25</v>
      </c>
      <c r="BZ39" s="40">
        <v>19</v>
      </c>
      <c r="CA39" s="40">
        <v>31</v>
      </c>
      <c r="CB39" s="40">
        <v>4</v>
      </c>
      <c r="CC39" s="40">
        <v>2</v>
      </c>
      <c r="CD39" s="40">
        <v>6</v>
      </c>
      <c r="CE39" s="40">
        <v>2</v>
      </c>
      <c r="CF39" s="40">
        <v>2</v>
      </c>
      <c r="CG39" s="40">
        <v>6</v>
      </c>
      <c r="CH39" s="40">
        <v>3</v>
      </c>
      <c r="CI39" s="40">
        <v>15</v>
      </c>
      <c r="CJ39" s="40">
        <v>4</v>
      </c>
      <c r="CK39" s="40">
        <v>6</v>
      </c>
      <c r="CL39" s="40">
        <v>5</v>
      </c>
      <c r="CM39" s="40">
        <v>3</v>
      </c>
      <c r="CN39" s="40">
        <v>9</v>
      </c>
      <c r="CO39" s="40">
        <v>3</v>
      </c>
      <c r="CP39" s="40">
        <v>7</v>
      </c>
      <c r="CQ39" s="40">
        <v>2</v>
      </c>
      <c r="CR39" s="40">
        <v>10</v>
      </c>
      <c r="CS39" s="40">
        <v>8</v>
      </c>
      <c r="CT39" s="40">
        <v>7</v>
      </c>
      <c r="CU39" s="40">
        <v>7</v>
      </c>
      <c r="CV39" s="40">
        <v>15</v>
      </c>
    </row>
    <row r="40" spans="1:100" ht="13.5" customHeight="1" x14ac:dyDescent="0.15">
      <c r="A40" s="19"/>
      <c r="B40" s="27"/>
      <c r="C40" s="27"/>
      <c r="D40" s="27"/>
      <c r="E40" s="27"/>
      <c r="F40" s="27"/>
      <c r="G40" s="27"/>
      <c r="H40" s="27"/>
      <c r="I40" s="27"/>
      <c r="J40" s="27"/>
      <c r="K40" s="27"/>
      <c r="L40" s="27"/>
      <c r="M40" s="27"/>
      <c r="N40" s="27"/>
      <c r="O40" s="27"/>
      <c r="P40" s="27"/>
      <c r="Q40" s="27"/>
      <c r="R40" s="27"/>
      <c r="S40" s="27"/>
      <c r="T40" s="27"/>
      <c r="U40" s="27"/>
      <c r="V40" s="27"/>
      <c r="W40" s="27"/>
      <c r="X40" s="27"/>
      <c r="Y40" s="27"/>
    </row>
    <row r="41" spans="1:100" ht="16.5" x14ac:dyDescent="0.15">
      <c r="A41" s="26" t="s">
        <v>300</v>
      </c>
    </row>
    <row r="42" spans="1:100" x14ac:dyDescent="0.15">
      <c r="AD42" s="33"/>
    </row>
    <row r="43" spans="1:100" ht="15" x14ac:dyDescent="0.15">
      <c r="A43" s="39" t="s">
        <v>138</v>
      </c>
      <c r="W43" s="39"/>
      <c r="AA43" s="21"/>
      <c r="AB43" s="21"/>
      <c r="AC43" s="21"/>
      <c r="AG43" s="21"/>
    </row>
    <row r="44" spans="1:100" ht="15" x14ac:dyDescent="0.15">
      <c r="A44" s="39"/>
      <c r="W44" s="39"/>
      <c r="AA44" s="21"/>
      <c r="AB44" s="21"/>
      <c r="AC44" s="21"/>
      <c r="AG44" s="21"/>
    </row>
    <row r="45" spans="1:100" ht="57" x14ac:dyDescent="0.15">
      <c r="A45" s="46" t="s">
        <v>139</v>
      </c>
      <c r="B45" s="47" t="s">
        <v>99</v>
      </c>
      <c r="C45" s="47" t="s">
        <v>100</v>
      </c>
      <c r="D45" s="47" t="s">
        <v>2</v>
      </c>
      <c r="E45" s="47" t="s">
        <v>3</v>
      </c>
      <c r="F45" s="47" t="s">
        <v>18</v>
      </c>
      <c r="G45" s="47" t="s">
        <v>6</v>
      </c>
      <c r="H45" s="47" t="s">
        <v>8</v>
      </c>
      <c r="I45" s="47" t="s">
        <v>16</v>
      </c>
      <c r="J45" s="47" t="s">
        <v>7</v>
      </c>
      <c r="K45" s="47" t="s">
        <v>11</v>
      </c>
      <c r="L45" s="47" t="s">
        <v>117</v>
      </c>
      <c r="M45" s="47" t="s">
        <v>101</v>
      </c>
      <c r="N45" s="47" t="s">
        <v>4</v>
      </c>
      <c r="O45" s="47" t="s">
        <v>102</v>
      </c>
      <c r="P45" s="47" t="s">
        <v>103</v>
      </c>
      <c r="Q45" s="47" t="s">
        <v>195</v>
      </c>
      <c r="R45" s="47" t="s">
        <v>249</v>
      </c>
      <c r="S45" s="47" t="s">
        <v>17</v>
      </c>
      <c r="T45" s="47" t="s">
        <v>5</v>
      </c>
      <c r="U45" s="47" t="s">
        <v>9</v>
      </c>
      <c r="V45" s="47" t="s">
        <v>10</v>
      </c>
      <c r="W45" s="48" t="s">
        <v>272</v>
      </c>
      <c r="X45"/>
      <c r="Y45"/>
      <c r="Z45"/>
      <c r="AA45"/>
      <c r="AB45"/>
      <c r="AC45"/>
      <c r="AD45"/>
      <c r="AE45"/>
      <c r="AF45"/>
      <c r="AG45"/>
      <c r="AH45"/>
      <c r="AI45"/>
      <c r="AJ45"/>
      <c r="AK45"/>
      <c r="AL45"/>
      <c r="AM45"/>
      <c r="AN45"/>
      <c r="AO45"/>
      <c r="AP45"/>
      <c r="AQ45"/>
      <c r="AR45"/>
      <c r="AS45"/>
      <c r="AT45"/>
      <c r="AU45"/>
      <c r="AV45"/>
    </row>
    <row r="46" spans="1:100" ht="15" x14ac:dyDescent="0.15">
      <c r="A46" s="22" t="s">
        <v>299</v>
      </c>
      <c r="B46" s="31"/>
      <c r="C46" s="31"/>
      <c r="D46" s="31">
        <v>259.17579614325098</v>
      </c>
      <c r="E46" s="31"/>
      <c r="F46" s="31"/>
      <c r="G46" s="31"/>
      <c r="H46" s="31"/>
      <c r="I46" s="31"/>
      <c r="J46" s="31">
        <v>1854.3000000000002</v>
      </c>
      <c r="K46" s="31"/>
      <c r="L46" s="31"/>
      <c r="M46" s="31"/>
      <c r="N46" s="31"/>
      <c r="O46" s="31"/>
      <c r="P46" s="31"/>
      <c r="Q46" s="31"/>
      <c r="R46" s="31"/>
      <c r="S46" s="31"/>
      <c r="T46" s="31"/>
      <c r="U46" s="31"/>
      <c r="V46" s="31"/>
      <c r="W46" s="32">
        <v>2113.475796143251</v>
      </c>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100" ht="15" x14ac:dyDescent="0.15">
      <c r="A47" s="22">
        <v>2004</v>
      </c>
      <c r="B47" s="31"/>
      <c r="C47" s="31"/>
      <c r="D47" s="31"/>
      <c r="E47" s="31"/>
      <c r="F47" s="31"/>
      <c r="G47" s="31"/>
      <c r="H47" s="31"/>
      <c r="I47" s="31"/>
      <c r="J47" s="31"/>
      <c r="K47" s="31"/>
      <c r="L47" s="31"/>
      <c r="M47" s="31"/>
      <c r="N47" s="31">
        <v>14408.7977216046</v>
      </c>
      <c r="O47" s="31"/>
      <c r="P47" s="31"/>
      <c r="Q47" s="31"/>
      <c r="R47" s="31"/>
      <c r="S47" s="31"/>
      <c r="T47" s="31"/>
      <c r="U47" s="31"/>
      <c r="V47" s="31"/>
      <c r="W47" s="32">
        <v>14408.7977216046</v>
      </c>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100" ht="15" x14ac:dyDescent="0.15">
      <c r="A48" s="22">
        <v>2005</v>
      </c>
      <c r="B48" s="31"/>
      <c r="C48" s="31"/>
      <c r="D48" s="31">
        <v>14283.159374202793</v>
      </c>
      <c r="E48" s="31">
        <v>3979.3626836333433</v>
      </c>
      <c r="F48" s="31"/>
      <c r="G48" s="31">
        <v>142.59691097777301</v>
      </c>
      <c r="H48" s="31">
        <v>298.20695534925801</v>
      </c>
      <c r="I48" s="31">
        <v>79507.757115076092</v>
      </c>
      <c r="J48" s="31">
        <v>10421.962758685233</v>
      </c>
      <c r="K48" s="31"/>
      <c r="L48" s="31"/>
      <c r="M48" s="31"/>
      <c r="N48" s="31">
        <v>38373.120846024409</v>
      </c>
      <c r="O48" s="31">
        <v>328768.25671017799</v>
      </c>
      <c r="P48" s="31"/>
      <c r="Q48" s="31"/>
      <c r="R48" s="31"/>
      <c r="S48" s="31"/>
      <c r="T48" s="31"/>
      <c r="U48" s="31"/>
      <c r="V48" s="31">
        <v>6907.0982160156991</v>
      </c>
      <c r="W48" s="32">
        <v>482681.52157014253</v>
      </c>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102" ht="15" x14ac:dyDescent="0.15">
      <c r="A49" s="22">
        <v>2006</v>
      </c>
      <c r="B49" s="31">
        <v>638.51458904109597</v>
      </c>
      <c r="C49" s="31"/>
      <c r="D49" s="31">
        <v>50519.157507241776</v>
      </c>
      <c r="E49" s="31">
        <v>103022.85715348502</v>
      </c>
      <c r="F49" s="31">
        <v>14985.567216800635</v>
      </c>
      <c r="G49" s="31">
        <v>2598.3815773727315</v>
      </c>
      <c r="H49" s="31">
        <v>5564.9265570398848</v>
      </c>
      <c r="I49" s="31">
        <v>992678.87413512217</v>
      </c>
      <c r="J49" s="31">
        <v>54597.923065481722</v>
      </c>
      <c r="K49" s="31"/>
      <c r="L49" s="31"/>
      <c r="M49" s="31">
        <v>6188.964791282684</v>
      </c>
      <c r="N49" s="31">
        <v>143370.35213844295</v>
      </c>
      <c r="O49" s="31">
        <v>45512.109985252202</v>
      </c>
      <c r="P49" s="31">
        <v>34940.914543899788</v>
      </c>
      <c r="Q49" s="31"/>
      <c r="R49" s="31">
        <v>431.76082107249283</v>
      </c>
      <c r="S49" s="31"/>
      <c r="T49" s="31">
        <v>5427.1029476583999</v>
      </c>
      <c r="U49" s="31">
        <v>41434.167467466694</v>
      </c>
      <c r="V49" s="31">
        <v>57357.021132563488</v>
      </c>
      <c r="W49" s="32">
        <v>1559268.5956292236</v>
      </c>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102" ht="15" x14ac:dyDescent="0.15">
      <c r="A50" s="22">
        <v>2007</v>
      </c>
      <c r="B50" s="31"/>
      <c r="C50" s="31"/>
      <c r="D50" s="31">
        <v>15696.737871549867</v>
      </c>
      <c r="E50" s="31">
        <v>70274.981157470087</v>
      </c>
      <c r="F50" s="31">
        <v>10199.57229099211</v>
      </c>
      <c r="G50" s="31">
        <v>16823.342725363218</v>
      </c>
      <c r="H50" s="31">
        <v>55534.165997003729</v>
      </c>
      <c r="I50" s="31">
        <v>304302.35995120578</v>
      </c>
      <c r="J50" s="31">
        <v>114972.25182923881</v>
      </c>
      <c r="K50" s="31"/>
      <c r="L50" s="31"/>
      <c r="M50" s="31">
        <v>5794.3949247594273</v>
      </c>
      <c r="N50" s="31">
        <v>213286.90052478961</v>
      </c>
      <c r="O50" s="31">
        <v>399306.04890570184</v>
      </c>
      <c r="P50" s="31">
        <v>1331.9148203856751</v>
      </c>
      <c r="Q50" s="31"/>
      <c r="R50" s="31"/>
      <c r="S50" s="31"/>
      <c r="T50" s="31">
        <v>452.64847548964099</v>
      </c>
      <c r="U50" s="31">
        <v>143235.68186345141</v>
      </c>
      <c r="V50" s="31">
        <v>129179.19564690745</v>
      </c>
      <c r="W50" s="32">
        <v>1480390.1969843085</v>
      </c>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102" ht="15" x14ac:dyDescent="0.15">
      <c r="A51" s="22">
        <v>2008</v>
      </c>
      <c r="B51" s="31"/>
      <c r="C51" s="31"/>
      <c r="D51" s="31">
        <v>16068.860889890188</v>
      </c>
      <c r="E51" s="31">
        <v>30443.001828604836</v>
      </c>
      <c r="F51" s="31">
        <v>13616.383584331485</v>
      </c>
      <c r="G51" s="31">
        <v>4826.8551292803513</v>
      </c>
      <c r="H51" s="31">
        <v>177533.44567199514</v>
      </c>
      <c r="I51" s="31">
        <v>78911.837077135016</v>
      </c>
      <c r="J51" s="31">
        <v>221180.16893123509</v>
      </c>
      <c r="K51" s="31"/>
      <c r="L51" s="31"/>
      <c r="M51" s="31">
        <v>4157.5152658968336</v>
      </c>
      <c r="N51" s="31">
        <v>99825.036118540418</v>
      </c>
      <c r="O51" s="31">
        <v>113095.19541739693</v>
      </c>
      <c r="P51" s="31">
        <v>1821.4264393373301</v>
      </c>
      <c r="Q51" s="31">
        <v>429.91890629835098</v>
      </c>
      <c r="R51" s="31">
        <v>9.1041566247782892</v>
      </c>
      <c r="S51" s="31"/>
      <c r="T51" s="31"/>
      <c r="U51" s="31">
        <v>157071.33184680928</v>
      </c>
      <c r="V51" s="31">
        <v>118038.74994165063</v>
      </c>
      <c r="W51" s="32">
        <v>1037028.8312050267</v>
      </c>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102" ht="15" x14ac:dyDescent="0.15">
      <c r="A52" s="22">
        <v>2009</v>
      </c>
      <c r="B52" s="31">
        <v>9639.3164273972634</v>
      </c>
      <c r="C52" s="31"/>
      <c r="D52" s="31">
        <v>68300.404737710895</v>
      </c>
      <c r="E52" s="31">
        <v>35611.520112057049</v>
      </c>
      <c r="F52" s="31">
        <v>16213.86498540323</v>
      </c>
      <c r="G52" s="31">
        <v>34479.953948028262</v>
      </c>
      <c r="H52" s="31">
        <v>261449.1494030871</v>
      </c>
      <c r="I52" s="31">
        <v>167829.40523871811</v>
      </c>
      <c r="J52" s="31">
        <v>516481.07045565482</v>
      </c>
      <c r="K52" s="31">
        <v>3638.2465553643501</v>
      </c>
      <c r="L52" s="31"/>
      <c r="M52" s="31">
        <v>14013.413116449687</v>
      </c>
      <c r="N52" s="31">
        <v>173128.25997282908</v>
      </c>
      <c r="O52" s="31">
        <v>111064.27138814292</v>
      </c>
      <c r="P52" s="31">
        <v>6209.7484380165361</v>
      </c>
      <c r="Q52" s="31">
        <v>803.96223203894499</v>
      </c>
      <c r="R52" s="31">
        <v>780.75687635759834</v>
      </c>
      <c r="S52" s="31">
        <v>2976.1079001094349</v>
      </c>
      <c r="T52" s="31"/>
      <c r="U52" s="31">
        <v>77986.679512970353</v>
      </c>
      <c r="V52" s="31">
        <v>207350.79595150761</v>
      </c>
      <c r="W52" s="32">
        <v>1707956.927251843</v>
      </c>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102" ht="15" x14ac:dyDescent="0.15">
      <c r="A53" s="22">
        <v>2010</v>
      </c>
      <c r="B53" s="31">
        <v>6786.5616630136947</v>
      </c>
      <c r="C53" s="31">
        <v>361.042699724518</v>
      </c>
      <c r="D53" s="31">
        <v>21964.985956994602</v>
      </c>
      <c r="E53" s="31">
        <v>71932.097061338151</v>
      </c>
      <c r="F53" s="31">
        <v>1442.737073451829</v>
      </c>
      <c r="G53" s="31">
        <v>53105.332456651202</v>
      </c>
      <c r="H53" s="31">
        <v>97169.7238283935</v>
      </c>
      <c r="I53" s="31"/>
      <c r="J53" s="31">
        <v>646208.59552620107</v>
      </c>
      <c r="K53" s="31">
        <v>22804.72041539678</v>
      </c>
      <c r="L53" s="31">
        <v>66.551178595418705</v>
      </c>
      <c r="M53" s="31">
        <v>26437.883475376428</v>
      </c>
      <c r="N53" s="31">
        <v>146976.38763732213</v>
      </c>
      <c r="O53" s="31">
        <v>4526.3299955771872</v>
      </c>
      <c r="P53" s="31">
        <v>33055.855760956991</v>
      </c>
      <c r="Q53" s="31">
        <v>5187.3250300766067</v>
      </c>
      <c r="R53" s="31">
        <v>1221.6979500433972</v>
      </c>
      <c r="S53" s="31">
        <v>25319.958101807599</v>
      </c>
      <c r="T53" s="31">
        <v>4943.7937327823693</v>
      </c>
      <c r="U53" s="31">
        <v>97994.315649133889</v>
      </c>
      <c r="V53" s="31">
        <v>555205.78315194556</v>
      </c>
      <c r="W53" s="32">
        <v>1822711.6783447829</v>
      </c>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102" ht="15" x14ac:dyDescent="0.15">
      <c r="A54" s="22">
        <v>2011</v>
      </c>
      <c r="B54" s="31">
        <v>20557.281994520545</v>
      </c>
      <c r="C54" s="31"/>
      <c r="D54" s="31">
        <v>41119.22854013359</v>
      </c>
      <c r="E54" s="31">
        <v>106478.63119223363</v>
      </c>
      <c r="F54" s="31">
        <v>8074.3963195592287</v>
      </c>
      <c r="G54" s="31">
        <v>93408.14044610734</v>
      </c>
      <c r="H54" s="31">
        <v>62093.689372240435</v>
      </c>
      <c r="I54" s="31">
        <v>154.28585862108</v>
      </c>
      <c r="J54" s="31">
        <v>800406.62245585897</v>
      </c>
      <c r="K54" s="31">
        <v>32242.485103128427</v>
      </c>
      <c r="L54" s="31"/>
      <c r="M54" s="31">
        <v>14407.165040877002</v>
      </c>
      <c r="N54" s="31">
        <v>164232.65791484219</v>
      </c>
      <c r="O54" s="31">
        <v>28270.916428559569</v>
      </c>
      <c r="P54" s="31">
        <v>9072.6630819578149</v>
      </c>
      <c r="Q54" s="31"/>
      <c r="R54" s="31">
        <v>10363.769272425374</v>
      </c>
      <c r="S54" s="31">
        <v>16058.69541231744</v>
      </c>
      <c r="T54" s="31">
        <v>22422.652717710058</v>
      </c>
      <c r="U54" s="31">
        <v>66933.053332163428</v>
      </c>
      <c r="V54" s="31">
        <v>823153.49213010282</v>
      </c>
      <c r="W54" s="32">
        <v>2319449.8266133592</v>
      </c>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102" ht="15" x14ac:dyDescent="0.15">
      <c r="A55" s="22">
        <v>2012</v>
      </c>
      <c r="B55" s="31">
        <v>4933.0965972602753</v>
      </c>
      <c r="C55" s="31"/>
      <c r="D55" s="31">
        <v>107067.15909569415</v>
      </c>
      <c r="E55" s="31">
        <v>248400.38304336014</v>
      </c>
      <c r="F55" s="31">
        <v>19301.65481612891</v>
      </c>
      <c r="G55" s="31">
        <v>109559.06697399152</v>
      </c>
      <c r="H55" s="31">
        <v>181446.03880242273</v>
      </c>
      <c r="I55" s="31"/>
      <c r="J55" s="31">
        <v>2149492.5170889241</v>
      </c>
      <c r="K55" s="31">
        <v>22633.420199456592</v>
      </c>
      <c r="L55" s="31">
        <v>601.55635516057202</v>
      </c>
      <c r="M55" s="31">
        <v>70441.402484976803</v>
      </c>
      <c r="N55" s="31">
        <v>296741.28689190542</v>
      </c>
      <c r="O55" s="31">
        <v>105499.16114242042</v>
      </c>
      <c r="P55" s="31">
        <v>150183.97430374727</v>
      </c>
      <c r="Q55" s="31">
        <v>5202.7585935469197</v>
      </c>
      <c r="R55" s="31">
        <v>132970.28302997089</v>
      </c>
      <c r="S55" s="31"/>
      <c r="T55" s="31">
        <v>27466.967230431372</v>
      </c>
      <c r="U55" s="31">
        <v>153534.50862048374</v>
      </c>
      <c r="V55" s="31">
        <v>2189661.9533152208</v>
      </c>
      <c r="W55" s="32">
        <v>5975137.1885851026</v>
      </c>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102" ht="15" x14ac:dyDescent="0.15">
      <c r="A56" s="22">
        <v>2013</v>
      </c>
      <c r="B56" s="31">
        <v>8649.0469972602768</v>
      </c>
      <c r="C56" s="31">
        <v>737.21012517453505</v>
      </c>
      <c r="D56" s="31">
        <v>15142.076095973436</v>
      </c>
      <c r="E56" s="31">
        <v>10800.439418838449</v>
      </c>
      <c r="F56" s="31">
        <v>6520.4000036605057</v>
      </c>
      <c r="G56" s="31">
        <v>54202.336282033299</v>
      </c>
      <c r="H56" s="31">
        <v>51761.09656402879</v>
      </c>
      <c r="I56" s="31"/>
      <c r="J56" s="31">
        <v>221899.75504822822</v>
      </c>
      <c r="K56" s="31"/>
      <c r="L56" s="31">
        <v>184.279026680252</v>
      </c>
      <c r="M56" s="31">
        <v>10181.129957341785</v>
      </c>
      <c r="N56" s="31">
        <v>53556.598184157891</v>
      </c>
      <c r="O56" s="31">
        <v>405.680547582928</v>
      </c>
      <c r="P56" s="31">
        <v>4702.4496969697011</v>
      </c>
      <c r="Q56" s="31">
        <v>882.23916347032002</v>
      </c>
      <c r="R56" s="31">
        <v>6685.1834337673063</v>
      </c>
      <c r="S56" s="31"/>
      <c r="T56" s="31">
        <v>3691.6849146005502</v>
      </c>
      <c r="U56" s="31">
        <v>17426.831387886323</v>
      </c>
      <c r="V56" s="31">
        <v>58954.425021140458</v>
      </c>
      <c r="W56" s="32">
        <v>526382.86186879512</v>
      </c>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102" ht="15" x14ac:dyDescent="0.15">
      <c r="A57" s="22">
        <v>2014</v>
      </c>
      <c r="B57" s="31">
        <v>2778.311172602741</v>
      </c>
      <c r="C57" s="31"/>
      <c r="D57" s="31">
        <v>5241.6368484848426</v>
      </c>
      <c r="E57" s="31">
        <v>2294.3125067210076</v>
      </c>
      <c r="F57" s="31"/>
      <c r="G57" s="31">
        <v>3247.2362006641761</v>
      </c>
      <c r="H57" s="31">
        <v>27720.299088644908</v>
      </c>
      <c r="I57" s="31"/>
      <c r="J57" s="31">
        <v>33725.610804807737</v>
      </c>
      <c r="K57" s="31"/>
      <c r="L57" s="31"/>
      <c r="M57" s="31">
        <v>2101.6986455488891</v>
      </c>
      <c r="N57" s="31">
        <v>9493.2122028982176</v>
      </c>
      <c r="O57" s="31"/>
      <c r="P57" s="31"/>
      <c r="Q57" s="31"/>
      <c r="R57" s="31">
        <v>3650.2607568436533</v>
      </c>
      <c r="S57" s="31"/>
      <c r="T57" s="31"/>
      <c r="U57" s="31">
        <v>8959.1933351749158</v>
      </c>
      <c r="V57" s="31">
        <v>44677.852085301332</v>
      </c>
      <c r="W57" s="32">
        <v>143889.62364769244</v>
      </c>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102" ht="15" x14ac:dyDescent="0.15">
      <c r="A58" s="22">
        <v>2015</v>
      </c>
      <c r="B58" s="31">
        <v>1881.2178630136989</v>
      </c>
      <c r="C58" s="31"/>
      <c r="D58" s="31">
        <v>2058.3609372504648</v>
      </c>
      <c r="E58" s="31">
        <v>5249.5592462885288</v>
      </c>
      <c r="F58" s="31"/>
      <c r="G58" s="31">
        <v>5278.076810853242</v>
      </c>
      <c r="H58" s="31">
        <v>18290.209198347129</v>
      </c>
      <c r="I58" s="31"/>
      <c r="J58" s="31">
        <v>32093.849292697836</v>
      </c>
      <c r="K58" s="31">
        <v>44888.815616438398</v>
      </c>
      <c r="L58" s="31">
        <v>134.80539118457301</v>
      </c>
      <c r="M58" s="31"/>
      <c r="N58" s="31"/>
      <c r="O58" s="31"/>
      <c r="P58" s="31">
        <v>296.03133333333301</v>
      </c>
      <c r="Q58" s="31"/>
      <c r="R58" s="31">
        <v>9469.1785841654382</v>
      </c>
      <c r="S58" s="31"/>
      <c r="T58" s="31"/>
      <c r="U58" s="31">
        <v>2430.3417031661565</v>
      </c>
      <c r="V58" s="31">
        <v>14733.163656885166</v>
      </c>
      <c r="W58" s="32">
        <v>136803.60963362394</v>
      </c>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row>
    <row r="59" spans="1:102" ht="15" x14ac:dyDescent="0.15">
      <c r="A59" s="22">
        <v>2016</v>
      </c>
      <c r="B59" s="31"/>
      <c r="C59" s="31">
        <v>401.2</v>
      </c>
      <c r="D59" s="31">
        <v>2221.8609315068488</v>
      </c>
      <c r="E59" s="31">
        <v>463.58584109588998</v>
      </c>
      <c r="F59" s="31"/>
      <c r="G59" s="31">
        <v>1048.234156164383</v>
      </c>
      <c r="H59" s="31">
        <v>5414.6161369863003</v>
      </c>
      <c r="I59" s="31"/>
      <c r="J59" s="31">
        <v>38987.609857534284</v>
      </c>
      <c r="K59" s="31"/>
      <c r="L59" s="31">
        <v>112.76817534246599</v>
      </c>
      <c r="M59" s="31"/>
      <c r="N59" s="31">
        <v>8653.0918328767075</v>
      </c>
      <c r="O59" s="31"/>
      <c r="P59" s="31">
        <v>652.85479452054801</v>
      </c>
      <c r="Q59" s="31"/>
      <c r="R59" s="31">
        <v>3317.6759506849321</v>
      </c>
      <c r="S59" s="31"/>
      <c r="T59" s="31"/>
      <c r="U59" s="31">
        <v>2610.343150684932</v>
      </c>
      <c r="V59" s="31">
        <v>7466.2833178082174</v>
      </c>
      <c r="W59" s="32">
        <v>71350.124145205511</v>
      </c>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102" ht="15" x14ac:dyDescent="0.15">
      <c r="A60" s="50" t="s">
        <v>144</v>
      </c>
      <c r="B60" s="55">
        <v>55863.347304109593</v>
      </c>
      <c r="C60" s="55">
        <v>1499.452824899053</v>
      </c>
      <c r="D60" s="55">
        <v>359942.80458277673</v>
      </c>
      <c r="E60" s="55">
        <v>688950.73124512611</v>
      </c>
      <c r="F60" s="55">
        <v>90354.576290327925</v>
      </c>
      <c r="G60" s="55">
        <v>378719.55361748755</v>
      </c>
      <c r="H60" s="55">
        <v>944275.56757553888</v>
      </c>
      <c r="I60" s="55">
        <v>1623384.5193758782</v>
      </c>
      <c r="J60" s="55">
        <v>4842322.2371145478</v>
      </c>
      <c r="K60" s="55">
        <v>126207.68788978455</v>
      </c>
      <c r="L60" s="55">
        <v>1099.9601269632817</v>
      </c>
      <c r="M60" s="55">
        <v>153723.56770250955</v>
      </c>
      <c r="N60" s="55">
        <v>1362045.7019862335</v>
      </c>
      <c r="O60" s="55">
        <v>1136447.9705208121</v>
      </c>
      <c r="P60" s="55">
        <v>242267.83321312498</v>
      </c>
      <c r="Q60" s="55">
        <v>12506.203925431142</v>
      </c>
      <c r="R60" s="55">
        <v>168899.67083195588</v>
      </c>
      <c r="S60" s="55">
        <v>44354.761414234468</v>
      </c>
      <c r="T60" s="55">
        <v>64404.85001867239</v>
      </c>
      <c r="U60" s="55">
        <v>769616.4478693913</v>
      </c>
      <c r="V60" s="55">
        <v>4212685.8135670489</v>
      </c>
      <c r="W60" s="55">
        <v>17279573.258996855</v>
      </c>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CX60"/>
    </row>
    <row r="61" spans="1:102" ht="15" x14ac:dyDescent="0.15">
      <c r="A61" s="52"/>
      <c r="B61" s="53"/>
      <c r="C61" s="53"/>
      <c r="D61" s="53"/>
      <c r="E61" s="53"/>
      <c r="F61" s="53"/>
      <c r="G61" s="53"/>
      <c r="H61" s="53"/>
      <c r="I61" s="53"/>
      <c r="J61" s="53"/>
      <c r="K61" s="53"/>
      <c r="L61" s="53"/>
      <c r="M61" s="53"/>
      <c r="N61" s="53"/>
      <c r="O61" s="53"/>
      <c r="P61" s="53"/>
      <c r="Q61" s="53"/>
      <c r="R61" s="53"/>
      <c r="S61" s="53"/>
      <c r="T61" s="53"/>
      <c r="U61" s="53"/>
      <c r="W61"/>
      <c r="X61"/>
      <c r="Y61"/>
      <c r="Z61"/>
      <c r="AA61"/>
      <c r="AB61"/>
      <c r="AC61"/>
      <c r="AD61"/>
      <c r="AE61"/>
      <c r="AF61"/>
      <c r="AG61"/>
      <c r="AH61"/>
      <c r="AI61"/>
      <c r="AJ61"/>
      <c r="AK61"/>
      <c r="AL61"/>
      <c r="AM61"/>
      <c r="AN61"/>
      <c r="AO61"/>
      <c r="AP61"/>
      <c r="AQ61"/>
      <c r="AR61"/>
      <c r="AS61"/>
      <c r="AT61"/>
      <c r="AU61"/>
      <c r="CW61"/>
    </row>
    <row r="62" spans="1:102" ht="15" x14ac:dyDescent="0.15">
      <c r="A62" s="39" t="s">
        <v>140</v>
      </c>
      <c r="B62" s="27"/>
      <c r="C62" s="27"/>
      <c r="D62" s="27"/>
      <c r="E62" s="27"/>
      <c r="F62" s="27"/>
      <c r="G62" s="27"/>
      <c r="H62" s="27"/>
      <c r="I62" s="27"/>
      <c r="J62" s="27"/>
      <c r="K62" s="27"/>
      <c r="L62" s="27"/>
      <c r="M62" s="27"/>
      <c r="N62" s="27"/>
      <c r="O62" s="27"/>
      <c r="P62" s="27"/>
      <c r="Q62" s="27"/>
      <c r="R62" s="27"/>
      <c r="S62" s="27"/>
      <c r="T62" s="27"/>
      <c r="U62" s="27"/>
      <c r="V62" s="27"/>
      <c r="W62"/>
      <c r="X62"/>
      <c r="Y62"/>
      <c r="Z62"/>
      <c r="AA62"/>
      <c r="AB62"/>
      <c r="AC62"/>
      <c r="AD62"/>
      <c r="AE62"/>
      <c r="AF62"/>
      <c r="AG62"/>
      <c r="AH62"/>
      <c r="AI62"/>
      <c r="AJ62"/>
      <c r="AK62"/>
      <c r="AL62"/>
      <c r="AM62"/>
      <c r="AN62"/>
      <c r="AO62"/>
      <c r="AP62"/>
      <c r="AQ62"/>
      <c r="AR62"/>
      <c r="AS62"/>
      <c r="AT62"/>
      <c r="AU62"/>
    </row>
    <row r="63" spans="1:102" ht="15" x14ac:dyDescent="0.15">
      <c r="A63" s="179"/>
      <c r="B63" s="126" t="s">
        <v>276</v>
      </c>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80"/>
      <c r="AJ63" s="179" t="s">
        <v>19</v>
      </c>
      <c r="AK63" s="126"/>
      <c r="AL63" s="126"/>
      <c r="AM63" s="126"/>
      <c r="AN63" s="126"/>
      <c r="AO63" s="126"/>
      <c r="AP63" s="126"/>
      <c r="AQ63" s="126"/>
      <c r="AR63" s="126"/>
      <c r="AS63" s="126"/>
      <c r="AT63" s="126"/>
      <c r="AU63" s="126"/>
      <c r="AV63" s="126"/>
      <c r="AW63" s="126"/>
      <c r="AX63" s="126"/>
      <c r="AY63" s="126"/>
      <c r="AZ63" s="126"/>
      <c r="BA63" s="126"/>
      <c r="BB63" s="187"/>
      <c r="BC63" s="180"/>
      <c r="BD63" s="179" t="s">
        <v>106</v>
      </c>
      <c r="BE63" s="126"/>
      <c r="BF63" s="126"/>
      <c r="BG63" s="126"/>
      <c r="BH63" s="126"/>
      <c r="BI63" s="126"/>
      <c r="BJ63" s="126"/>
      <c r="BK63" s="126"/>
      <c r="BL63" s="126"/>
      <c r="BM63" s="126"/>
      <c r="BN63" s="126"/>
      <c r="BO63" s="126"/>
      <c r="BP63" s="126"/>
      <c r="BQ63" s="126"/>
      <c r="BR63" s="126"/>
      <c r="BS63" s="126"/>
      <c r="BT63" s="126"/>
      <c r="BU63" s="126"/>
      <c r="BV63" s="126"/>
      <c r="BW63" s="126"/>
      <c r="BX63" s="187"/>
      <c r="BY63" s="180"/>
      <c r="BZ63" s="179" t="s">
        <v>280</v>
      </c>
      <c r="CA63" s="126"/>
      <c r="CB63" s="126"/>
      <c r="CC63" s="126"/>
      <c r="CD63" s="126"/>
      <c r="CE63" s="126"/>
      <c r="CF63" s="126"/>
      <c r="CG63" s="126"/>
      <c r="CH63" s="126"/>
      <c r="CI63" s="126"/>
      <c r="CJ63" s="179" t="s">
        <v>108</v>
      </c>
      <c r="CK63" s="126"/>
      <c r="CL63" s="126"/>
      <c r="CM63" s="126"/>
      <c r="CN63" s="126"/>
      <c r="CO63" s="126"/>
      <c r="CP63" s="126"/>
      <c r="CQ63" s="126"/>
      <c r="CR63" s="126"/>
      <c r="CS63" s="126"/>
      <c r="CT63" s="126"/>
      <c r="CU63" s="187"/>
      <c r="CV63" s="180"/>
    </row>
    <row r="64" spans="1:102" ht="66" customHeight="1" x14ac:dyDescent="0.15">
      <c r="A64" s="184" t="s">
        <v>141</v>
      </c>
      <c r="B64" s="49" t="s">
        <v>257</v>
      </c>
      <c r="C64" s="49" t="s">
        <v>160</v>
      </c>
      <c r="D64" s="49" t="s">
        <v>240</v>
      </c>
      <c r="E64" s="49" t="s">
        <v>197</v>
      </c>
      <c r="F64" s="49" t="s">
        <v>127</v>
      </c>
      <c r="G64" s="49" t="s">
        <v>172</v>
      </c>
      <c r="H64" s="49" t="s">
        <v>277</v>
      </c>
      <c r="I64" s="49" t="s">
        <v>169</v>
      </c>
      <c r="J64" s="49" t="s">
        <v>36</v>
      </c>
      <c r="K64" s="49" t="s">
        <v>37</v>
      </c>
      <c r="L64" s="49" t="s">
        <v>119</v>
      </c>
      <c r="M64" s="49" t="s">
        <v>38</v>
      </c>
      <c r="N64" s="49" t="s">
        <v>146</v>
      </c>
      <c r="O64" s="49" t="s">
        <v>150</v>
      </c>
      <c r="P64" s="49" t="s">
        <v>173</v>
      </c>
      <c r="Q64" s="49" t="s">
        <v>43</v>
      </c>
      <c r="R64" s="49" t="s">
        <v>210</v>
      </c>
      <c r="S64" s="49" t="s">
        <v>44</v>
      </c>
      <c r="T64" s="49" t="s">
        <v>110</v>
      </c>
      <c r="U64" s="49" t="s">
        <v>45</v>
      </c>
      <c r="V64" s="49" t="s">
        <v>161</v>
      </c>
      <c r="W64" s="49" t="s">
        <v>174</v>
      </c>
      <c r="X64" s="49" t="s">
        <v>198</v>
      </c>
      <c r="Y64" s="49" t="s">
        <v>42</v>
      </c>
      <c r="Z64" s="49" t="s">
        <v>129</v>
      </c>
      <c r="AA64" s="49" t="s">
        <v>40</v>
      </c>
      <c r="AB64" s="49" t="s">
        <v>163</v>
      </c>
      <c r="AC64" s="49" t="s">
        <v>47</v>
      </c>
      <c r="AD64" s="49" t="s">
        <v>130</v>
      </c>
      <c r="AE64" s="49" t="s">
        <v>41</v>
      </c>
      <c r="AF64" s="49" t="s">
        <v>35</v>
      </c>
      <c r="AG64" s="49" t="s">
        <v>278</v>
      </c>
      <c r="AH64" s="49" t="s">
        <v>251</v>
      </c>
      <c r="AI64" s="49" t="s">
        <v>165</v>
      </c>
      <c r="AJ64" s="49" t="s">
        <v>28</v>
      </c>
      <c r="AK64" s="49" t="s">
        <v>105</v>
      </c>
      <c r="AL64" s="49" t="s">
        <v>22</v>
      </c>
      <c r="AM64" s="49" t="s">
        <v>32</v>
      </c>
      <c r="AN64" s="49" t="s">
        <v>279</v>
      </c>
      <c r="AO64" s="49" t="s">
        <v>20</v>
      </c>
      <c r="AP64" s="49" t="s">
        <v>21</v>
      </c>
      <c r="AQ64" s="49" t="s">
        <v>298</v>
      </c>
      <c r="AR64" s="49" t="s">
        <v>31</v>
      </c>
      <c r="AS64" s="49" t="s">
        <v>29</v>
      </c>
      <c r="AT64" s="49" t="s">
        <v>30</v>
      </c>
      <c r="AU64" s="49" t="s">
        <v>26</v>
      </c>
      <c r="AV64" s="49" t="s">
        <v>27</v>
      </c>
      <c r="AW64" s="49" t="s">
        <v>63</v>
      </c>
      <c r="AX64" s="49" t="s">
        <v>170</v>
      </c>
      <c r="AY64" s="49" t="s">
        <v>167</v>
      </c>
      <c r="AZ64" s="49" t="s">
        <v>23</v>
      </c>
      <c r="BA64" s="49" t="s">
        <v>24</v>
      </c>
      <c r="BB64" s="185" t="s">
        <v>25</v>
      </c>
      <c r="BC64" s="49" t="s">
        <v>168</v>
      </c>
      <c r="BD64" s="49" t="s">
        <v>54</v>
      </c>
      <c r="BE64" s="49" t="s">
        <v>196</v>
      </c>
      <c r="BF64" s="49" t="s">
        <v>211</v>
      </c>
      <c r="BG64" s="49" t="s">
        <v>67</v>
      </c>
      <c r="BH64" s="49" t="s">
        <v>65</v>
      </c>
      <c r="BI64" s="49" t="s">
        <v>180</v>
      </c>
      <c r="BJ64" s="49" t="s">
        <v>60</v>
      </c>
      <c r="BK64" s="49" t="s">
        <v>59</v>
      </c>
      <c r="BL64" s="49" t="s">
        <v>57</v>
      </c>
      <c r="BM64" s="49" t="s">
        <v>254</v>
      </c>
      <c r="BN64" s="49" t="s">
        <v>107</v>
      </c>
      <c r="BO64" s="49" t="s">
        <v>255</v>
      </c>
      <c r="BP64" s="49" t="s">
        <v>58</v>
      </c>
      <c r="BQ64" s="49" t="s">
        <v>56</v>
      </c>
      <c r="BR64" s="49" t="s">
        <v>68</v>
      </c>
      <c r="BS64" s="49" t="s">
        <v>61</v>
      </c>
      <c r="BT64" s="49" t="s">
        <v>69</v>
      </c>
      <c r="BU64" s="49" t="s">
        <v>62</v>
      </c>
      <c r="BV64" s="49" t="s">
        <v>63</v>
      </c>
      <c r="BW64" s="49" t="s">
        <v>64</v>
      </c>
      <c r="BX64" s="185" t="s">
        <v>66</v>
      </c>
      <c r="BY64" s="49" t="s">
        <v>55</v>
      </c>
      <c r="BZ64" s="49" t="s">
        <v>281</v>
      </c>
      <c r="CA64" s="49" t="s">
        <v>34</v>
      </c>
      <c r="CB64" s="49" t="s">
        <v>46</v>
      </c>
      <c r="CC64" s="49" t="s">
        <v>179</v>
      </c>
      <c r="CD64" s="49" t="s">
        <v>258</v>
      </c>
      <c r="CE64" s="49" t="s">
        <v>162</v>
      </c>
      <c r="CF64" s="49" t="s">
        <v>128</v>
      </c>
      <c r="CG64" s="49" t="s">
        <v>147</v>
      </c>
      <c r="CH64" s="49" t="s">
        <v>175</v>
      </c>
      <c r="CI64" s="49" t="s">
        <v>148</v>
      </c>
      <c r="CJ64" s="181" t="s">
        <v>49</v>
      </c>
      <c r="CK64" s="181" t="s">
        <v>33</v>
      </c>
      <c r="CL64" s="181" t="s">
        <v>48</v>
      </c>
      <c r="CM64" s="181" t="s">
        <v>282</v>
      </c>
      <c r="CN64" s="181" t="s">
        <v>51</v>
      </c>
      <c r="CO64" s="181" t="s">
        <v>166</v>
      </c>
      <c r="CP64" s="181" t="s">
        <v>52</v>
      </c>
      <c r="CQ64" s="181" t="s">
        <v>159</v>
      </c>
      <c r="CR64" s="181" t="s">
        <v>253</v>
      </c>
      <c r="CS64" s="181" t="s">
        <v>171</v>
      </c>
      <c r="CT64" s="181" t="s">
        <v>149</v>
      </c>
      <c r="CU64" s="171" t="s">
        <v>256</v>
      </c>
      <c r="CV64" s="186" t="s">
        <v>50</v>
      </c>
    </row>
    <row r="65" spans="1:100" customFormat="1" x14ac:dyDescent="0.15">
      <c r="A65" s="22" t="s">
        <v>299</v>
      </c>
      <c r="B65" s="51"/>
      <c r="C65" s="51"/>
      <c r="D65" s="51"/>
      <c r="E65" s="51"/>
      <c r="F65" s="51"/>
      <c r="G65" s="51"/>
      <c r="H65" s="51"/>
      <c r="I65" s="51"/>
      <c r="J65" s="51"/>
      <c r="K65" s="51"/>
      <c r="L65" s="51"/>
      <c r="M65" s="51"/>
      <c r="N65" s="51"/>
      <c r="O65" s="18"/>
      <c r="P65" s="51"/>
      <c r="Q65" s="51"/>
      <c r="R65" s="51"/>
      <c r="S65" s="51"/>
      <c r="T65" s="18"/>
      <c r="U65" s="51"/>
      <c r="V65" s="51"/>
      <c r="W65" s="51"/>
      <c r="X65" s="51"/>
      <c r="Y65" s="51"/>
      <c r="Z65" s="51"/>
      <c r="AA65" s="51"/>
      <c r="AB65" s="51"/>
      <c r="AC65" s="51"/>
      <c r="AD65" s="51"/>
      <c r="AE65" s="51"/>
      <c r="AF65" s="51"/>
      <c r="AG65" s="96"/>
      <c r="AH65" s="51"/>
      <c r="AI65" s="51"/>
      <c r="AJ65" s="51"/>
      <c r="AK65" s="51"/>
      <c r="AL65" s="51"/>
      <c r="AM65" s="51">
        <v>1854.3000000000002</v>
      </c>
      <c r="AN65" s="51"/>
      <c r="AO65" s="51">
        <v>259.17579614325098</v>
      </c>
      <c r="AP65" s="18"/>
      <c r="AQ65" s="18"/>
      <c r="AR65" s="51">
        <v>0</v>
      </c>
      <c r="AS65" s="51"/>
      <c r="AT65" s="51"/>
      <c r="AU65" s="51"/>
      <c r="AV65" s="51"/>
      <c r="AW65" s="51"/>
      <c r="AX65" s="51"/>
      <c r="AY65" s="18"/>
      <c r="AZ65" s="96"/>
      <c r="BA65" s="96"/>
      <c r="BB65" s="96"/>
      <c r="BC65" s="96"/>
      <c r="BD65" s="18"/>
      <c r="BE65" s="18"/>
      <c r="BF65" s="18"/>
      <c r="BG65" s="18"/>
      <c r="BH65" s="18"/>
      <c r="BI65" s="18"/>
      <c r="BJ65" s="18"/>
      <c r="BK65" s="18"/>
      <c r="BL65" s="18"/>
      <c r="BM65" s="18"/>
      <c r="BN65" s="18"/>
      <c r="BO65" s="18"/>
      <c r="BP65" s="18"/>
      <c r="BQ65" s="51"/>
      <c r="BR65" s="51"/>
      <c r="BS65" s="51"/>
      <c r="BT65" s="51"/>
      <c r="BU65" s="97"/>
      <c r="BV65" s="97"/>
      <c r="BW65" s="97"/>
      <c r="BX65" s="97"/>
      <c r="BY65" s="51"/>
      <c r="BZ65" s="51"/>
      <c r="CA65" s="51"/>
      <c r="CB65" s="51"/>
      <c r="CC65" s="18"/>
      <c r="CD65" s="51"/>
      <c r="CE65" s="51"/>
      <c r="CF65" s="51"/>
      <c r="CG65" s="18"/>
      <c r="CH65" s="18"/>
      <c r="CI65" s="98"/>
      <c r="CJ65" s="98"/>
      <c r="CK65" s="98"/>
      <c r="CL65" s="98"/>
      <c r="CM65" s="98"/>
      <c r="CN65" s="98"/>
      <c r="CO65" s="98"/>
      <c r="CP65" s="98"/>
      <c r="CQ65" s="98"/>
      <c r="CR65" s="98"/>
      <c r="CS65" s="98"/>
      <c r="CT65" s="98"/>
      <c r="CU65" s="98"/>
      <c r="CV65" s="98"/>
    </row>
    <row r="66" spans="1:100" customFormat="1" x14ac:dyDescent="0.15">
      <c r="A66" s="22">
        <v>2004</v>
      </c>
      <c r="B66" s="51"/>
      <c r="C66" s="51"/>
      <c r="D66" s="51"/>
      <c r="E66" s="51"/>
      <c r="F66" s="51"/>
      <c r="G66" s="51"/>
      <c r="H66" s="51"/>
      <c r="I66" s="51"/>
      <c r="J66" s="51"/>
      <c r="K66" s="51"/>
      <c r="L66" s="51"/>
      <c r="M66" s="51"/>
      <c r="N66" s="51"/>
      <c r="O66" s="18"/>
      <c r="P66" s="51"/>
      <c r="Q66" s="51"/>
      <c r="R66" s="51"/>
      <c r="S66" s="51"/>
      <c r="T66" s="18"/>
      <c r="U66" s="51"/>
      <c r="V66" s="51"/>
      <c r="W66" s="51"/>
      <c r="X66" s="51"/>
      <c r="Y66" s="51"/>
      <c r="Z66" s="51"/>
      <c r="AA66" s="51"/>
      <c r="AB66" s="51"/>
      <c r="AC66" s="51"/>
      <c r="AD66" s="51"/>
      <c r="AE66" s="51"/>
      <c r="AF66" s="51"/>
      <c r="AG66" s="96"/>
      <c r="AH66" s="51"/>
      <c r="AI66" s="51"/>
      <c r="AJ66" s="51"/>
      <c r="AK66" s="51"/>
      <c r="AL66" s="51"/>
      <c r="AM66" s="51"/>
      <c r="AN66" s="51"/>
      <c r="AO66" s="51"/>
      <c r="AP66" s="18"/>
      <c r="AQ66" s="18"/>
      <c r="AR66" s="51">
        <v>0</v>
      </c>
      <c r="AS66" s="51"/>
      <c r="AT66" s="51"/>
      <c r="AU66" s="51"/>
      <c r="AV66" s="51"/>
      <c r="AW66" s="51"/>
      <c r="AX66" s="51"/>
      <c r="AY66" s="18"/>
      <c r="AZ66" s="96"/>
      <c r="BA66" s="96"/>
      <c r="BB66" s="96"/>
      <c r="BC66" s="96"/>
      <c r="BD66" s="18"/>
      <c r="BE66" s="18"/>
      <c r="BF66" s="18"/>
      <c r="BG66" s="18"/>
      <c r="BH66" s="18">
        <v>14408.7977216046</v>
      </c>
      <c r="BI66" s="18"/>
      <c r="BJ66" s="18"/>
      <c r="BK66" s="18"/>
      <c r="BL66" s="18"/>
      <c r="BM66" s="18"/>
      <c r="BN66" s="18"/>
      <c r="BO66" s="18"/>
      <c r="BP66" s="18"/>
      <c r="BQ66" s="51"/>
      <c r="BR66" s="51"/>
      <c r="BS66" s="51"/>
      <c r="BT66" s="51"/>
      <c r="BU66" s="97"/>
      <c r="BV66" s="97"/>
      <c r="BW66" s="97"/>
      <c r="BX66" s="97"/>
      <c r="BY66" s="51"/>
      <c r="BZ66" s="51"/>
      <c r="CA66" s="51"/>
      <c r="CB66" s="51"/>
      <c r="CC66" s="18"/>
      <c r="CD66" s="51"/>
      <c r="CE66" s="51"/>
      <c r="CF66" s="51"/>
      <c r="CG66" s="18"/>
      <c r="CH66" s="18"/>
      <c r="CI66" s="98"/>
      <c r="CJ66" s="98"/>
      <c r="CK66" s="98"/>
      <c r="CL66" s="98"/>
      <c r="CM66" s="98"/>
      <c r="CN66" s="98"/>
      <c r="CO66" s="98"/>
      <c r="CP66" s="98"/>
      <c r="CQ66" s="98"/>
      <c r="CR66" s="98"/>
      <c r="CS66" s="98"/>
      <c r="CT66" s="98"/>
      <c r="CU66" s="98"/>
      <c r="CV66" s="98"/>
    </row>
    <row r="67" spans="1:100" customFormat="1" x14ac:dyDescent="0.15">
      <c r="A67" s="22">
        <v>2005</v>
      </c>
      <c r="B67" s="51"/>
      <c r="C67" s="51"/>
      <c r="D67" s="51"/>
      <c r="E67" s="51"/>
      <c r="F67" s="51"/>
      <c r="G67" s="51"/>
      <c r="H67" s="51"/>
      <c r="I67" s="51"/>
      <c r="J67" s="51"/>
      <c r="K67" s="51"/>
      <c r="L67" s="51"/>
      <c r="M67" s="51"/>
      <c r="N67" s="51"/>
      <c r="O67" s="18"/>
      <c r="P67" s="51"/>
      <c r="Q67" s="51"/>
      <c r="R67" s="51"/>
      <c r="S67" s="51"/>
      <c r="T67" s="18"/>
      <c r="U67" s="51">
        <v>2342.1208217819531</v>
      </c>
      <c r="V67" s="51"/>
      <c r="W67" s="51"/>
      <c r="X67" s="51"/>
      <c r="Y67" s="51"/>
      <c r="Z67" s="51"/>
      <c r="AA67" s="51"/>
      <c r="AB67" s="51"/>
      <c r="AC67" s="51">
        <v>142.59691097777301</v>
      </c>
      <c r="AD67" s="51"/>
      <c r="AE67" s="51"/>
      <c r="AF67" s="51"/>
      <c r="AG67" s="96"/>
      <c r="AH67" s="51"/>
      <c r="AI67" s="51"/>
      <c r="AJ67" s="51">
        <v>1726.90652477452</v>
      </c>
      <c r="AK67" s="51">
        <v>11.337078833163501</v>
      </c>
      <c r="AL67" s="51"/>
      <c r="AM67" s="51">
        <v>6694.0532915204385</v>
      </c>
      <c r="AN67" s="51"/>
      <c r="AO67" s="51">
        <v>76555.027136435398</v>
      </c>
      <c r="AP67" s="60"/>
      <c r="AQ67" s="51">
        <v>8879.9933369862993</v>
      </c>
      <c r="AR67" s="51">
        <v>0</v>
      </c>
      <c r="AS67" s="51"/>
      <c r="AT67" s="51"/>
      <c r="AU67" s="51">
        <v>2026.58956581757</v>
      </c>
      <c r="AV67" s="51"/>
      <c r="AW67" s="51"/>
      <c r="AX67" s="51"/>
      <c r="AY67" s="51">
        <v>198292.057058757</v>
      </c>
      <c r="AZ67" s="96"/>
      <c r="BA67" s="96">
        <v>1111.736533227669</v>
      </c>
      <c r="BB67" s="96"/>
      <c r="BC67" s="96"/>
      <c r="BD67" s="51">
        <v>6488.3011647458434</v>
      </c>
      <c r="BE67" s="18"/>
      <c r="BF67" s="51"/>
      <c r="BG67" s="18">
        <v>1777.7357563681601</v>
      </c>
      <c r="BH67" s="18">
        <v>145937.09515237578</v>
      </c>
      <c r="BI67" s="18">
        <v>12953.641378142565</v>
      </c>
      <c r="BJ67" s="18"/>
      <c r="BK67" s="51">
        <v>1659.6266409147499</v>
      </c>
      <c r="BL67" s="18"/>
      <c r="BM67" s="51"/>
      <c r="BN67" s="18"/>
      <c r="BO67" s="51"/>
      <c r="BP67" s="18">
        <v>1989.7271731687999</v>
      </c>
      <c r="BQ67" s="51"/>
      <c r="BR67" s="51">
        <v>2321.3572446809312</v>
      </c>
      <c r="BS67" s="51"/>
      <c r="BT67" s="51">
        <v>6214.1135662855195</v>
      </c>
      <c r="BU67" s="97"/>
      <c r="BV67" s="97">
        <v>1084.934397758406</v>
      </c>
      <c r="BW67" s="97"/>
      <c r="BX67" s="97">
        <v>967.51711030604906</v>
      </c>
      <c r="BY67" s="51"/>
      <c r="BZ67" s="51"/>
      <c r="CA67" s="51"/>
      <c r="CB67" s="51"/>
      <c r="CC67" s="18"/>
      <c r="CD67" s="51"/>
      <c r="CE67" s="51"/>
      <c r="CF67" s="51"/>
      <c r="CG67" s="18"/>
      <c r="CH67" s="18"/>
      <c r="CI67" s="98"/>
      <c r="CJ67" s="98"/>
      <c r="CK67" s="98">
        <v>2971.1157024793401</v>
      </c>
      <c r="CL67" s="98"/>
      <c r="CM67" s="98"/>
      <c r="CN67" s="98"/>
      <c r="CO67" s="98">
        <v>533.93802380467196</v>
      </c>
      <c r="CP67" s="98"/>
      <c r="CQ67" s="98"/>
      <c r="CR67" s="98"/>
      <c r="CS67" s="98"/>
      <c r="CT67" s="98"/>
      <c r="CU67" s="98"/>
      <c r="CV67" s="98"/>
    </row>
    <row r="68" spans="1:100" customFormat="1" x14ac:dyDescent="0.15">
      <c r="A68" s="22">
        <v>2006</v>
      </c>
      <c r="B68" s="51"/>
      <c r="C68" s="51"/>
      <c r="D68" s="51"/>
      <c r="E68" s="51"/>
      <c r="F68" s="51"/>
      <c r="G68" s="51"/>
      <c r="H68" s="51"/>
      <c r="I68" s="51"/>
      <c r="J68" s="51">
        <v>27206.610207871949</v>
      </c>
      <c r="K68" s="51"/>
      <c r="L68" s="51"/>
      <c r="M68" s="51"/>
      <c r="N68" s="51"/>
      <c r="O68" s="18"/>
      <c r="P68" s="51"/>
      <c r="Q68" s="51"/>
      <c r="R68" s="51"/>
      <c r="S68" s="51"/>
      <c r="T68" s="18"/>
      <c r="U68" s="51">
        <v>425.63402836333398</v>
      </c>
      <c r="V68" s="51"/>
      <c r="W68" s="51"/>
      <c r="X68" s="51"/>
      <c r="Y68" s="51">
        <v>16265.3835252349</v>
      </c>
      <c r="Z68" s="51"/>
      <c r="AA68" s="51"/>
      <c r="AB68" s="51"/>
      <c r="AC68" s="51">
        <v>4206.9735342843087</v>
      </c>
      <c r="AD68" s="51"/>
      <c r="AE68" s="51">
        <v>7516.5941714026994</v>
      </c>
      <c r="AF68" s="51"/>
      <c r="AG68" s="96"/>
      <c r="AH68" s="51"/>
      <c r="AI68" s="51"/>
      <c r="AJ68" s="51">
        <v>1955.1416125212299</v>
      </c>
      <c r="AK68" s="51"/>
      <c r="AL68" s="51">
        <v>1068.80418732782</v>
      </c>
      <c r="AM68" s="51">
        <v>1004635.9385216428</v>
      </c>
      <c r="AN68" s="51"/>
      <c r="AO68" s="51">
        <v>63803.334881150273</v>
      </c>
      <c r="AP68" s="60">
        <v>24479.245182859755</v>
      </c>
      <c r="AQ68" s="60"/>
      <c r="AR68" s="51">
        <v>0</v>
      </c>
      <c r="AS68" s="51">
        <v>34280.489707287081</v>
      </c>
      <c r="AT68" s="51">
        <v>127.552714411865</v>
      </c>
      <c r="AU68" s="51"/>
      <c r="AV68" s="51">
        <v>22372.239329786</v>
      </c>
      <c r="AW68" s="51"/>
      <c r="AX68" s="51">
        <v>5130.7533645269614</v>
      </c>
      <c r="AY68" s="18">
        <v>9621.0536832408707</v>
      </c>
      <c r="AZ68" s="96"/>
      <c r="BA68" s="96">
        <v>120.863765628892</v>
      </c>
      <c r="BB68" s="96"/>
      <c r="BC68" s="96">
        <v>7484.8254561757021</v>
      </c>
      <c r="BD68" s="51">
        <v>12415.87602441602</v>
      </c>
      <c r="BE68" s="51"/>
      <c r="BF68" s="51"/>
      <c r="BG68" s="18"/>
      <c r="BH68" s="51">
        <v>161930.88151719689</v>
      </c>
      <c r="BI68" s="51">
        <v>34213.703012755221</v>
      </c>
      <c r="BJ68" s="51">
        <v>6991.1548480470938</v>
      </c>
      <c r="BK68" s="51">
        <v>136.70749396580999</v>
      </c>
      <c r="BL68" s="18"/>
      <c r="BM68" s="51">
        <v>1300.9519930563399</v>
      </c>
      <c r="BN68" s="18">
        <v>7810.6804558058784</v>
      </c>
      <c r="BO68" s="51">
        <v>7821.1354171855601</v>
      </c>
      <c r="BP68" s="18">
        <v>4127.977624219784</v>
      </c>
      <c r="BQ68" s="51"/>
      <c r="BR68" s="51">
        <v>794.99026132306869</v>
      </c>
      <c r="BS68" s="51">
        <v>542.67501083059699</v>
      </c>
      <c r="BT68" s="51">
        <v>70847.746982859724</v>
      </c>
      <c r="BU68" s="97">
        <v>7198.2199573870703</v>
      </c>
      <c r="BV68" s="97">
        <v>770.72208241820499</v>
      </c>
      <c r="BW68" s="97"/>
      <c r="BX68" s="97">
        <v>3271.9072479338802</v>
      </c>
      <c r="BY68" s="51"/>
      <c r="BZ68" s="51"/>
      <c r="CA68" s="51">
        <v>2056.9737741046802</v>
      </c>
      <c r="CB68" s="51"/>
      <c r="CC68" s="18"/>
      <c r="CD68" s="51"/>
      <c r="CE68" s="51"/>
      <c r="CF68" s="51"/>
      <c r="CG68" s="18"/>
      <c r="CH68" s="18"/>
      <c r="CI68" s="98"/>
      <c r="CJ68" s="98"/>
      <c r="CK68" s="98">
        <v>1382.82327272727</v>
      </c>
      <c r="CL68" s="98"/>
      <c r="CM68" s="98"/>
      <c r="CN68" s="98">
        <v>1547.93781670252</v>
      </c>
      <c r="CO68" s="98"/>
      <c r="CP68" s="98"/>
      <c r="CQ68" s="98"/>
      <c r="CR68" s="98">
        <v>2910.5477972149902</v>
      </c>
      <c r="CS68" s="98">
        <v>493.54516535718398</v>
      </c>
      <c r="CT68" s="98"/>
      <c r="CU68" s="98"/>
      <c r="CV68" s="98"/>
    </row>
    <row r="69" spans="1:100" customFormat="1" x14ac:dyDescent="0.15">
      <c r="A69" s="22">
        <v>2007</v>
      </c>
      <c r="B69" s="51"/>
      <c r="C69" s="51"/>
      <c r="D69" s="51"/>
      <c r="E69" s="51"/>
      <c r="F69" s="51"/>
      <c r="G69" s="51"/>
      <c r="H69" s="51"/>
      <c r="I69" s="51"/>
      <c r="J69" s="51">
        <v>5366.55630272086</v>
      </c>
      <c r="K69" s="51"/>
      <c r="L69" s="51"/>
      <c r="M69" s="51"/>
      <c r="N69" s="51"/>
      <c r="O69" s="18"/>
      <c r="P69" s="51"/>
      <c r="Q69" s="51"/>
      <c r="R69" s="51"/>
      <c r="S69" s="51"/>
      <c r="T69" s="18"/>
      <c r="U69" s="51">
        <v>709.95604075625499</v>
      </c>
      <c r="V69" s="51"/>
      <c r="W69" s="51"/>
      <c r="X69" s="51"/>
      <c r="Y69" s="51"/>
      <c r="Z69" s="51"/>
      <c r="AA69" s="51"/>
      <c r="AB69" s="51"/>
      <c r="AC69" s="51">
        <v>39561.108662462808</v>
      </c>
      <c r="AD69" s="51"/>
      <c r="AE69" s="51"/>
      <c r="AF69" s="51">
        <v>797.01900826446297</v>
      </c>
      <c r="AG69" s="96">
        <v>2124.1286900864202</v>
      </c>
      <c r="AH69" s="51"/>
      <c r="AI69" s="51"/>
      <c r="AJ69" s="51"/>
      <c r="AK69" s="51"/>
      <c r="AL69" s="51"/>
      <c r="AM69" s="51">
        <v>949665.47701355466</v>
      </c>
      <c r="AN69" s="51"/>
      <c r="AO69" s="51">
        <v>168273.88920019628</v>
      </c>
      <c r="AP69" s="60">
        <v>8226.8182629910498</v>
      </c>
      <c r="AQ69" s="60"/>
      <c r="AR69" s="51">
        <v>34.2763309106004</v>
      </c>
      <c r="AS69" s="51">
        <v>12076.200482259705</v>
      </c>
      <c r="AT69" s="51">
        <v>1310.3031812521231</v>
      </c>
      <c r="AU69" s="51"/>
      <c r="AV69" s="51"/>
      <c r="AW69" s="51"/>
      <c r="AX69" s="51">
        <v>2045.6275905656812</v>
      </c>
      <c r="AY69" s="51">
        <v>50675.213629253987</v>
      </c>
      <c r="AZ69" s="96"/>
      <c r="BA69" s="96"/>
      <c r="BB69" s="96">
        <v>7537.4832023623403</v>
      </c>
      <c r="BC69" s="96"/>
      <c r="BD69" s="51">
        <v>38727.453159273966</v>
      </c>
      <c r="BE69" s="51"/>
      <c r="BF69" s="51"/>
      <c r="BG69" s="51">
        <v>3046.55487488584</v>
      </c>
      <c r="BH69" s="18">
        <v>27271.943727793503</v>
      </c>
      <c r="BI69" s="51">
        <v>37962.063713091113</v>
      </c>
      <c r="BJ69" s="51">
        <v>5209.87763633344</v>
      </c>
      <c r="BK69" s="18">
        <v>1808.4833053473719</v>
      </c>
      <c r="BL69" s="18">
        <v>7351.9734021283803</v>
      </c>
      <c r="BM69" s="51"/>
      <c r="BN69" s="18">
        <v>786.262560428695</v>
      </c>
      <c r="BO69" s="51">
        <v>2469.2319160496618</v>
      </c>
      <c r="BP69" s="51"/>
      <c r="BQ69" s="51"/>
      <c r="BR69" s="51">
        <v>957.07653295596106</v>
      </c>
      <c r="BS69" s="51"/>
      <c r="BT69" s="51">
        <v>29989.933838952427</v>
      </c>
      <c r="BU69" s="97">
        <v>1249.3675496660301</v>
      </c>
      <c r="BV69" s="97">
        <v>489.55439993207301</v>
      </c>
      <c r="BW69" s="97"/>
      <c r="BX69" s="97">
        <v>13576.14116897241</v>
      </c>
      <c r="BY69" s="51">
        <v>103.66220210573999</v>
      </c>
      <c r="BZ69" s="51"/>
      <c r="CA69" s="51">
        <v>5783.8481632891844</v>
      </c>
      <c r="CB69" s="51"/>
      <c r="CC69" s="18"/>
      <c r="CD69" s="51"/>
      <c r="CE69" s="51"/>
      <c r="CF69" s="51">
        <v>53533.6919164723</v>
      </c>
      <c r="CG69" s="18"/>
      <c r="CH69" s="18"/>
      <c r="CI69" s="98"/>
      <c r="CJ69" s="98"/>
      <c r="CK69" s="98">
        <v>69.417946111174004</v>
      </c>
      <c r="CL69" s="98"/>
      <c r="CM69" s="98"/>
      <c r="CN69" s="98"/>
      <c r="CO69" s="98"/>
      <c r="CP69" s="98">
        <v>1599.6013728820001</v>
      </c>
      <c r="CQ69" s="98"/>
      <c r="CR69" s="98"/>
      <c r="CS69" s="98"/>
      <c r="CT69" s="98"/>
      <c r="CU69" s="98"/>
      <c r="CV69" s="98"/>
    </row>
    <row r="70" spans="1:100" customFormat="1" x14ac:dyDescent="0.15">
      <c r="A70" s="22">
        <v>2008</v>
      </c>
      <c r="B70" s="51"/>
      <c r="C70" s="51"/>
      <c r="D70" s="51"/>
      <c r="E70" s="51"/>
      <c r="F70" s="51"/>
      <c r="G70" s="51"/>
      <c r="H70" s="51"/>
      <c r="I70" s="51"/>
      <c r="J70" s="51">
        <v>2362.2052842899702</v>
      </c>
      <c r="K70" s="51"/>
      <c r="L70" s="51"/>
      <c r="M70" s="51">
        <v>1393.5509671232901</v>
      </c>
      <c r="N70" s="51"/>
      <c r="O70" s="18"/>
      <c r="P70" s="51"/>
      <c r="Q70" s="51"/>
      <c r="R70" s="51"/>
      <c r="S70" s="51"/>
      <c r="T70" s="18"/>
      <c r="U70" s="51"/>
      <c r="V70" s="51"/>
      <c r="W70" s="51"/>
      <c r="X70" s="51"/>
      <c r="Y70" s="51"/>
      <c r="Z70" s="51"/>
      <c r="AA70" s="51"/>
      <c r="AB70" s="51"/>
      <c r="AC70" s="51">
        <v>3388.1876922148012</v>
      </c>
      <c r="AD70" s="51"/>
      <c r="AE70" s="51"/>
      <c r="AF70" s="51"/>
      <c r="AG70" s="96"/>
      <c r="AH70" s="51"/>
      <c r="AI70" s="51"/>
      <c r="AJ70" s="51"/>
      <c r="AK70" s="51"/>
      <c r="AL70" s="51">
        <v>1207.2499287444809</v>
      </c>
      <c r="AM70" s="51">
        <v>809301.68255867809</v>
      </c>
      <c r="AN70" s="51"/>
      <c r="AO70" s="51">
        <v>56684.505702532151</v>
      </c>
      <c r="AP70" s="60">
        <v>13602.00798210498</v>
      </c>
      <c r="AQ70" s="60"/>
      <c r="AR70" s="51">
        <v>0</v>
      </c>
      <c r="AS70" s="51">
        <v>5876.7228050945405</v>
      </c>
      <c r="AT70" s="51"/>
      <c r="AU70" s="51"/>
      <c r="AV70" s="51"/>
      <c r="AW70" s="51"/>
      <c r="AX70" s="51">
        <v>6517.9256739801558</v>
      </c>
      <c r="AY70" s="18">
        <v>2649.7095444054471</v>
      </c>
      <c r="AZ70" s="96">
        <v>332.76084259783403</v>
      </c>
      <c r="BA70" s="96"/>
      <c r="BB70" s="96">
        <v>4743.7677698403659</v>
      </c>
      <c r="BC70" s="96"/>
      <c r="BD70" s="51">
        <v>4906.038442892188</v>
      </c>
      <c r="BE70" s="51"/>
      <c r="BF70" s="51"/>
      <c r="BG70" s="18"/>
      <c r="BH70" s="18">
        <v>45125.071076667082</v>
      </c>
      <c r="BI70" s="51">
        <v>9576.232513347677</v>
      </c>
      <c r="BJ70" s="18">
        <v>7512.6873991471439</v>
      </c>
      <c r="BK70" s="51">
        <v>462.90325068870499</v>
      </c>
      <c r="BL70" s="51"/>
      <c r="BM70" s="18"/>
      <c r="BN70" s="18">
        <v>2903.6059606475719</v>
      </c>
      <c r="BO70" s="51"/>
      <c r="BP70" s="51">
        <v>9008.3953655609603</v>
      </c>
      <c r="BQ70" s="51">
        <v>939.63946280991695</v>
      </c>
      <c r="BR70" s="51">
        <v>649.27631697799904</v>
      </c>
      <c r="BS70" s="51"/>
      <c r="BT70" s="51">
        <v>17264.437184361672</v>
      </c>
      <c r="BU70" s="97"/>
      <c r="BV70" s="97"/>
      <c r="BW70" s="97"/>
      <c r="BX70" s="97">
        <v>13477.40976363636</v>
      </c>
      <c r="BY70" s="51">
        <v>5085.0673269632825</v>
      </c>
      <c r="BZ70" s="51"/>
      <c r="CA70" s="51">
        <v>7652.6116889014738</v>
      </c>
      <c r="CB70" s="51">
        <v>4269.7862697309301</v>
      </c>
      <c r="CC70" s="18"/>
      <c r="CD70" s="51"/>
      <c r="CE70" s="51"/>
      <c r="CF70" s="51"/>
      <c r="CG70" s="18"/>
      <c r="CH70" s="18"/>
      <c r="CI70" s="98"/>
      <c r="CJ70" s="98"/>
      <c r="CK70" s="98">
        <v>135.392431087966</v>
      </c>
      <c r="CL70" s="98"/>
      <c r="CM70" s="98"/>
      <c r="CN70" s="98"/>
      <c r="CO70" s="98"/>
      <c r="CP70" s="98"/>
      <c r="CQ70" s="98"/>
      <c r="CR70" s="98"/>
      <c r="CS70" s="98"/>
      <c r="CT70" s="98"/>
      <c r="CU70" s="98"/>
      <c r="CV70" s="98"/>
    </row>
    <row r="71" spans="1:100" customFormat="1" x14ac:dyDescent="0.15">
      <c r="A71" s="22">
        <v>2009</v>
      </c>
      <c r="B71" s="51"/>
      <c r="C71" s="51"/>
      <c r="D71" s="51"/>
      <c r="E71" s="51"/>
      <c r="F71" s="51"/>
      <c r="G71" s="51"/>
      <c r="H71" s="51">
        <v>1541.5642486131601</v>
      </c>
      <c r="I71" s="51"/>
      <c r="J71" s="51"/>
      <c r="K71" s="51">
        <v>706.72414520547898</v>
      </c>
      <c r="L71" s="51"/>
      <c r="M71" s="51"/>
      <c r="N71" s="51"/>
      <c r="O71" s="18"/>
      <c r="P71" s="51"/>
      <c r="Q71" s="51"/>
      <c r="R71" s="51"/>
      <c r="S71" s="51"/>
      <c r="T71" s="18"/>
      <c r="U71" s="51">
        <v>679.80333094079003</v>
      </c>
      <c r="V71" s="51"/>
      <c r="W71" s="51"/>
      <c r="X71" s="51"/>
      <c r="Y71" s="51">
        <v>28742.463098932076</v>
      </c>
      <c r="Z71" s="51"/>
      <c r="AA71" s="51"/>
      <c r="AB71" s="51"/>
      <c r="AC71" s="51">
        <v>2993.437496773463</v>
      </c>
      <c r="AD71" s="51"/>
      <c r="AE71" s="51"/>
      <c r="AF71" s="51">
        <v>132.16405479452101</v>
      </c>
      <c r="AG71" s="96"/>
      <c r="AH71" s="51"/>
      <c r="AI71" s="51"/>
      <c r="AJ71" s="51"/>
      <c r="AK71" s="51"/>
      <c r="AL71" s="51">
        <v>178.24139590927999</v>
      </c>
      <c r="AM71" s="51">
        <v>1271263.4334537832</v>
      </c>
      <c r="AN71" s="51"/>
      <c r="AO71" s="51">
        <v>112580.49536690435</v>
      </c>
      <c r="AP71" s="60">
        <v>17824.081565447763</v>
      </c>
      <c r="AQ71" s="60"/>
      <c r="AR71" s="51">
        <v>0</v>
      </c>
      <c r="AS71" s="51">
        <v>36864.212727204853</v>
      </c>
      <c r="AT71" s="51"/>
      <c r="AU71" s="51"/>
      <c r="AV71" s="51">
        <v>8990.6492779199234</v>
      </c>
      <c r="AW71" s="51"/>
      <c r="AX71" s="51">
        <v>8236.350419200724</v>
      </c>
      <c r="AY71" s="51">
        <v>2759.213319906416</v>
      </c>
      <c r="AZ71" s="96"/>
      <c r="BA71" s="96">
        <v>1399.357779161478</v>
      </c>
      <c r="BB71" s="96">
        <v>14434.703621759323</v>
      </c>
      <c r="BC71" s="96">
        <v>15379.646321566846</v>
      </c>
      <c r="BD71" s="51">
        <v>546.627395984754</v>
      </c>
      <c r="BE71" s="51"/>
      <c r="BF71" s="18"/>
      <c r="BG71" s="51">
        <v>99.355380821917805</v>
      </c>
      <c r="BH71" s="18">
        <v>15260.59812051022</v>
      </c>
      <c r="BI71" s="18">
        <v>6693.6952110721177</v>
      </c>
      <c r="BJ71" s="18">
        <v>38876.528073021618</v>
      </c>
      <c r="BK71" s="51"/>
      <c r="BL71" s="18">
        <v>1251.53209632062</v>
      </c>
      <c r="BM71" s="51"/>
      <c r="BN71" s="51"/>
      <c r="BO71" s="51"/>
      <c r="BP71" s="18">
        <v>3438.0252810370166</v>
      </c>
      <c r="BQ71" s="51"/>
      <c r="BR71" s="51">
        <v>299.12919243745102</v>
      </c>
      <c r="BS71" s="51"/>
      <c r="BT71" s="51">
        <v>23800.269018732775</v>
      </c>
      <c r="BU71" s="97">
        <v>2571.1265184950398</v>
      </c>
      <c r="BV71" s="97">
        <v>3702.8884684403201</v>
      </c>
      <c r="BW71" s="97">
        <v>30.46</v>
      </c>
      <c r="BX71" s="97">
        <v>19941.481135590027</v>
      </c>
      <c r="BY71" s="51"/>
      <c r="BZ71" s="51">
        <v>9728.1136363636397</v>
      </c>
      <c r="CA71" s="51">
        <v>11040.134657466315</v>
      </c>
      <c r="CB71" s="51">
        <v>404.10071981584201</v>
      </c>
      <c r="CC71" s="18"/>
      <c r="CD71" s="51"/>
      <c r="CE71" s="51"/>
      <c r="CF71" s="51"/>
      <c r="CG71" s="18"/>
      <c r="CH71" s="18">
        <v>2792.1993801652898</v>
      </c>
      <c r="CI71" s="98">
        <v>5841.3462990452499</v>
      </c>
      <c r="CJ71" s="98"/>
      <c r="CK71" s="98">
        <v>91.934586965545904</v>
      </c>
      <c r="CL71" s="98"/>
      <c r="CM71" s="98"/>
      <c r="CN71" s="98">
        <v>415.93729340729902</v>
      </c>
      <c r="CO71" s="98"/>
      <c r="CP71" s="98">
        <v>3638.2465553643501</v>
      </c>
      <c r="CQ71" s="98"/>
      <c r="CR71" s="98"/>
      <c r="CS71" s="98">
        <v>5063.9548054794504</v>
      </c>
      <c r="CT71" s="98"/>
      <c r="CU71" s="98">
        <v>1197.8166956338</v>
      </c>
      <c r="CV71" s="98">
        <v>23889.304048115013</v>
      </c>
    </row>
    <row r="72" spans="1:100" customFormat="1" x14ac:dyDescent="0.15">
      <c r="A72" s="22">
        <v>2010</v>
      </c>
      <c r="B72" s="51"/>
      <c r="C72" s="51"/>
      <c r="D72" s="51"/>
      <c r="E72" s="51"/>
      <c r="F72" s="51">
        <v>2713.8006280991699</v>
      </c>
      <c r="G72" s="51"/>
      <c r="H72" s="51">
        <v>911.60107438016496</v>
      </c>
      <c r="I72" s="51"/>
      <c r="J72" s="51">
        <v>12383.028851654781</v>
      </c>
      <c r="K72" s="51"/>
      <c r="L72" s="51"/>
      <c r="M72" s="51">
        <v>6873.6749311294698</v>
      </c>
      <c r="N72" s="51"/>
      <c r="O72" s="18">
        <v>1031.53127253859</v>
      </c>
      <c r="P72" s="51"/>
      <c r="Q72" s="51">
        <v>471.38563975999102</v>
      </c>
      <c r="R72" s="51"/>
      <c r="S72" s="51">
        <v>3483.9950247933898</v>
      </c>
      <c r="T72" s="18"/>
      <c r="U72" s="51"/>
      <c r="V72" s="51"/>
      <c r="W72" s="51"/>
      <c r="X72" s="51"/>
      <c r="Y72" s="51">
        <v>8572.7234457526702</v>
      </c>
      <c r="Z72" s="51">
        <v>248.58183108796601</v>
      </c>
      <c r="AA72" s="51">
        <v>785.31198347107397</v>
      </c>
      <c r="AB72" s="51"/>
      <c r="AC72" s="51">
        <v>6052.8636363636379</v>
      </c>
      <c r="AD72" s="51"/>
      <c r="AE72" s="51"/>
      <c r="AF72" s="51"/>
      <c r="AG72" s="96"/>
      <c r="AH72" s="51">
        <v>1303.88644619042</v>
      </c>
      <c r="AI72" s="40"/>
      <c r="AJ72" s="51"/>
      <c r="AK72" s="51">
        <v>8860.9947878787898</v>
      </c>
      <c r="AL72" s="51"/>
      <c r="AM72" s="51">
        <v>1459747.8402878444</v>
      </c>
      <c r="AN72" s="51"/>
      <c r="AO72" s="51">
        <v>104932.4438114646</v>
      </c>
      <c r="AP72" s="40">
        <v>38865.158117211948</v>
      </c>
      <c r="AQ72" s="40"/>
      <c r="AR72" s="51">
        <v>0</v>
      </c>
      <c r="AS72" s="40">
        <v>8013.2300877542584</v>
      </c>
      <c r="AT72" s="40"/>
      <c r="AU72" s="40">
        <v>851.45833333333303</v>
      </c>
      <c r="AV72" s="40">
        <v>4462.6717254386976</v>
      </c>
      <c r="AW72" s="40"/>
      <c r="AX72" s="51">
        <v>6640.9143526170792</v>
      </c>
      <c r="AY72" s="40">
        <v>24308.528122970667</v>
      </c>
      <c r="AZ72" s="96">
        <v>985.717406317219</v>
      </c>
      <c r="BA72" s="96">
        <v>283.23829201101898</v>
      </c>
      <c r="BB72" s="96">
        <v>5127.3559106985194</v>
      </c>
      <c r="BC72" s="96">
        <v>29009.750175342473</v>
      </c>
      <c r="BD72" s="40">
        <v>6091.9663779689809</v>
      </c>
      <c r="BE72" s="40"/>
      <c r="BF72" s="18"/>
      <c r="BG72" s="18">
        <v>7042.7062672176298</v>
      </c>
      <c r="BH72" s="51">
        <v>19957.57226295333</v>
      </c>
      <c r="BI72" s="40">
        <v>3463.9120450658538</v>
      </c>
      <c r="BJ72" s="40">
        <v>4401.8841399448957</v>
      </c>
      <c r="BK72" s="18"/>
      <c r="BL72" s="18"/>
      <c r="BM72" s="18">
        <v>7557.9924242424204</v>
      </c>
      <c r="BN72" s="51">
        <v>639.44972451790602</v>
      </c>
      <c r="BO72" s="40">
        <v>2894.1252920110201</v>
      </c>
      <c r="BP72" s="40"/>
      <c r="BQ72" s="51"/>
      <c r="BR72" s="51">
        <v>396.07988980716198</v>
      </c>
      <c r="BS72" s="51"/>
      <c r="BT72" s="51">
        <v>6967.0963017774247</v>
      </c>
      <c r="BU72" s="97"/>
      <c r="BV72" s="97"/>
      <c r="BW72" s="97">
        <v>361.042699724518</v>
      </c>
      <c r="BX72" s="97">
        <v>1149.9684848484849</v>
      </c>
      <c r="BY72" s="51">
        <v>469.939956164384</v>
      </c>
      <c r="BZ72" s="51"/>
      <c r="CA72" s="51">
        <v>863.70200826446194</v>
      </c>
      <c r="CB72" s="51"/>
      <c r="CC72" s="18"/>
      <c r="CD72" s="51"/>
      <c r="CE72" s="51"/>
      <c r="CF72" s="51"/>
      <c r="CG72" s="18"/>
      <c r="CH72" s="18"/>
      <c r="CI72" s="98"/>
      <c r="CJ72" s="98">
        <v>597.81898082191799</v>
      </c>
      <c r="CK72" s="98"/>
      <c r="CL72" s="98"/>
      <c r="CM72" s="98"/>
      <c r="CN72" s="98">
        <v>130.01489795086599</v>
      </c>
      <c r="CO72" s="98"/>
      <c r="CP72" s="98"/>
      <c r="CQ72" s="98"/>
      <c r="CR72" s="98"/>
      <c r="CS72" s="98"/>
      <c r="CT72" s="98"/>
      <c r="CU72" s="98"/>
      <c r="CV72" s="98">
        <v>22804.72041539678</v>
      </c>
    </row>
    <row r="73" spans="1:100" customFormat="1" x14ac:dyDescent="0.15">
      <c r="A73" s="22">
        <v>2011</v>
      </c>
      <c r="B73" s="51"/>
      <c r="C73" s="51"/>
      <c r="D73" s="51"/>
      <c r="E73" s="18"/>
      <c r="F73" s="51">
        <v>665.40021154760495</v>
      </c>
      <c r="G73" s="51"/>
      <c r="H73" s="51">
        <v>10842.2837878788</v>
      </c>
      <c r="I73" s="51">
        <v>3786.3706527944496</v>
      </c>
      <c r="J73" s="51">
        <v>12612.068298901842</v>
      </c>
      <c r="K73" s="51"/>
      <c r="L73" s="51"/>
      <c r="M73" s="51">
        <v>14391.55579744137</v>
      </c>
      <c r="N73" s="51"/>
      <c r="O73" s="18"/>
      <c r="P73" s="51"/>
      <c r="Q73" s="51">
        <v>160.90277180270999</v>
      </c>
      <c r="R73" s="51"/>
      <c r="S73" s="51"/>
      <c r="T73" s="51">
        <v>608.91752341597805</v>
      </c>
      <c r="U73" s="51">
        <v>11073.865790097741</v>
      </c>
      <c r="V73" s="51"/>
      <c r="W73" s="51"/>
      <c r="X73" s="51"/>
      <c r="Y73" s="51"/>
      <c r="Z73" s="51">
        <v>61.1601539076946</v>
      </c>
      <c r="AA73" s="51"/>
      <c r="AB73" s="51"/>
      <c r="AC73" s="51">
        <v>5114.6021928374703</v>
      </c>
      <c r="AD73" s="51"/>
      <c r="AE73" s="51"/>
      <c r="AF73" s="51">
        <v>18873.987857534237</v>
      </c>
      <c r="AG73" s="96"/>
      <c r="AH73" s="51"/>
      <c r="AI73" s="51"/>
      <c r="AJ73" s="51">
        <v>583.76077479150103</v>
      </c>
      <c r="AK73" s="51"/>
      <c r="AL73" s="51">
        <v>547.51682644628102</v>
      </c>
      <c r="AM73" s="51">
        <v>1671127.5190882825</v>
      </c>
      <c r="AN73" s="51"/>
      <c r="AO73" s="51">
        <v>171869.21258904866</v>
      </c>
      <c r="AP73" s="40">
        <v>37586.276506909715</v>
      </c>
      <c r="AQ73" s="40"/>
      <c r="AR73" s="51">
        <v>9329.1492561983505</v>
      </c>
      <c r="AS73" s="51">
        <v>14606.787065142076</v>
      </c>
      <c r="AT73" s="51"/>
      <c r="AU73" s="40">
        <v>2479.6976245896076</v>
      </c>
      <c r="AV73" s="40">
        <v>698.82828506736098</v>
      </c>
      <c r="AW73" s="40"/>
      <c r="AX73" s="51">
        <v>9502.1052311030708</v>
      </c>
      <c r="AY73" s="18">
        <v>25181.967374263175</v>
      </c>
      <c r="AZ73" s="96"/>
      <c r="BA73" s="96"/>
      <c r="BB73" s="96">
        <v>20774.334318117661</v>
      </c>
      <c r="BC73" s="96">
        <v>62044.386214891114</v>
      </c>
      <c r="BD73" s="40">
        <v>9482.7444024604683</v>
      </c>
      <c r="BE73" s="40"/>
      <c r="BF73" s="40"/>
      <c r="BG73" s="18"/>
      <c r="BH73" s="18">
        <v>37602.910220589474</v>
      </c>
      <c r="BI73" s="40">
        <v>18903.111483482404</v>
      </c>
      <c r="BJ73" s="18">
        <v>14937.594817291218</v>
      </c>
      <c r="BK73" s="18">
        <v>1273.348835714555</v>
      </c>
      <c r="BL73" s="18"/>
      <c r="BM73" s="40">
        <v>1406.0807851239699</v>
      </c>
      <c r="BN73" s="18">
        <v>10551.154024604701</v>
      </c>
      <c r="BO73" s="40"/>
      <c r="BP73" s="40"/>
      <c r="BQ73" s="51"/>
      <c r="BR73" s="51">
        <v>3967.5584876033035</v>
      </c>
      <c r="BS73" s="51">
        <v>800.62436363636402</v>
      </c>
      <c r="BT73" s="51">
        <v>24525.799467270459</v>
      </c>
      <c r="BU73" s="97">
        <v>1633.64947673497</v>
      </c>
      <c r="BV73" s="97">
        <v>1856.5962038567529</v>
      </c>
      <c r="BW73" s="97"/>
      <c r="BX73" s="97">
        <v>14029.747892561994</v>
      </c>
      <c r="BY73" s="51">
        <v>3171.444093663913</v>
      </c>
      <c r="BZ73" s="51">
        <v>2648.6566652477463</v>
      </c>
      <c r="CA73" s="51">
        <v>3623.9502308313577</v>
      </c>
      <c r="CB73" s="51">
        <v>6123.11542424242</v>
      </c>
      <c r="CC73" s="18"/>
      <c r="CD73" s="51"/>
      <c r="CE73" s="51"/>
      <c r="CF73" s="51"/>
      <c r="CG73" s="18"/>
      <c r="CH73" s="18">
        <v>3758.65252066116</v>
      </c>
      <c r="CI73" s="98">
        <v>79.668952413298598</v>
      </c>
      <c r="CJ73" s="98">
        <v>3560.52069071286</v>
      </c>
      <c r="CK73" s="98"/>
      <c r="CL73" s="98">
        <v>2458.59238567493</v>
      </c>
      <c r="CM73" s="98"/>
      <c r="CN73" s="98">
        <v>2321.4218966753438</v>
      </c>
      <c r="CO73" s="98">
        <v>231.23650305294501</v>
      </c>
      <c r="CP73" s="98"/>
      <c r="CQ73" s="98"/>
      <c r="CR73" s="98">
        <v>4234.3778539944851</v>
      </c>
      <c r="CS73" s="98"/>
      <c r="CT73" s="98">
        <v>9502.1276391184601</v>
      </c>
      <c r="CU73" s="98"/>
      <c r="CV73" s="98">
        <v>32242.485103128427</v>
      </c>
    </row>
    <row r="74" spans="1:100" customFormat="1" x14ac:dyDescent="0.15">
      <c r="A74" s="22">
        <v>2012</v>
      </c>
      <c r="B74" s="51">
        <v>6945.3246828635001</v>
      </c>
      <c r="C74" s="51"/>
      <c r="D74" s="51"/>
      <c r="E74" s="18"/>
      <c r="F74" s="51"/>
      <c r="G74" s="51"/>
      <c r="H74" s="51">
        <v>6254.0004136835396</v>
      </c>
      <c r="I74" s="51"/>
      <c r="J74" s="51">
        <v>11706.648470810211</v>
      </c>
      <c r="K74" s="51"/>
      <c r="L74" s="51">
        <v>29361.69047062907</v>
      </c>
      <c r="M74" s="51">
        <v>32788.526205924762</v>
      </c>
      <c r="N74" s="51">
        <v>367.160590210951</v>
      </c>
      <c r="O74" s="18"/>
      <c r="P74" s="51">
        <v>3719.6400321747979</v>
      </c>
      <c r="Q74" s="51">
        <v>492.69540495867801</v>
      </c>
      <c r="R74" s="51"/>
      <c r="S74" s="51"/>
      <c r="T74" s="51">
        <v>1612.23793939394</v>
      </c>
      <c r="U74" s="51">
        <v>7487.1386129816237</v>
      </c>
      <c r="V74" s="51"/>
      <c r="W74" s="51">
        <v>189.4996418732787</v>
      </c>
      <c r="X74" s="51"/>
      <c r="Y74" s="51">
        <v>21807.448143824287</v>
      </c>
      <c r="Z74" s="51">
        <v>535.52092286501397</v>
      </c>
      <c r="AA74" s="51">
        <v>6041.1901694479093</v>
      </c>
      <c r="AB74" s="51"/>
      <c r="AC74" s="51">
        <v>63319.90503080871</v>
      </c>
      <c r="AD74" s="51"/>
      <c r="AE74" s="51">
        <v>8170.547738397674</v>
      </c>
      <c r="AF74" s="51">
        <v>721.68549366391096</v>
      </c>
      <c r="AG74" s="96">
        <v>187.380451790634</v>
      </c>
      <c r="AH74" s="51"/>
      <c r="AI74" s="51">
        <v>9004.0312424242402</v>
      </c>
      <c r="AJ74" s="51">
        <v>437.29962169138503</v>
      </c>
      <c r="AK74" s="51"/>
      <c r="AL74" s="51">
        <v>29801.625964187318</v>
      </c>
      <c r="AM74" s="51">
        <v>3835506.6350806956</v>
      </c>
      <c r="AN74" s="51">
        <v>2955.348674931131</v>
      </c>
      <c r="AO74" s="51">
        <v>457140.79664071789</v>
      </c>
      <c r="AP74" s="40">
        <v>152841.16312970285</v>
      </c>
      <c r="AQ74" s="40"/>
      <c r="AR74" s="51">
        <v>12570.434727272721</v>
      </c>
      <c r="AS74" s="51">
        <v>33138.608865866641</v>
      </c>
      <c r="AT74" s="51">
        <v>3312.0717630854001</v>
      </c>
      <c r="AU74" s="40"/>
      <c r="AV74" s="40">
        <v>26801.798774278272</v>
      </c>
      <c r="AW74" s="40"/>
      <c r="AX74" s="51">
        <v>16293.035183342758</v>
      </c>
      <c r="AY74" s="18">
        <v>7262.2843269406394</v>
      </c>
      <c r="AZ74" s="96">
        <v>937.30882594060108</v>
      </c>
      <c r="BA74" s="96">
        <v>2009.644926065137</v>
      </c>
      <c r="BB74" s="96">
        <v>40713.494563960892</v>
      </c>
      <c r="BC74" s="96">
        <v>180335.56082130643</v>
      </c>
      <c r="BD74" s="40">
        <v>29091.86498347863</v>
      </c>
      <c r="BE74" s="40">
        <v>485.13576584022002</v>
      </c>
      <c r="BF74" s="40"/>
      <c r="BG74" s="18"/>
      <c r="BH74" s="18">
        <v>345909.00531397469</v>
      </c>
      <c r="BI74" s="40">
        <v>78186.076281278569</v>
      </c>
      <c r="BJ74" s="18">
        <v>30788.348354873764</v>
      </c>
      <c r="BK74" s="18">
        <v>5431.4572732706893</v>
      </c>
      <c r="BL74" s="18"/>
      <c r="BM74" s="40">
        <v>8585.3694692554491</v>
      </c>
      <c r="BN74" s="18">
        <v>29771.266730253996</v>
      </c>
      <c r="BO74" s="40">
        <v>133.779393939394</v>
      </c>
      <c r="BP74" s="40">
        <v>21175.939173772629</v>
      </c>
      <c r="BQ74" s="51"/>
      <c r="BR74" s="51">
        <v>6749.7762933771101</v>
      </c>
      <c r="BS74" s="51"/>
      <c r="BT74" s="51">
        <v>121086.43980159247</v>
      </c>
      <c r="BU74" s="97">
        <v>4883.4963305785059</v>
      </c>
      <c r="BV74" s="97">
        <v>29638.029719008264</v>
      </c>
      <c r="BW74" s="97"/>
      <c r="BX74" s="97">
        <v>73948.340320857416</v>
      </c>
      <c r="BY74" s="51">
        <v>24662.698484848479</v>
      </c>
      <c r="BZ74" s="51">
        <v>33266.34132267633</v>
      </c>
      <c r="CA74" s="51">
        <v>5427.1593457036124</v>
      </c>
      <c r="CB74" s="51">
        <v>4166.5026115702503</v>
      </c>
      <c r="CC74" s="18">
        <v>1025.4158677686</v>
      </c>
      <c r="CD74" s="51">
        <v>733.91080621155402</v>
      </c>
      <c r="CE74" s="51">
        <v>6210.5426997245204</v>
      </c>
      <c r="CF74" s="51"/>
      <c r="CG74" s="18">
        <v>6757.7926607419176</v>
      </c>
      <c r="CH74" s="18"/>
      <c r="CI74" s="98">
        <v>9136.292910441909</v>
      </c>
      <c r="CJ74" s="98">
        <v>1488.3877685950399</v>
      </c>
      <c r="CK74" s="98">
        <v>2431.5431658100301</v>
      </c>
      <c r="CL74" s="98">
        <v>16211.318186346642</v>
      </c>
      <c r="CM74" s="98">
        <v>1873.7588399335768</v>
      </c>
      <c r="CN74" s="98">
        <v>319.23206020604601</v>
      </c>
      <c r="CO74" s="98"/>
      <c r="CP74" s="98">
        <v>14932.176022732941</v>
      </c>
      <c r="CQ74" s="98">
        <v>1664.9056528925589</v>
      </c>
      <c r="CR74" s="98">
        <v>2314.9196876712358</v>
      </c>
      <c r="CS74" s="98">
        <v>11297.455522495195</v>
      </c>
      <c r="CT74" s="98">
        <v>22897.800320563048</v>
      </c>
      <c r="CU74" s="98">
        <v>7266.1524406807775</v>
      </c>
      <c r="CV74" s="98">
        <v>2419.1734534284301</v>
      </c>
    </row>
    <row r="75" spans="1:100" customFormat="1" x14ac:dyDescent="0.15">
      <c r="A75" s="22">
        <v>2013</v>
      </c>
      <c r="B75" s="51"/>
      <c r="C75" s="51"/>
      <c r="D75" s="51"/>
      <c r="E75" s="18"/>
      <c r="F75" s="51"/>
      <c r="G75" s="51">
        <v>1265.08593939394</v>
      </c>
      <c r="H75" s="51"/>
      <c r="I75" s="51"/>
      <c r="J75" s="51">
        <v>2051.6053706932298</v>
      </c>
      <c r="K75" s="51">
        <v>1009.45457422544</v>
      </c>
      <c r="L75" s="51"/>
      <c r="M75" s="51">
        <v>113.70395592286501</v>
      </c>
      <c r="N75" s="51"/>
      <c r="O75" s="18"/>
      <c r="P75" s="51"/>
      <c r="Q75" s="51"/>
      <c r="R75" s="51"/>
      <c r="S75" s="51"/>
      <c r="T75" s="51"/>
      <c r="U75" s="51"/>
      <c r="V75" s="51">
        <v>1984.4161288048599</v>
      </c>
      <c r="W75" s="51"/>
      <c r="X75" s="51">
        <v>624.67712876712301</v>
      </c>
      <c r="Y75" s="51"/>
      <c r="Z75" s="51"/>
      <c r="AA75" s="51"/>
      <c r="AB75" s="51">
        <v>1016.4112258953199</v>
      </c>
      <c r="AC75" s="51">
        <v>10728.25926644024</v>
      </c>
      <c r="AD75" s="51">
        <v>1010.59134986226</v>
      </c>
      <c r="AE75" s="51">
        <v>1109.7037190082599</v>
      </c>
      <c r="AF75" s="51">
        <v>1140.0753790558131</v>
      </c>
      <c r="AG75" s="96">
        <v>214.881487603306</v>
      </c>
      <c r="AH75" s="51">
        <v>185.89591735537201</v>
      </c>
      <c r="AI75" s="51"/>
      <c r="AJ75" s="51"/>
      <c r="AK75" s="51">
        <v>46023.381368172399</v>
      </c>
      <c r="AL75" s="51">
        <v>5130.1443856749302</v>
      </c>
      <c r="AM75" s="51">
        <v>171560.05218757689</v>
      </c>
      <c r="AN75" s="51"/>
      <c r="AO75" s="51">
        <v>107887.99814701686</v>
      </c>
      <c r="AP75" s="40">
        <v>2039.2947488207119</v>
      </c>
      <c r="AQ75" s="40"/>
      <c r="AR75" s="51">
        <v>341.062258953168</v>
      </c>
      <c r="AS75" s="51">
        <v>1164.0107327823691</v>
      </c>
      <c r="AT75" s="51"/>
      <c r="AU75" s="40"/>
      <c r="AV75" s="40">
        <v>2015.6573497415</v>
      </c>
      <c r="AW75" s="40"/>
      <c r="AX75" s="51">
        <v>5844.2547217630927</v>
      </c>
      <c r="AY75" s="18">
        <v>19.048204573757499</v>
      </c>
      <c r="AZ75" s="96"/>
      <c r="BA75" s="96">
        <v>2308.9738185667329</v>
      </c>
      <c r="BB75" s="96">
        <v>6389.8822632929532</v>
      </c>
      <c r="BC75" s="96">
        <v>5070.6553779312417</v>
      </c>
      <c r="BD75" s="40">
        <v>12260.320385674901</v>
      </c>
      <c r="BE75" s="40"/>
      <c r="BF75" s="40"/>
      <c r="BG75" s="18"/>
      <c r="BH75" s="18">
        <v>33798.169554005821</v>
      </c>
      <c r="BI75" s="40">
        <v>7983.8621120117714</v>
      </c>
      <c r="BJ75" s="18">
        <v>10044.595816038349</v>
      </c>
      <c r="BK75" s="18">
        <v>1296.2449724517901</v>
      </c>
      <c r="BL75" s="18"/>
      <c r="BM75" s="40">
        <v>2131.0932589531699</v>
      </c>
      <c r="BN75" s="18">
        <v>17674.476484622028</v>
      </c>
      <c r="BO75" s="40"/>
      <c r="BP75" s="40"/>
      <c r="BQ75" s="51"/>
      <c r="BR75" s="51"/>
      <c r="BS75" s="51"/>
      <c r="BT75" s="51">
        <v>14555.91173069172</v>
      </c>
      <c r="BU75" s="97">
        <v>1395.54472451791</v>
      </c>
      <c r="BV75" s="97">
        <v>1533.9634269972421</v>
      </c>
      <c r="BW75" s="97"/>
      <c r="BX75" s="97">
        <v>37641.494922865029</v>
      </c>
      <c r="BY75" s="51">
        <v>1273.1868595041319</v>
      </c>
      <c r="BZ75" s="51"/>
      <c r="CA75" s="51">
        <v>1614.4588249518799</v>
      </c>
      <c r="CB75" s="51"/>
      <c r="CC75" s="18"/>
      <c r="CD75" s="51"/>
      <c r="CE75" s="51">
        <v>176.554950300011</v>
      </c>
      <c r="CF75" s="51"/>
      <c r="CG75" s="18"/>
      <c r="CH75" s="18"/>
      <c r="CI75" s="98"/>
      <c r="CJ75" s="98"/>
      <c r="CK75" s="98"/>
      <c r="CL75" s="98"/>
      <c r="CM75" s="98"/>
      <c r="CN75" s="98"/>
      <c r="CO75" s="98">
        <v>888.37754545454504</v>
      </c>
      <c r="CP75" s="98">
        <v>2615.73496854221</v>
      </c>
      <c r="CQ75" s="98"/>
      <c r="CR75" s="98">
        <v>1249.6943233178608</v>
      </c>
      <c r="CS75" s="98"/>
      <c r="CT75" s="98"/>
      <c r="CU75" s="98"/>
      <c r="CV75" s="98"/>
    </row>
    <row r="76" spans="1:100" customFormat="1" x14ac:dyDescent="0.15">
      <c r="A76" s="22">
        <v>2014</v>
      </c>
      <c r="B76" s="51"/>
      <c r="C76" s="51">
        <v>1330.9825221782</v>
      </c>
      <c r="D76" s="51"/>
      <c r="E76" s="51">
        <v>4322.8912534435203</v>
      </c>
      <c r="F76" s="51"/>
      <c r="G76" s="51"/>
      <c r="H76" s="51"/>
      <c r="I76" s="51"/>
      <c r="J76" s="51"/>
      <c r="K76" s="51"/>
      <c r="L76" s="51"/>
      <c r="M76" s="51">
        <v>2317.6248419563008</v>
      </c>
      <c r="N76" s="51"/>
      <c r="O76" s="51"/>
      <c r="P76" s="51"/>
      <c r="Q76" s="51"/>
      <c r="R76" s="51">
        <v>763.54951047209397</v>
      </c>
      <c r="S76" s="51"/>
      <c r="T76" s="51"/>
      <c r="U76" s="51">
        <v>1091.6691664062801</v>
      </c>
      <c r="V76" s="51">
        <v>565.13536986301403</v>
      </c>
      <c r="W76" s="51"/>
      <c r="X76" s="51"/>
      <c r="Y76" s="51">
        <v>2872.1073535454202</v>
      </c>
      <c r="Z76" s="51"/>
      <c r="AA76" s="51"/>
      <c r="AB76" s="51"/>
      <c r="AC76" s="51">
        <v>2091.39482840862</v>
      </c>
      <c r="AD76" s="51">
        <v>655.56087499150897</v>
      </c>
      <c r="AE76" s="51"/>
      <c r="AF76" s="51"/>
      <c r="AG76" s="96"/>
      <c r="AH76" s="51"/>
      <c r="AI76" s="51"/>
      <c r="AJ76" s="51">
        <v>461.378380165289</v>
      </c>
      <c r="AK76" s="51">
        <v>323.32577410468298</v>
      </c>
      <c r="AL76" s="51"/>
      <c r="AM76" s="51">
        <v>29575.410081255912</v>
      </c>
      <c r="AN76" s="51"/>
      <c r="AO76" s="51">
        <v>18092.380643118609</v>
      </c>
      <c r="AP76" s="51">
        <v>3125.0611790633602</v>
      </c>
      <c r="AQ76" s="51"/>
      <c r="AR76" s="51">
        <v>5973.6333966942175</v>
      </c>
      <c r="AS76" s="51"/>
      <c r="AT76" s="51"/>
      <c r="AU76" s="51"/>
      <c r="AV76" s="51">
        <v>1245.4605491905361</v>
      </c>
      <c r="AW76" s="51"/>
      <c r="AX76" s="51"/>
      <c r="AY76" s="51"/>
      <c r="AZ76" s="96">
        <v>5009.9179338842996</v>
      </c>
      <c r="BA76" s="96">
        <v>838.43294380165298</v>
      </c>
      <c r="BB76" s="96">
        <v>2133.594126087778</v>
      </c>
      <c r="BC76" s="96">
        <v>6752.7648216008129</v>
      </c>
      <c r="BD76" s="51"/>
      <c r="BE76" s="51"/>
      <c r="BF76" s="51">
        <v>203.30325619834699</v>
      </c>
      <c r="BG76" s="51"/>
      <c r="BH76" s="51">
        <v>11818.845057564429</v>
      </c>
      <c r="BI76" s="51">
        <v>9569.6178099777317</v>
      </c>
      <c r="BJ76" s="51">
        <v>1759.2773333333307</v>
      </c>
      <c r="BK76" s="51">
        <v>346.62623140495901</v>
      </c>
      <c r="BL76" s="51"/>
      <c r="BM76" s="51"/>
      <c r="BN76" s="51">
        <v>412.00239737348602</v>
      </c>
      <c r="BO76" s="51"/>
      <c r="BP76" s="51">
        <v>935.91660330578497</v>
      </c>
      <c r="BQ76" s="51"/>
      <c r="BR76" s="51"/>
      <c r="BS76" s="51"/>
      <c r="BT76" s="51"/>
      <c r="BU76" s="96">
        <v>247.297909090909</v>
      </c>
      <c r="BV76" s="96">
        <v>3333.4428539793898</v>
      </c>
      <c r="BW76" s="96"/>
      <c r="BX76" s="96"/>
      <c r="BY76" s="51">
        <v>219.34800000000001</v>
      </c>
      <c r="BZ76" s="51">
        <v>22161.445213381689</v>
      </c>
      <c r="CA76" s="51"/>
      <c r="CB76" s="51"/>
      <c r="CC76" s="51">
        <v>1430.12127823691</v>
      </c>
      <c r="CD76" s="51"/>
      <c r="CE76" s="51"/>
      <c r="CF76" s="51"/>
      <c r="CG76" s="51">
        <v>565.33542203102002</v>
      </c>
      <c r="CH76" s="51"/>
      <c r="CI76" s="51"/>
      <c r="CJ76" s="51"/>
      <c r="CK76" s="51"/>
      <c r="CL76" s="51"/>
      <c r="CM76" s="51">
        <v>944.64799452054797</v>
      </c>
      <c r="CN76" s="51"/>
      <c r="CO76" s="51"/>
      <c r="CP76" s="51"/>
      <c r="CQ76" s="51"/>
      <c r="CR76" s="51"/>
      <c r="CS76" s="51"/>
      <c r="CT76" s="51"/>
      <c r="CU76" s="51">
        <v>86.310606460621102</v>
      </c>
      <c r="CV76" s="51">
        <v>313.81013060115498</v>
      </c>
    </row>
    <row r="77" spans="1:100" customFormat="1" x14ac:dyDescent="0.15">
      <c r="A77" s="22">
        <v>2015</v>
      </c>
      <c r="B77" s="51"/>
      <c r="C77" s="51"/>
      <c r="D77" s="51">
        <v>132.432925619835</v>
      </c>
      <c r="E77" s="51"/>
      <c r="F77" s="51"/>
      <c r="G77" s="51"/>
      <c r="H77" s="51"/>
      <c r="I77" s="51"/>
      <c r="J77" s="51">
        <v>85.616209366391203</v>
      </c>
      <c r="K77" s="51"/>
      <c r="L77" s="51">
        <v>3337.31099173554</v>
      </c>
      <c r="M77" s="51"/>
      <c r="N77" s="51"/>
      <c r="O77" s="51"/>
      <c r="P77" s="51"/>
      <c r="Q77" s="51"/>
      <c r="R77" s="51"/>
      <c r="S77" s="51"/>
      <c r="T77" s="51"/>
      <c r="U77" s="51"/>
      <c r="V77" s="51"/>
      <c r="W77" s="51"/>
      <c r="X77" s="51"/>
      <c r="Y77" s="51"/>
      <c r="Z77" s="51"/>
      <c r="AA77" s="51"/>
      <c r="AB77" s="51"/>
      <c r="AC77" s="51"/>
      <c r="AD77" s="51"/>
      <c r="AE77" s="51"/>
      <c r="AF77" s="51">
        <v>438.34362809917297</v>
      </c>
      <c r="AG77" s="96"/>
      <c r="AH77" s="51">
        <v>6112.05320846824</v>
      </c>
      <c r="AI77" s="51"/>
      <c r="AJ77" s="51">
        <v>44888.815616438398</v>
      </c>
      <c r="AK77" s="51"/>
      <c r="AL77" s="51"/>
      <c r="AM77" s="51">
        <v>1835.8530165289301</v>
      </c>
      <c r="AN77" s="51"/>
      <c r="AO77" s="51">
        <v>39075.52886652328</v>
      </c>
      <c r="AP77" s="51">
        <v>561.62837691988398</v>
      </c>
      <c r="AQ77" s="51"/>
      <c r="AR77" s="51">
        <v>2270.7229399373564</v>
      </c>
      <c r="AS77" s="51"/>
      <c r="AT77" s="51"/>
      <c r="AU77" s="51"/>
      <c r="AV77" s="51"/>
      <c r="AW77" s="51">
        <v>35.020800000000001</v>
      </c>
      <c r="AX77" s="51"/>
      <c r="AY77" s="51"/>
      <c r="AZ77" s="96"/>
      <c r="BA77" s="96"/>
      <c r="BB77" s="96">
        <v>1357.8112011019325</v>
      </c>
      <c r="BC77" s="96">
        <v>1361.5737269028991</v>
      </c>
      <c r="BD77" s="51"/>
      <c r="BE77" s="51"/>
      <c r="BF77" s="51"/>
      <c r="BG77" s="51"/>
      <c r="BH77" s="51">
        <v>4823.0677327823705</v>
      </c>
      <c r="BI77" s="51">
        <v>4957.3921157024797</v>
      </c>
      <c r="BJ77" s="51">
        <v>682.90563360881504</v>
      </c>
      <c r="BK77" s="51"/>
      <c r="BL77" s="51"/>
      <c r="BM77" s="51"/>
      <c r="BN77" s="51"/>
      <c r="BO77" s="51"/>
      <c r="BP77" s="51"/>
      <c r="BQ77" s="51"/>
      <c r="BR77" s="51"/>
      <c r="BS77" s="51"/>
      <c r="BT77" s="51">
        <v>2850.7137355371897</v>
      </c>
      <c r="BU77" s="96"/>
      <c r="BV77" s="96"/>
      <c r="BW77" s="96"/>
      <c r="BX77" s="96">
        <v>8460.5236602739697</v>
      </c>
      <c r="BY77" s="51"/>
      <c r="BZ77" s="51">
        <v>10417.949986225893</v>
      </c>
      <c r="CA77" s="51"/>
      <c r="CB77" s="51"/>
      <c r="CC77" s="51"/>
      <c r="CD77" s="51"/>
      <c r="CE77" s="51"/>
      <c r="CF77" s="51">
        <v>134.68879338843001</v>
      </c>
      <c r="CG77" s="51"/>
      <c r="CH77" s="51"/>
      <c r="CI77" s="51">
        <v>2925.5544739726001</v>
      </c>
      <c r="CJ77" s="51">
        <v>58.101994490358102</v>
      </c>
      <c r="CK77" s="51"/>
      <c r="CL77" s="51"/>
      <c r="CM77" s="51"/>
      <c r="CN77" s="51"/>
      <c r="CO77" s="51"/>
      <c r="CP77" s="51"/>
      <c r="CQ77" s="51"/>
      <c r="CR77" s="51"/>
      <c r="CS77" s="51"/>
      <c r="CT77" s="51"/>
      <c r="CU77" s="51"/>
      <c r="CV77" s="51"/>
    </row>
    <row r="78" spans="1:100" customFormat="1" x14ac:dyDescent="0.15">
      <c r="A78" s="22">
        <v>2016</v>
      </c>
      <c r="B78" s="51"/>
      <c r="C78" s="51"/>
      <c r="D78" s="51"/>
      <c r="E78" s="51"/>
      <c r="F78" s="51">
        <v>386.68</v>
      </c>
      <c r="G78" s="51"/>
      <c r="H78" s="51">
        <v>6077.2</v>
      </c>
      <c r="I78" s="51"/>
      <c r="J78" s="51"/>
      <c r="K78" s="51">
        <v>1426.02</v>
      </c>
      <c r="L78" s="51">
        <v>72.979989041095905</v>
      </c>
      <c r="M78" s="51"/>
      <c r="N78" s="51"/>
      <c r="O78" s="51"/>
      <c r="P78" s="51"/>
      <c r="Q78" s="51"/>
      <c r="R78" s="51"/>
      <c r="S78" s="51">
        <v>672.62</v>
      </c>
      <c r="T78" s="51">
        <v>331.54817534246598</v>
      </c>
      <c r="U78" s="51">
        <v>531.43064109589</v>
      </c>
      <c r="V78" s="51">
        <v>5414.6161369863003</v>
      </c>
      <c r="W78" s="51"/>
      <c r="X78" s="51"/>
      <c r="Y78" s="51"/>
      <c r="Z78" s="51"/>
      <c r="AA78" s="51">
        <v>464.71254794520502</v>
      </c>
      <c r="AB78" s="51"/>
      <c r="AC78" s="51"/>
      <c r="AD78" s="51"/>
      <c r="AE78" s="51"/>
      <c r="AF78" s="51">
        <v>932.38810136986308</v>
      </c>
      <c r="AG78" s="96"/>
      <c r="AH78" s="51"/>
      <c r="AI78" s="51"/>
      <c r="AJ78" s="51"/>
      <c r="AK78" s="51"/>
      <c r="AL78" s="51"/>
      <c r="AM78" s="51"/>
      <c r="AN78" s="51"/>
      <c r="AO78" s="51">
        <v>7713.5119095890414</v>
      </c>
      <c r="AP78" s="51"/>
      <c r="AQ78" s="51"/>
      <c r="AR78" s="51">
        <v>525.28499999999997</v>
      </c>
      <c r="AS78" s="51"/>
      <c r="AT78" s="51"/>
      <c r="AU78" s="51"/>
      <c r="AV78" s="51">
        <v>1134.055320547945</v>
      </c>
      <c r="AW78" s="51"/>
      <c r="AX78" s="51"/>
      <c r="AY78" s="51"/>
      <c r="AZ78" s="96"/>
      <c r="BA78" s="96"/>
      <c r="BB78" s="96"/>
      <c r="BC78" s="96"/>
      <c r="BD78" s="51">
        <v>2373.2888547945199</v>
      </c>
      <c r="BE78" s="51"/>
      <c r="BF78" s="51"/>
      <c r="BG78" s="51"/>
      <c r="BH78" s="51">
        <v>11952.544808219172</v>
      </c>
      <c r="BI78" s="51"/>
      <c r="BJ78" s="51">
        <v>20168.616575342501</v>
      </c>
      <c r="BK78" s="51"/>
      <c r="BL78" s="51"/>
      <c r="BM78" s="51"/>
      <c r="BN78" s="51">
        <v>9292.1843178082199</v>
      </c>
      <c r="BO78" s="51"/>
      <c r="BP78" s="51"/>
      <c r="BQ78" s="51"/>
      <c r="BR78" s="51">
        <v>296.18284931506901</v>
      </c>
      <c r="BS78" s="51"/>
      <c r="BT78" s="51"/>
      <c r="BU78" s="96"/>
      <c r="BV78" s="96"/>
      <c r="BW78" s="96"/>
      <c r="BX78" s="96"/>
      <c r="BY78" s="51"/>
      <c r="BZ78" s="51">
        <v>1354.07891780822</v>
      </c>
      <c r="CA78" s="51"/>
      <c r="CB78" s="51"/>
      <c r="CC78" s="51"/>
      <c r="CD78" s="51"/>
      <c r="CE78" s="51"/>
      <c r="CF78" s="51"/>
      <c r="CG78" s="51">
        <v>230.18</v>
      </c>
      <c r="CH78" s="51"/>
      <c r="CI78" s="51"/>
      <c r="CJ78" s="51"/>
      <c r="CK78" s="51"/>
      <c r="CL78" s="51"/>
      <c r="CM78" s="51"/>
      <c r="CN78" s="51"/>
      <c r="CO78" s="51"/>
      <c r="CP78" s="51"/>
      <c r="CQ78" s="51"/>
      <c r="CR78" s="51"/>
      <c r="CS78" s="51"/>
      <c r="CT78" s="51"/>
      <c r="CU78" s="51"/>
      <c r="CV78" s="51"/>
    </row>
    <row r="79" spans="1:100" customFormat="1" ht="15" x14ac:dyDescent="0.15">
      <c r="A79" s="50" t="s">
        <v>121</v>
      </c>
      <c r="B79" s="40">
        <v>6945.3246828635001</v>
      </c>
      <c r="C79" s="40">
        <v>1330.9825221782</v>
      </c>
      <c r="D79" s="40">
        <v>132.432925619835</v>
      </c>
      <c r="E79" s="40">
        <v>4322.8912534435203</v>
      </c>
      <c r="F79" s="40">
        <v>3765.8808396467748</v>
      </c>
      <c r="G79" s="40">
        <v>1265.08593939394</v>
      </c>
      <c r="H79" s="40">
        <v>25626.649524555665</v>
      </c>
      <c r="I79" s="40">
        <v>3786.3706527944496</v>
      </c>
      <c r="J79" s="40">
        <v>73774.33899630922</v>
      </c>
      <c r="K79" s="40">
        <v>3142.198719430919</v>
      </c>
      <c r="L79" s="40">
        <v>32771.981451405707</v>
      </c>
      <c r="M79" s="40">
        <v>57878.636699498056</v>
      </c>
      <c r="N79" s="40">
        <v>367.160590210951</v>
      </c>
      <c r="O79" s="40">
        <v>1031.53127253859</v>
      </c>
      <c r="P79" s="40">
        <v>3719.6400321747979</v>
      </c>
      <c r="Q79" s="40">
        <v>1124.9838165213789</v>
      </c>
      <c r="R79" s="40">
        <v>763.54951047209397</v>
      </c>
      <c r="S79" s="40">
        <v>4156.6150247933901</v>
      </c>
      <c r="T79" s="40">
        <v>2552.703638152384</v>
      </c>
      <c r="U79" s="40">
        <v>24341.618432423864</v>
      </c>
      <c r="V79" s="40">
        <v>7964.1676356541739</v>
      </c>
      <c r="W79" s="40">
        <v>189.4996418732787</v>
      </c>
      <c r="X79" s="40">
        <v>624.67712876712301</v>
      </c>
      <c r="Y79" s="40">
        <v>78260.125567289346</v>
      </c>
      <c r="Z79" s="40">
        <v>845.26290786067466</v>
      </c>
      <c r="AA79" s="40">
        <v>7291.2147008641887</v>
      </c>
      <c r="AB79" s="40">
        <v>1016.4112258953199</v>
      </c>
      <c r="AC79" s="40">
        <v>137599.32925157182</v>
      </c>
      <c r="AD79" s="40">
        <v>1666.152224853769</v>
      </c>
      <c r="AE79" s="40">
        <v>16796.845628808635</v>
      </c>
      <c r="AF79" s="40">
        <v>23035.663522781979</v>
      </c>
      <c r="AG79" s="40">
        <v>2526.3906294803605</v>
      </c>
      <c r="AH79" s="40">
        <v>7601.8355720140316</v>
      </c>
      <c r="AI79" s="40">
        <v>9004.0312424242402</v>
      </c>
      <c r="AJ79" s="40">
        <v>50053.302530382323</v>
      </c>
      <c r="AK79" s="40">
        <v>55219.039008989035</v>
      </c>
      <c r="AL79" s="40">
        <v>37933.582688290109</v>
      </c>
      <c r="AM79" s="40">
        <v>11212768.194581363</v>
      </c>
      <c r="AN79" s="40">
        <v>2955.348674931131</v>
      </c>
      <c r="AO79" s="40">
        <v>1384868.3006908405</v>
      </c>
      <c r="AP79" s="40">
        <v>299150.73505203199</v>
      </c>
      <c r="AQ79" s="40">
        <v>8879.9933369862993</v>
      </c>
      <c r="AR79" s="40">
        <v>31044.563909966411</v>
      </c>
      <c r="AS79" s="40">
        <v>146020.26247339154</v>
      </c>
      <c r="AT79" s="40">
        <v>4749.9276587493878</v>
      </c>
      <c r="AU79" s="40">
        <v>5357.7455237405102</v>
      </c>
      <c r="AV79" s="40">
        <v>67721.360611970245</v>
      </c>
      <c r="AW79" s="40">
        <v>35.020800000000001</v>
      </c>
      <c r="AX79" s="40">
        <v>60210.966537099521</v>
      </c>
      <c r="AY79" s="40">
        <v>320769.07526431198</v>
      </c>
      <c r="AZ79" s="40">
        <v>7265.7050087399539</v>
      </c>
      <c r="BA79" s="40">
        <v>8072.248058462581</v>
      </c>
      <c r="BB79" s="40">
        <v>103212.42697722175</v>
      </c>
      <c r="BC79" s="40">
        <v>307439.16291571752</v>
      </c>
      <c r="BD79" s="40">
        <v>122384.48119169027</v>
      </c>
      <c r="BE79" s="40">
        <v>485.13576584022002</v>
      </c>
      <c r="BF79" s="40">
        <v>203.30325619834699</v>
      </c>
      <c r="BG79" s="40">
        <v>11966.352279293547</v>
      </c>
      <c r="BH79" s="40">
        <v>875796.5022662374</v>
      </c>
      <c r="BI79" s="40">
        <v>224463.3076759275</v>
      </c>
      <c r="BJ79" s="40">
        <v>141373.47062698216</v>
      </c>
      <c r="BK79" s="40">
        <v>12415.39800375863</v>
      </c>
      <c r="BL79" s="40">
        <v>8603.5054984489998</v>
      </c>
      <c r="BM79" s="40">
        <v>20981.487930631349</v>
      </c>
      <c r="BN79" s="40">
        <v>79841.082656062499</v>
      </c>
      <c r="BO79" s="40">
        <v>13318.272019185637</v>
      </c>
      <c r="BP79" s="40">
        <v>40675.981221064969</v>
      </c>
      <c r="BQ79" s="40">
        <v>939.63946280991695</v>
      </c>
      <c r="BR79" s="40">
        <v>16431.427068478057</v>
      </c>
      <c r="BS79" s="40">
        <v>1343.2993744669611</v>
      </c>
      <c r="BT79" s="40">
        <v>318102.46162806143</v>
      </c>
      <c r="BU79" s="40">
        <v>19178.702466470433</v>
      </c>
      <c r="BV79" s="40">
        <v>42410.131552390652</v>
      </c>
      <c r="BW79" s="40">
        <v>391.50269972451798</v>
      </c>
      <c r="BX79" s="40">
        <v>186464.53170784563</v>
      </c>
      <c r="BY79" s="40">
        <v>34985.346923249926</v>
      </c>
      <c r="BZ79" s="40">
        <v>79576.585741703515</v>
      </c>
      <c r="CA79" s="40">
        <v>38062.838693512967</v>
      </c>
      <c r="CB79" s="40">
        <v>14963.505025359442</v>
      </c>
      <c r="CC79" s="40">
        <v>2455.5371460055103</v>
      </c>
      <c r="CD79" s="40">
        <v>733.91080621155402</v>
      </c>
      <c r="CE79" s="40">
        <v>6387.0976500245315</v>
      </c>
      <c r="CF79" s="40">
        <v>53668.380709860729</v>
      </c>
      <c r="CG79" s="40">
        <v>7553.3080827729382</v>
      </c>
      <c r="CH79" s="40">
        <v>6550.8519008264502</v>
      </c>
      <c r="CI79" s="40">
        <v>17982.862635873058</v>
      </c>
      <c r="CJ79" s="40">
        <v>5704.8294346201765</v>
      </c>
      <c r="CK79" s="40">
        <v>7082.2271051813259</v>
      </c>
      <c r="CL79" s="40">
        <v>18669.91057202157</v>
      </c>
      <c r="CM79" s="40">
        <v>2818.4068344541247</v>
      </c>
      <c r="CN79" s="40">
        <v>4734.543964942075</v>
      </c>
      <c r="CO79" s="40">
        <v>1653.552072312162</v>
      </c>
      <c r="CP79" s="40">
        <v>22785.758919521501</v>
      </c>
      <c r="CQ79" s="40">
        <v>1664.9056528925589</v>
      </c>
      <c r="CR79" s="40">
        <v>10709.539662198571</v>
      </c>
      <c r="CS79" s="40">
        <v>16854.955493331829</v>
      </c>
      <c r="CT79" s="40">
        <v>32399.92795968151</v>
      </c>
      <c r="CU79" s="40">
        <v>8550.2797427751993</v>
      </c>
      <c r="CV79" s="40">
        <v>81669.493150669805</v>
      </c>
    </row>
    <row r="80" spans="1:100" customFormat="1" ht="15" x14ac:dyDescent="0.15">
      <c r="A80" s="52"/>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row>
    <row r="81" spans="1:47" ht="15" x14ac:dyDescent="0.15">
      <c r="A81" s="8" t="s">
        <v>142</v>
      </c>
      <c r="AB81"/>
      <c r="AC81"/>
      <c r="AD81"/>
      <c r="AE81"/>
      <c r="AF81"/>
      <c r="AG81"/>
      <c r="AH81"/>
      <c r="AI81"/>
      <c r="AJ81"/>
      <c r="AK81"/>
      <c r="AL81"/>
      <c r="AM81"/>
      <c r="AN81"/>
      <c r="AO81"/>
      <c r="AP81"/>
      <c r="AQ81"/>
      <c r="AR81"/>
      <c r="AS81"/>
      <c r="AT81"/>
    </row>
    <row r="82" spans="1:47" ht="15" x14ac:dyDescent="0.15">
      <c r="A82" s="8"/>
      <c r="AB82"/>
      <c r="AC82"/>
      <c r="AD82"/>
      <c r="AE82"/>
      <c r="AF82"/>
      <c r="AG82"/>
      <c r="AH82"/>
      <c r="AI82"/>
      <c r="AJ82"/>
      <c r="AK82"/>
      <c r="AL82"/>
      <c r="AM82"/>
      <c r="AN82"/>
      <c r="AO82"/>
      <c r="AP82"/>
      <c r="AQ82"/>
      <c r="AR82"/>
      <c r="AS82"/>
      <c r="AT82"/>
    </row>
    <row r="83" spans="1:47" ht="15" x14ac:dyDescent="0.15">
      <c r="A83" s="39" t="s">
        <v>138</v>
      </c>
      <c r="V83" s="27"/>
      <c r="W83"/>
      <c r="X83"/>
      <c r="Y83"/>
      <c r="Z83"/>
      <c r="AA83"/>
      <c r="AB83"/>
      <c r="AC83"/>
      <c r="AD83"/>
      <c r="AE83"/>
      <c r="AF83"/>
      <c r="AG83"/>
      <c r="AH83"/>
      <c r="AI83"/>
      <c r="AJ83"/>
      <c r="AK83"/>
      <c r="AL83"/>
      <c r="AM83"/>
      <c r="AN83"/>
      <c r="AO83"/>
      <c r="AP83"/>
      <c r="AQ83"/>
      <c r="AR83"/>
      <c r="AS83"/>
      <c r="AT83"/>
    </row>
    <row r="84" spans="1:47" ht="57" x14ac:dyDescent="0.15">
      <c r="A84" s="46" t="s">
        <v>139</v>
      </c>
      <c r="B84" s="47" t="s">
        <v>99</v>
      </c>
      <c r="C84" s="47" t="s">
        <v>100</v>
      </c>
      <c r="D84" s="47" t="s">
        <v>2</v>
      </c>
      <c r="E84" s="47" t="s">
        <v>3</v>
      </c>
      <c r="F84" s="47" t="s">
        <v>18</v>
      </c>
      <c r="G84" s="47" t="s">
        <v>6</v>
      </c>
      <c r="H84" s="47" t="s">
        <v>8</v>
      </c>
      <c r="I84" s="47" t="s">
        <v>16</v>
      </c>
      <c r="J84" s="47" t="s">
        <v>7</v>
      </c>
      <c r="K84" s="47" t="s">
        <v>11</v>
      </c>
      <c r="L84" s="47" t="s">
        <v>117</v>
      </c>
      <c r="M84" s="47" t="s">
        <v>101</v>
      </c>
      <c r="N84" s="47" t="s">
        <v>4</v>
      </c>
      <c r="O84" s="47" t="s">
        <v>102</v>
      </c>
      <c r="P84" s="47" t="s">
        <v>103</v>
      </c>
      <c r="Q84" s="47" t="s">
        <v>195</v>
      </c>
      <c r="R84" s="47" t="s">
        <v>249</v>
      </c>
      <c r="S84" s="47" t="s">
        <v>17</v>
      </c>
      <c r="T84" s="47" t="s">
        <v>5</v>
      </c>
      <c r="U84" s="47" t="s">
        <v>9</v>
      </c>
      <c r="V84" s="47" t="s">
        <v>10</v>
      </c>
      <c r="W84" s="48" t="s">
        <v>263</v>
      </c>
      <c r="X84"/>
      <c r="Y84"/>
      <c r="Z84"/>
      <c r="AA84"/>
      <c r="AB84"/>
      <c r="AC84"/>
      <c r="AD84"/>
      <c r="AE84"/>
      <c r="AF84"/>
      <c r="AG84"/>
      <c r="AH84"/>
      <c r="AI84"/>
      <c r="AJ84"/>
      <c r="AK84"/>
      <c r="AL84"/>
      <c r="AM84"/>
      <c r="AN84"/>
      <c r="AO84"/>
      <c r="AP84"/>
      <c r="AQ84"/>
      <c r="AR84"/>
      <c r="AS84"/>
      <c r="AT84"/>
      <c r="AU84"/>
    </row>
    <row r="85" spans="1:47" x14ac:dyDescent="0.15">
      <c r="A85" s="22">
        <v>2004</v>
      </c>
      <c r="B85" s="116">
        <f>SUM(B$7:B7)</f>
        <v>0</v>
      </c>
      <c r="C85" s="116">
        <f>SUM(C$7:C7)</f>
        <v>0</v>
      </c>
      <c r="D85" s="116">
        <f>SUM(D$7:D7)</f>
        <v>0</v>
      </c>
      <c r="E85" s="116">
        <f>SUM(E$7:E7)</f>
        <v>0</v>
      </c>
      <c r="F85" s="116">
        <f>SUM(F$7:F7)</f>
        <v>0</v>
      </c>
      <c r="G85" s="116">
        <f>SUM(G$7:G7)</f>
        <v>0</v>
      </c>
      <c r="H85" s="116">
        <f>SUM(H$7:H7)</f>
        <v>0</v>
      </c>
      <c r="I85" s="116">
        <f>SUM(I$7:I7)</f>
        <v>0</v>
      </c>
      <c r="J85" s="116">
        <f>SUM(J$7:J7)</f>
        <v>0</v>
      </c>
      <c r="K85" s="116">
        <f>SUM(K$7:K7)</f>
        <v>0</v>
      </c>
      <c r="L85" s="116">
        <f>SUM(L$7:L7)</f>
        <v>0</v>
      </c>
      <c r="M85" s="116">
        <f>SUM(M$7:M7)</f>
        <v>0</v>
      </c>
      <c r="N85" s="116">
        <f>SUM(N$7:N7)</f>
        <v>1</v>
      </c>
      <c r="O85" s="116">
        <f>SUM(O$7:O7)</f>
        <v>0</v>
      </c>
      <c r="P85" s="116">
        <f>SUM(P$7:P7)</f>
        <v>0</v>
      </c>
      <c r="Q85" s="116">
        <f>SUM(Q$7:Q7)</f>
        <v>0</v>
      </c>
      <c r="R85" s="116">
        <f>SUM(R$7:R7)</f>
        <v>0</v>
      </c>
      <c r="S85" s="116">
        <f>SUM(S$7:S7)</f>
        <v>0</v>
      </c>
      <c r="T85" s="116">
        <f>SUM(T$7:T7)</f>
        <v>0</v>
      </c>
      <c r="U85" s="116">
        <f>SUM(U$7:U7)</f>
        <v>0</v>
      </c>
      <c r="V85" s="116">
        <f>SUM(V$7:V7)</f>
        <v>0</v>
      </c>
      <c r="W85" s="116">
        <f>SUM(W$7:W7)</f>
        <v>0</v>
      </c>
      <c r="X85"/>
      <c r="Y85"/>
      <c r="Z85"/>
      <c r="AA85"/>
      <c r="AB85"/>
      <c r="AC85"/>
      <c r="AD85"/>
      <c r="AE85"/>
      <c r="AF85"/>
      <c r="AG85"/>
      <c r="AH85"/>
      <c r="AI85"/>
      <c r="AJ85"/>
      <c r="AK85"/>
      <c r="AL85"/>
      <c r="AM85"/>
      <c r="AN85"/>
      <c r="AO85"/>
      <c r="AP85"/>
      <c r="AQ85"/>
      <c r="AR85"/>
      <c r="AS85"/>
      <c r="AT85"/>
      <c r="AU85"/>
    </row>
    <row r="86" spans="1:47" x14ac:dyDescent="0.15">
      <c r="A86" s="22">
        <v>2005</v>
      </c>
      <c r="B86" s="116">
        <f>SUM(B$7:B8)</f>
        <v>0</v>
      </c>
      <c r="C86" s="116">
        <f>SUM(C$7:C8)</f>
        <v>0</v>
      </c>
      <c r="D86" s="116">
        <f>SUM(D$7:D8)</f>
        <v>9</v>
      </c>
      <c r="E86" s="116">
        <f>SUM(E$7:E8)</f>
        <v>10</v>
      </c>
      <c r="F86" s="116">
        <f>SUM(F$7:F8)</f>
        <v>0</v>
      </c>
      <c r="G86" s="116">
        <f>SUM(G$7:G8)</f>
        <v>1</v>
      </c>
      <c r="H86" s="116">
        <f>SUM(H$7:H8)</f>
        <v>1</v>
      </c>
      <c r="I86" s="116">
        <f>SUM(I$7:I8)</f>
        <v>3</v>
      </c>
      <c r="J86" s="116">
        <f>SUM(J$7:J8)</f>
        <v>21</v>
      </c>
      <c r="K86" s="116">
        <f>SUM(K$7:K8)</f>
        <v>0</v>
      </c>
      <c r="L86" s="116">
        <f>SUM(L$7:L8)</f>
        <v>0</v>
      </c>
      <c r="M86" s="116">
        <f>SUM(M$7:M8)</f>
        <v>0</v>
      </c>
      <c r="N86" s="116">
        <f>SUM(N$7:N8)</f>
        <v>11</v>
      </c>
      <c r="O86" s="116">
        <f>SUM(O$7:O8)</f>
        <v>2</v>
      </c>
      <c r="P86" s="116">
        <f>SUM(P$7:P8)</f>
        <v>0</v>
      </c>
      <c r="Q86" s="116">
        <f>SUM(Q$7:Q8)</f>
        <v>0</v>
      </c>
      <c r="R86" s="116">
        <f>SUM(R$7:R8)</f>
        <v>0</v>
      </c>
      <c r="S86" s="116">
        <f>SUM(S$7:S8)</f>
        <v>0</v>
      </c>
      <c r="T86" s="116">
        <f>SUM(T$7:T8)</f>
        <v>0</v>
      </c>
      <c r="U86" s="116">
        <f>SUM(U$7:U8)</f>
        <v>0</v>
      </c>
      <c r="V86" s="116">
        <f>SUM(V$7:V8)</f>
        <v>5</v>
      </c>
      <c r="W86" s="116">
        <f>SUM(W$7:W8)</f>
        <v>38</v>
      </c>
      <c r="X86"/>
      <c r="Y86"/>
      <c r="Z86"/>
      <c r="AA86"/>
      <c r="AB86"/>
      <c r="AC86"/>
      <c r="AD86"/>
      <c r="AE86"/>
      <c r="AF86"/>
      <c r="AG86"/>
      <c r="AH86"/>
      <c r="AI86"/>
      <c r="AJ86"/>
      <c r="AK86"/>
      <c r="AL86"/>
      <c r="AM86"/>
      <c r="AN86"/>
      <c r="AO86"/>
      <c r="AP86"/>
      <c r="AQ86"/>
      <c r="AR86"/>
      <c r="AS86"/>
      <c r="AT86"/>
      <c r="AU86"/>
    </row>
    <row r="87" spans="1:47" x14ac:dyDescent="0.15">
      <c r="A87" s="22">
        <v>2006</v>
      </c>
      <c r="B87" s="116">
        <f>SUM(B$7:B9)</f>
        <v>1</v>
      </c>
      <c r="C87" s="116">
        <f>SUM(C$7:C9)</f>
        <v>0</v>
      </c>
      <c r="D87" s="116">
        <f>SUM(D$7:D9)</f>
        <v>110</v>
      </c>
      <c r="E87" s="116">
        <f>SUM(E$7:E9)</f>
        <v>98</v>
      </c>
      <c r="F87" s="116">
        <f>SUM(F$7:F9)</f>
        <v>14</v>
      </c>
      <c r="G87" s="116">
        <f>SUM(G$7:G9)</f>
        <v>21</v>
      </c>
      <c r="H87" s="116">
        <f>SUM(H$7:H9)</f>
        <v>11</v>
      </c>
      <c r="I87" s="116">
        <f>SUM(I$7:I9)</f>
        <v>10</v>
      </c>
      <c r="J87" s="116">
        <f>SUM(J$7:J9)</f>
        <v>76</v>
      </c>
      <c r="K87" s="116">
        <f>SUM(K$7:K9)</f>
        <v>0</v>
      </c>
      <c r="L87" s="116">
        <f>SUM(L$7:L9)</f>
        <v>0</v>
      </c>
      <c r="M87" s="116">
        <f>SUM(M$7:M9)</f>
        <v>4</v>
      </c>
      <c r="N87" s="116">
        <f>SUM(N$7:N9)</f>
        <v>36</v>
      </c>
      <c r="O87" s="116">
        <f>SUM(O$7:O9)</f>
        <v>4</v>
      </c>
      <c r="P87" s="116">
        <f>SUM(P$7:P9)</f>
        <v>8</v>
      </c>
      <c r="Q87" s="116">
        <f>SUM(Q$7:Q9)</f>
        <v>0</v>
      </c>
      <c r="R87" s="116">
        <f>SUM(R$7:R9)</f>
        <v>2</v>
      </c>
      <c r="S87" s="116">
        <f>SUM(S$7:S9)</f>
        <v>0</v>
      </c>
      <c r="T87" s="116">
        <f>SUM(T$7:T9)</f>
        <v>1</v>
      </c>
      <c r="U87" s="116">
        <f>SUM(U$7:U9)</f>
        <v>23</v>
      </c>
      <c r="V87" s="116">
        <f>SUM(V$7:V9)</f>
        <v>52</v>
      </c>
      <c r="W87" s="116">
        <f>SUM(W$7:W9)</f>
        <v>347</v>
      </c>
      <c r="X87"/>
      <c r="Y87"/>
      <c r="Z87"/>
      <c r="AA87"/>
      <c r="AB87"/>
      <c r="AC87"/>
      <c r="AD87"/>
      <c r="AE87"/>
      <c r="AF87"/>
      <c r="AG87"/>
      <c r="AH87"/>
      <c r="AI87"/>
      <c r="AJ87"/>
      <c r="AK87"/>
      <c r="AL87"/>
      <c r="AM87"/>
      <c r="AN87"/>
      <c r="AO87"/>
      <c r="AP87"/>
      <c r="AQ87"/>
      <c r="AR87"/>
      <c r="AS87"/>
      <c r="AT87"/>
      <c r="AU87"/>
    </row>
    <row r="88" spans="1:47" x14ac:dyDescent="0.15">
      <c r="A88" s="22">
        <v>2007</v>
      </c>
      <c r="B88" s="116">
        <f>SUM(B$7:B10)</f>
        <v>1</v>
      </c>
      <c r="C88" s="116">
        <f>SUM(C$7:C10)</f>
        <v>0</v>
      </c>
      <c r="D88" s="116">
        <f>SUM(D$7:D10)</f>
        <v>147</v>
      </c>
      <c r="E88" s="116">
        <f>SUM(E$7:E10)</f>
        <v>178</v>
      </c>
      <c r="F88" s="116">
        <f>SUM(F$7:F10)</f>
        <v>22</v>
      </c>
      <c r="G88" s="116">
        <f>SUM(G$7:G10)</f>
        <v>51</v>
      </c>
      <c r="H88" s="116">
        <f>SUM(H$7:H10)</f>
        <v>24</v>
      </c>
      <c r="I88" s="116">
        <f>SUM(I$7:I10)</f>
        <v>16</v>
      </c>
      <c r="J88" s="116">
        <f>SUM(J$7:J10)</f>
        <v>159</v>
      </c>
      <c r="K88" s="116">
        <f>SUM(K$7:K10)</f>
        <v>0</v>
      </c>
      <c r="L88" s="116">
        <f>SUM(L$7:L10)</f>
        <v>0</v>
      </c>
      <c r="M88" s="116">
        <f>SUM(M$7:M10)</f>
        <v>11</v>
      </c>
      <c r="N88" s="116">
        <f>SUM(N$7:N10)</f>
        <v>75</v>
      </c>
      <c r="O88" s="116">
        <f>SUM(O$7:O10)</f>
        <v>17</v>
      </c>
      <c r="P88" s="116">
        <f>SUM(P$7:P10)</f>
        <v>10</v>
      </c>
      <c r="Q88" s="116">
        <f>SUM(Q$7:Q10)</f>
        <v>0</v>
      </c>
      <c r="R88" s="116">
        <f>SUM(R$7:R10)</f>
        <v>2</v>
      </c>
      <c r="S88" s="116">
        <f>SUM(S$7:S10)</f>
        <v>0</v>
      </c>
      <c r="T88" s="116">
        <f>SUM(T$7:T10)</f>
        <v>2</v>
      </c>
      <c r="U88" s="116">
        <f>SUM(U$7:U10)</f>
        <v>57</v>
      </c>
      <c r="V88" s="116">
        <f>SUM(V$7:V10)</f>
        <v>125</v>
      </c>
      <c r="W88" s="116">
        <f>SUM(W$7:W10)</f>
        <v>698</v>
      </c>
      <c r="X88"/>
      <c r="Y88"/>
      <c r="Z88"/>
      <c r="AA88"/>
      <c r="AB88"/>
      <c r="AC88"/>
      <c r="AD88"/>
      <c r="AE88"/>
      <c r="AF88"/>
      <c r="AG88"/>
      <c r="AH88"/>
      <c r="AI88"/>
      <c r="AJ88"/>
      <c r="AK88"/>
      <c r="AL88"/>
      <c r="AM88"/>
      <c r="AN88"/>
      <c r="AO88"/>
      <c r="AP88"/>
      <c r="AQ88"/>
      <c r="AR88"/>
      <c r="AS88"/>
      <c r="AT88"/>
      <c r="AU88"/>
    </row>
    <row r="89" spans="1:47" x14ac:dyDescent="0.15">
      <c r="A89" s="22">
        <v>2008</v>
      </c>
      <c r="B89" s="116">
        <f>SUM(B$7:B11)</f>
        <v>1</v>
      </c>
      <c r="C89" s="116">
        <f>SUM(C$7:C11)</f>
        <v>0</v>
      </c>
      <c r="D89" s="116">
        <f>SUM(D$7:D11)</f>
        <v>187</v>
      </c>
      <c r="E89" s="116">
        <f>SUM(E$7:E11)</f>
        <v>218</v>
      </c>
      <c r="F89" s="116">
        <f>SUM(F$7:F11)</f>
        <v>26</v>
      </c>
      <c r="G89" s="116">
        <f>SUM(G$7:G11)</f>
        <v>59</v>
      </c>
      <c r="H89" s="116">
        <f>SUM(H$7:H11)</f>
        <v>43</v>
      </c>
      <c r="I89" s="116">
        <f>SUM(I$7:I11)</f>
        <v>18</v>
      </c>
      <c r="J89" s="116">
        <f>SUM(J$7:J11)</f>
        <v>295</v>
      </c>
      <c r="K89" s="116">
        <f>SUM(K$7:K11)</f>
        <v>0</v>
      </c>
      <c r="L89" s="116">
        <f>SUM(L$7:L11)</f>
        <v>0</v>
      </c>
      <c r="M89" s="116">
        <f>SUM(M$7:M11)</f>
        <v>17</v>
      </c>
      <c r="N89" s="116">
        <f>SUM(N$7:N11)</f>
        <v>107</v>
      </c>
      <c r="O89" s="116">
        <f>SUM(O$7:O11)</f>
        <v>39</v>
      </c>
      <c r="P89" s="116">
        <f>SUM(P$7:P11)</f>
        <v>11</v>
      </c>
      <c r="Q89" s="116">
        <f>SUM(Q$7:Q11)</f>
        <v>1</v>
      </c>
      <c r="R89" s="116">
        <f>SUM(R$7:R11)</f>
        <v>3</v>
      </c>
      <c r="S89" s="116">
        <f>SUM(S$7:S11)</f>
        <v>0</v>
      </c>
      <c r="T89" s="116">
        <f>SUM(T$7:T11)</f>
        <v>2</v>
      </c>
      <c r="U89" s="116">
        <f>SUM(U$7:U11)</f>
        <v>111</v>
      </c>
      <c r="V89" s="116">
        <f>SUM(V$7:V11)</f>
        <v>189</v>
      </c>
      <c r="W89" s="116">
        <f>SUM(W$7:W11)</f>
        <v>1063</v>
      </c>
      <c r="X89"/>
      <c r="Y89"/>
      <c r="Z89"/>
      <c r="AA89"/>
      <c r="AB89"/>
      <c r="AC89"/>
      <c r="AD89"/>
      <c r="AE89"/>
      <c r="AF89"/>
      <c r="AG89"/>
      <c r="AH89"/>
      <c r="AI89"/>
      <c r="AJ89"/>
      <c r="AK89"/>
      <c r="AL89"/>
      <c r="AM89"/>
      <c r="AN89"/>
      <c r="AO89"/>
      <c r="AP89"/>
      <c r="AQ89"/>
      <c r="AR89"/>
      <c r="AS89"/>
      <c r="AT89"/>
      <c r="AU89"/>
    </row>
    <row r="90" spans="1:47" x14ac:dyDescent="0.15">
      <c r="A90" s="22">
        <v>2009</v>
      </c>
      <c r="B90" s="116">
        <f>SUM(B$7:B12)</f>
        <v>11</v>
      </c>
      <c r="C90" s="116">
        <f>SUM(C$7:C12)</f>
        <v>0</v>
      </c>
      <c r="D90" s="116">
        <f>SUM(D$7:D12)</f>
        <v>291</v>
      </c>
      <c r="E90" s="116">
        <f>SUM(E$7:E12)</f>
        <v>246</v>
      </c>
      <c r="F90" s="116">
        <f>SUM(F$7:F12)</f>
        <v>31</v>
      </c>
      <c r="G90" s="116">
        <f>SUM(G$7:G12)</f>
        <v>75</v>
      </c>
      <c r="H90" s="116">
        <f>SUM(H$7:H12)</f>
        <v>58</v>
      </c>
      <c r="I90" s="116">
        <f>SUM(I$7:I12)</f>
        <v>20</v>
      </c>
      <c r="J90" s="116">
        <f>SUM(J$7:J12)</f>
        <v>544</v>
      </c>
      <c r="K90" s="116">
        <f>SUM(K$7:K12)</f>
        <v>1</v>
      </c>
      <c r="L90" s="116">
        <f>SUM(L$7:L12)</f>
        <v>0</v>
      </c>
      <c r="M90" s="116">
        <f>SUM(M$7:M12)</f>
        <v>43</v>
      </c>
      <c r="N90" s="116">
        <f>SUM(N$7:N12)</f>
        <v>159</v>
      </c>
      <c r="O90" s="116">
        <f>SUM(O$7:O12)</f>
        <v>60</v>
      </c>
      <c r="P90" s="116">
        <f>SUM(P$7:P12)</f>
        <v>18</v>
      </c>
      <c r="Q90" s="116">
        <f>SUM(Q$7:Q12)</f>
        <v>2</v>
      </c>
      <c r="R90" s="116">
        <f>SUM(R$7:R12)</f>
        <v>11</v>
      </c>
      <c r="S90" s="116">
        <f>SUM(S$7:S12)</f>
        <v>3</v>
      </c>
      <c r="T90" s="116">
        <f>SUM(T$7:T12)</f>
        <v>2</v>
      </c>
      <c r="U90" s="116">
        <f>SUM(U$7:U12)</f>
        <v>152</v>
      </c>
      <c r="V90" s="116">
        <f>SUM(V$7:V12)</f>
        <v>283</v>
      </c>
      <c r="W90" s="116">
        <f>SUM(W$7:W12)</f>
        <v>1683</v>
      </c>
      <c r="X90"/>
      <c r="Y90"/>
      <c r="Z90"/>
      <c r="AA90"/>
      <c r="AB90"/>
      <c r="AC90"/>
      <c r="AD90"/>
      <c r="AE90"/>
      <c r="AF90"/>
      <c r="AG90"/>
      <c r="AH90"/>
      <c r="AI90"/>
      <c r="AJ90"/>
      <c r="AK90"/>
      <c r="AL90"/>
      <c r="AM90"/>
      <c r="AN90"/>
      <c r="AO90"/>
      <c r="AP90"/>
      <c r="AQ90"/>
      <c r="AR90"/>
      <c r="AS90"/>
      <c r="AT90"/>
      <c r="AU90"/>
    </row>
    <row r="91" spans="1:47" x14ac:dyDescent="0.15">
      <c r="A91" s="22">
        <v>2010</v>
      </c>
      <c r="B91" s="116">
        <f>SUM(B$7:B13)</f>
        <v>18</v>
      </c>
      <c r="C91" s="116">
        <f>SUM(C$7:C13)</f>
        <v>1</v>
      </c>
      <c r="D91" s="116">
        <f>SUM(D$7:D13)</f>
        <v>323</v>
      </c>
      <c r="E91" s="116">
        <f>SUM(E$7:E13)</f>
        <v>301</v>
      </c>
      <c r="F91" s="116">
        <f>SUM(F$7:F13)</f>
        <v>33</v>
      </c>
      <c r="G91" s="116">
        <f>SUM(G$7:G13)</f>
        <v>95</v>
      </c>
      <c r="H91" s="116">
        <f>SUM(H$7:H13)</f>
        <v>72</v>
      </c>
      <c r="I91" s="116">
        <f>SUM(I$7:I13)</f>
        <v>20</v>
      </c>
      <c r="J91" s="116">
        <f>SUM(J$7:J13)</f>
        <v>838</v>
      </c>
      <c r="K91" s="116">
        <f>SUM(K$7:K13)</f>
        <v>4</v>
      </c>
      <c r="L91" s="116">
        <f>SUM(L$7:L13)</f>
        <v>1</v>
      </c>
      <c r="M91" s="116">
        <f>SUM(M$7:M13)</f>
        <v>63</v>
      </c>
      <c r="N91" s="116">
        <f>SUM(N$7:N13)</f>
        <v>201</v>
      </c>
      <c r="O91" s="116">
        <f>SUM(O$7:O13)</f>
        <v>63</v>
      </c>
      <c r="P91" s="116">
        <f>SUM(P$7:P13)</f>
        <v>26</v>
      </c>
      <c r="Q91" s="116">
        <f>SUM(Q$7:Q13)</f>
        <v>4</v>
      </c>
      <c r="R91" s="116">
        <f>SUM(R$7:R13)</f>
        <v>19</v>
      </c>
      <c r="S91" s="116">
        <f>SUM(S$7:S13)</f>
        <v>6</v>
      </c>
      <c r="T91" s="116">
        <f>SUM(T$7:T13)</f>
        <v>4</v>
      </c>
      <c r="U91" s="116">
        <f>SUM(U$7:U13)</f>
        <v>190</v>
      </c>
      <c r="V91" s="116">
        <f>SUM(V$7:V13)</f>
        <v>537</v>
      </c>
      <c r="W91" s="116">
        <f>SUM(W$7:W13)</f>
        <v>2486</v>
      </c>
      <c r="X91"/>
      <c r="Y91"/>
      <c r="Z91"/>
      <c r="AA91"/>
      <c r="AB91"/>
      <c r="AC91"/>
      <c r="AD91"/>
      <c r="AE91"/>
      <c r="AF91"/>
      <c r="AG91"/>
      <c r="AH91"/>
      <c r="AI91"/>
      <c r="AJ91"/>
      <c r="AK91"/>
      <c r="AL91"/>
      <c r="AM91"/>
      <c r="AN91"/>
      <c r="AO91"/>
      <c r="AP91"/>
      <c r="AQ91"/>
      <c r="AR91"/>
      <c r="AS91"/>
    </row>
    <row r="92" spans="1:47" x14ac:dyDescent="0.15">
      <c r="A92" s="22">
        <v>2011</v>
      </c>
      <c r="B92" s="116">
        <f>SUM(B$7:B14)</f>
        <v>36</v>
      </c>
      <c r="C92" s="116">
        <f>SUM(C$7:C14)</f>
        <v>1</v>
      </c>
      <c r="D92" s="116">
        <f>SUM(D$7:D14)</f>
        <v>400</v>
      </c>
      <c r="E92" s="116">
        <f>SUM(E$7:E14)</f>
        <v>369</v>
      </c>
      <c r="F92" s="116">
        <f>SUM(F$7:F14)</f>
        <v>37</v>
      </c>
      <c r="G92" s="116">
        <f>SUM(G$7:G14)</f>
        <v>119</v>
      </c>
      <c r="H92" s="116">
        <f>SUM(H$7:H14)</f>
        <v>94</v>
      </c>
      <c r="I92" s="116">
        <f>SUM(I$7:I14)</f>
        <v>21</v>
      </c>
      <c r="J92" s="116">
        <f>SUM(J$7:J14)</f>
        <v>1161</v>
      </c>
      <c r="K92" s="116">
        <f>SUM(K$7:K14)</f>
        <v>7</v>
      </c>
      <c r="L92" s="116">
        <f>SUM(L$7:L14)</f>
        <v>1</v>
      </c>
      <c r="M92" s="116">
        <f>SUM(M$7:M14)</f>
        <v>76</v>
      </c>
      <c r="N92" s="116">
        <f>SUM(N$7:N14)</f>
        <v>245</v>
      </c>
      <c r="O92" s="116">
        <f>SUM(O$7:O14)</f>
        <v>71</v>
      </c>
      <c r="P92" s="116">
        <f>SUM(P$7:P14)</f>
        <v>37</v>
      </c>
      <c r="Q92" s="116">
        <f>SUM(Q$7:Q14)</f>
        <v>4</v>
      </c>
      <c r="R92" s="116">
        <f>SUM(R$7:R14)</f>
        <v>42</v>
      </c>
      <c r="S92" s="116">
        <f>SUM(S$7:S14)</f>
        <v>10</v>
      </c>
      <c r="T92" s="116">
        <f>SUM(T$7:T14)</f>
        <v>11</v>
      </c>
      <c r="U92" s="116">
        <f>SUM(U$7:U14)</f>
        <v>239</v>
      </c>
      <c r="V92" s="116">
        <f>SUM(V$7:V14)</f>
        <v>945</v>
      </c>
      <c r="W92" s="116">
        <f>SUM(W$7:W14)</f>
        <v>3593</v>
      </c>
      <c r="X92"/>
      <c r="Y92"/>
      <c r="Z92"/>
      <c r="AA92"/>
      <c r="AB92"/>
      <c r="AC92"/>
      <c r="AD92"/>
      <c r="AE92"/>
      <c r="AF92"/>
      <c r="AG92"/>
      <c r="AH92"/>
      <c r="AI92"/>
      <c r="AJ92"/>
      <c r="AK92"/>
      <c r="AL92"/>
      <c r="AM92"/>
      <c r="AN92"/>
      <c r="AO92"/>
      <c r="AP92"/>
      <c r="AQ92"/>
      <c r="AR92"/>
      <c r="AS92"/>
    </row>
    <row r="93" spans="1:47" x14ac:dyDescent="0.15">
      <c r="A93" s="22">
        <v>2012</v>
      </c>
      <c r="B93" s="116">
        <f>SUM(B$7:B15)</f>
        <v>46</v>
      </c>
      <c r="C93" s="116">
        <f>SUM(C$7:C15)</f>
        <v>1</v>
      </c>
      <c r="D93" s="116">
        <f>SUM(D$7:D15)</f>
        <v>576</v>
      </c>
      <c r="E93" s="116">
        <f>SUM(E$7:E15)</f>
        <v>543</v>
      </c>
      <c r="F93" s="116">
        <f>SUM(F$7:F15)</f>
        <v>50</v>
      </c>
      <c r="G93" s="116">
        <f>SUM(G$7:G15)</f>
        <v>217</v>
      </c>
      <c r="H93" s="116">
        <f>SUM(H$7:H15)</f>
        <v>123</v>
      </c>
      <c r="I93" s="116">
        <f>SUM(I$7:I15)</f>
        <v>21</v>
      </c>
      <c r="J93" s="116">
        <f>SUM(J$7:J15)</f>
        <v>1966</v>
      </c>
      <c r="K93" s="116">
        <f>SUM(K$7:K15)</f>
        <v>13</v>
      </c>
      <c r="L93" s="116">
        <f>SUM(L$7:L15)</f>
        <v>2</v>
      </c>
      <c r="M93" s="116">
        <f>SUM(M$7:M15)</f>
        <v>130</v>
      </c>
      <c r="N93" s="116">
        <f>SUM(N$7:N15)</f>
        <v>340</v>
      </c>
      <c r="O93" s="116">
        <f>SUM(O$7:O15)</f>
        <v>103</v>
      </c>
      <c r="P93" s="116">
        <f>SUM(P$7:P15)</f>
        <v>73</v>
      </c>
      <c r="Q93" s="116">
        <f>SUM(Q$7:Q15)</f>
        <v>6</v>
      </c>
      <c r="R93" s="116">
        <f>SUM(R$7:R15)</f>
        <v>301</v>
      </c>
      <c r="S93" s="116">
        <f>SUM(S$7:S15)</f>
        <v>10</v>
      </c>
      <c r="T93" s="116">
        <f>SUM(T$7:T15)</f>
        <v>26</v>
      </c>
      <c r="U93" s="116">
        <f>SUM(U$7:U15)</f>
        <v>332</v>
      </c>
      <c r="V93" s="116">
        <f>SUM(V$7:V15)</f>
        <v>2279</v>
      </c>
      <c r="W93" s="116">
        <f>SUM(W$7:W15)</f>
        <v>6825</v>
      </c>
      <c r="X93"/>
      <c r="Y93"/>
      <c r="Z93"/>
      <c r="AA93"/>
      <c r="AB93"/>
      <c r="AC93"/>
      <c r="AD93"/>
      <c r="AE93"/>
      <c r="AF93"/>
      <c r="AG93"/>
      <c r="AH93"/>
      <c r="AI93"/>
      <c r="AJ93"/>
      <c r="AK93"/>
      <c r="AL93"/>
      <c r="AM93"/>
      <c r="AN93"/>
      <c r="AO93"/>
      <c r="AP93"/>
      <c r="AQ93"/>
      <c r="AR93"/>
      <c r="AS93"/>
    </row>
    <row r="94" spans="1:47" x14ac:dyDescent="0.15">
      <c r="A94" s="22">
        <v>2013</v>
      </c>
      <c r="B94" s="116">
        <f>SUM(B$7:B16)</f>
        <v>52</v>
      </c>
      <c r="C94" s="116">
        <f>SUM(C$7:C16)</f>
        <v>2</v>
      </c>
      <c r="D94" s="116">
        <f>SUM(D$7:D16)</f>
        <v>598</v>
      </c>
      <c r="E94" s="116">
        <f>SUM(E$7:E16)</f>
        <v>564</v>
      </c>
      <c r="F94" s="116">
        <f>SUM(F$7:F16)</f>
        <v>55</v>
      </c>
      <c r="G94" s="116">
        <f>SUM(G$7:G16)</f>
        <v>234</v>
      </c>
      <c r="H94" s="116">
        <f>SUM(H$7:H16)</f>
        <v>132</v>
      </c>
      <c r="I94" s="116">
        <f>SUM(I$7:I16)</f>
        <v>21</v>
      </c>
      <c r="J94" s="116">
        <f>SUM(J$7:J16)</f>
        <v>2023</v>
      </c>
      <c r="K94" s="116">
        <f>SUM(K$7:K16)</f>
        <v>13</v>
      </c>
      <c r="L94" s="116">
        <f>SUM(L$7:L16)</f>
        <v>3</v>
      </c>
      <c r="M94" s="116">
        <f>SUM(M$7:M16)</f>
        <v>138</v>
      </c>
      <c r="N94" s="116">
        <f>SUM(N$7:N16)</f>
        <v>365</v>
      </c>
      <c r="O94" s="116">
        <f>SUM(O$7:O16)</f>
        <v>104</v>
      </c>
      <c r="P94" s="116">
        <f>SUM(P$7:P16)</f>
        <v>75</v>
      </c>
      <c r="Q94" s="116">
        <f>SUM(Q$7:Q16)</f>
        <v>7</v>
      </c>
      <c r="R94" s="116">
        <f>SUM(R$7:R16)</f>
        <v>320</v>
      </c>
      <c r="S94" s="116">
        <f>SUM(S$7:S16)</f>
        <v>10</v>
      </c>
      <c r="T94" s="116">
        <f>SUM(T$7:T16)</f>
        <v>27</v>
      </c>
      <c r="U94" s="116">
        <f>SUM(U$7:U16)</f>
        <v>348</v>
      </c>
      <c r="V94" s="116">
        <f>SUM(V$7:V16)</f>
        <v>2369</v>
      </c>
      <c r="W94" s="116">
        <f>SUM(W$7:W16)</f>
        <v>7127</v>
      </c>
      <c r="X94"/>
      <c r="Y94"/>
      <c r="Z94"/>
      <c r="AA94"/>
      <c r="AB94"/>
      <c r="AC94"/>
      <c r="AD94"/>
      <c r="AE94"/>
      <c r="AF94"/>
      <c r="AG94"/>
      <c r="AH94"/>
      <c r="AI94"/>
      <c r="AJ94"/>
      <c r="AK94"/>
      <c r="AL94"/>
      <c r="AM94"/>
      <c r="AN94"/>
      <c r="AO94"/>
      <c r="AP94"/>
      <c r="AQ94"/>
      <c r="AR94"/>
      <c r="AS94"/>
    </row>
    <row r="95" spans="1:47" x14ac:dyDescent="0.15">
      <c r="A95" s="22">
        <v>2014</v>
      </c>
      <c r="B95" s="116">
        <f>SUM(B$7:B17)</f>
        <v>55</v>
      </c>
      <c r="C95" s="116">
        <f>SUM(C$7:C17)</f>
        <v>2</v>
      </c>
      <c r="D95" s="116">
        <f>SUM(D$7:D17)</f>
        <v>604</v>
      </c>
      <c r="E95" s="116">
        <f>SUM(E$7:E17)</f>
        <v>572</v>
      </c>
      <c r="F95" s="116">
        <f>SUM(F$7:F17)</f>
        <v>55</v>
      </c>
      <c r="G95" s="116">
        <f>SUM(G$7:G17)</f>
        <v>245</v>
      </c>
      <c r="H95" s="116">
        <f>SUM(H$7:H17)</f>
        <v>137</v>
      </c>
      <c r="I95" s="116">
        <f>SUM(I$7:I17)</f>
        <v>21</v>
      </c>
      <c r="J95" s="116">
        <f>SUM(J$7:J17)</f>
        <v>2063</v>
      </c>
      <c r="K95" s="116">
        <f>SUM(K$7:K17)</f>
        <v>13</v>
      </c>
      <c r="L95" s="116">
        <f>SUM(L$7:L17)</f>
        <v>3</v>
      </c>
      <c r="M95" s="116">
        <f>SUM(M$7:M17)</f>
        <v>140</v>
      </c>
      <c r="N95" s="116">
        <f>SUM(N$7:N17)</f>
        <v>371</v>
      </c>
      <c r="O95" s="116">
        <f>SUM(O$7:O17)</f>
        <v>104</v>
      </c>
      <c r="P95" s="116">
        <f>SUM(P$7:P17)</f>
        <v>75</v>
      </c>
      <c r="Q95" s="116">
        <f>SUM(Q$7:Q17)</f>
        <v>7</v>
      </c>
      <c r="R95" s="116">
        <f>SUM(R$7:R17)</f>
        <v>335</v>
      </c>
      <c r="S95" s="116">
        <f>SUM(S$7:S17)</f>
        <v>10</v>
      </c>
      <c r="T95" s="116">
        <f>SUM(T$7:T17)</f>
        <v>27</v>
      </c>
      <c r="U95" s="116">
        <f>SUM(U$7:U17)</f>
        <v>357</v>
      </c>
      <c r="V95" s="116">
        <f>SUM(V$7:V17)</f>
        <v>2421</v>
      </c>
      <c r="W95" s="116">
        <f>SUM(W$7:W17)</f>
        <v>7284</v>
      </c>
      <c r="X95"/>
      <c r="Y95"/>
      <c r="Z95"/>
      <c r="AA95"/>
      <c r="AB95"/>
      <c r="AC95"/>
      <c r="AD95"/>
      <c r="AE95"/>
      <c r="AF95"/>
      <c r="AG95"/>
      <c r="AH95"/>
      <c r="AI95"/>
      <c r="AJ95"/>
      <c r="AK95"/>
      <c r="AL95"/>
      <c r="AM95"/>
      <c r="AN95"/>
      <c r="AO95"/>
      <c r="AP95"/>
      <c r="AQ95"/>
      <c r="AR95"/>
      <c r="AS95"/>
    </row>
    <row r="96" spans="1:47" x14ac:dyDescent="0.15">
      <c r="A96" s="22">
        <v>2015</v>
      </c>
      <c r="B96" s="116">
        <f>SUM(B$7:B18)</f>
        <v>66</v>
      </c>
      <c r="C96" s="116">
        <f>SUM(C$7:C18)</f>
        <v>2</v>
      </c>
      <c r="D96" s="116">
        <f>SUM(D$7:D18)</f>
        <v>608</v>
      </c>
      <c r="E96" s="116">
        <f>SUM(E$7:E18)</f>
        <v>578</v>
      </c>
      <c r="F96" s="116">
        <f>SUM(F$7:F18)</f>
        <v>55</v>
      </c>
      <c r="G96" s="116">
        <f>SUM(G$7:G18)</f>
        <v>255</v>
      </c>
      <c r="H96" s="116">
        <f>SUM(H$7:H18)</f>
        <v>139</v>
      </c>
      <c r="I96" s="116">
        <f>SUM(I$7:I18)</f>
        <v>21</v>
      </c>
      <c r="J96" s="116">
        <f>SUM(J$7:J18)</f>
        <v>2084</v>
      </c>
      <c r="K96" s="116">
        <f>SUM(K$7:K18)</f>
        <v>14</v>
      </c>
      <c r="L96" s="116">
        <f>SUM(L$7:L18)</f>
        <v>4</v>
      </c>
      <c r="M96" s="116">
        <f>SUM(M$7:M18)</f>
        <v>140</v>
      </c>
      <c r="N96" s="116">
        <f>SUM(N$7:N18)</f>
        <v>371</v>
      </c>
      <c r="O96" s="116">
        <f>SUM(O$7:O18)</f>
        <v>104</v>
      </c>
      <c r="P96" s="116">
        <f>SUM(P$7:P18)</f>
        <v>77</v>
      </c>
      <c r="Q96" s="116">
        <f>SUM(Q$7:Q18)</f>
        <v>7</v>
      </c>
      <c r="R96" s="116">
        <f>SUM(R$7:R18)</f>
        <v>342</v>
      </c>
      <c r="S96" s="116">
        <f>SUM(S$7:S18)</f>
        <v>10</v>
      </c>
      <c r="T96" s="116">
        <f>SUM(T$7:T18)</f>
        <v>27</v>
      </c>
      <c r="U96" s="116">
        <f>SUM(U$7:U18)</f>
        <v>363</v>
      </c>
      <c r="V96" s="116">
        <f>SUM(V$7:V18)</f>
        <v>2445</v>
      </c>
      <c r="W96" s="116">
        <f>SUM(W$7:W18)</f>
        <v>7379</v>
      </c>
      <c r="X96"/>
      <c r="Y96"/>
      <c r="Z96"/>
      <c r="AA96"/>
      <c r="AB96"/>
      <c r="AC96"/>
      <c r="AD96"/>
      <c r="AE96"/>
      <c r="AF96"/>
      <c r="AG96"/>
      <c r="AH96"/>
      <c r="AI96"/>
      <c r="AJ96"/>
      <c r="AK96"/>
      <c r="AL96"/>
      <c r="AM96"/>
      <c r="AN96"/>
      <c r="AO96"/>
      <c r="AP96"/>
      <c r="AQ96"/>
      <c r="AR96"/>
      <c r="AS96"/>
    </row>
    <row r="97" spans="1:101" x14ac:dyDescent="0.15">
      <c r="A97" s="22">
        <v>2016</v>
      </c>
      <c r="B97" s="116">
        <f>SUM(B$7:B19)</f>
        <v>66</v>
      </c>
      <c r="C97" s="116">
        <f>SUM(C$7:C19)</f>
        <v>3</v>
      </c>
      <c r="D97" s="116">
        <f>SUM(D$7:D19)</f>
        <v>611</v>
      </c>
      <c r="E97" s="116">
        <f>SUM(E$7:E19)</f>
        <v>579</v>
      </c>
      <c r="F97" s="116">
        <f>SUM(F$7:F19)</f>
        <v>55</v>
      </c>
      <c r="G97" s="116">
        <f>SUM(G$7:G19)</f>
        <v>260</v>
      </c>
      <c r="H97" s="116">
        <f>SUM(H$7:H19)</f>
        <v>140</v>
      </c>
      <c r="I97" s="116">
        <f>SUM(I$7:I19)</f>
        <v>21</v>
      </c>
      <c r="J97" s="116">
        <f>SUM(J$7:J19)</f>
        <v>2092</v>
      </c>
      <c r="K97" s="116">
        <f>SUM(K$7:K19)</f>
        <v>14</v>
      </c>
      <c r="L97" s="116">
        <f>SUM(L$7:L19)</f>
        <v>5</v>
      </c>
      <c r="M97" s="116">
        <f>SUM(M$7:M19)</f>
        <v>140</v>
      </c>
      <c r="N97" s="116">
        <f>SUM(N$7:N19)</f>
        <v>374</v>
      </c>
      <c r="O97" s="116">
        <f>SUM(O$7:O19)</f>
        <v>104</v>
      </c>
      <c r="P97" s="116">
        <f>SUM(P$7:P19)</f>
        <v>80</v>
      </c>
      <c r="Q97" s="116">
        <f>SUM(Q$7:Q19)</f>
        <v>7</v>
      </c>
      <c r="R97" s="116">
        <f>SUM(R$7:R19)</f>
        <v>350</v>
      </c>
      <c r="S97" s="116">
        <f>SUM(S$7:S19)</f>
        <v>10</v>
      </c>
      <c r="T97" s="116">
        <f>SUM(T$7:T19)</f>
        <v>27</v>
      </c>
      <c r="U97" s="116">
        <f>SUM(U$7:U19)</f>
        <v>366</v>
      </c>
      <c r="V97" s="116">
        <f>SUM(V$7:V19)</f>
        <v>2454</v>
      </c>
      <c r="W97" s="116">
        <f>SUM(W$7:W19)</f>
        <v>7425</v>
      </c>
      <c r="X97"/>
      <c r="Y97"/>
      <c r="Z97"/>
      <c r="AA97"/>
      <c r="AB97"/>
      <c r="AC97"/>
      <c r="AD97"/>
      <c r="AE97"/>
      <c r="AF97"/>
      <c r="AG97"/>
      <c r="AH97"/>
      <c r="AI97"/>
      <c r="AJ97"/>
      <c r="AK97"/>
      <c r="AL97"/>
      <c r="AM97"/>
      <c r="AN97"/>
      <c r="AO97"/>
      <c r="AP97"/>
      <c r="AQ97"/>
      <c r="AR97"/>
      <c r="AS97"/>
    </row>
    <row r="98" spans="1:101" x14ac:dyDescent="0.15">
      <c r="A98" s="19"/>
      <c r="B98" s="27"/>
      <c r="C98" s="27"/>
      <c r="D98" s="27"/>
      <c r="E98" s="27"/>
      <c r="F98" s="27"/>
      <c r="G98" s="27"/>
      <c r="H98" s="27"/>
      <c r="I98" s="27"/>
      <c r="J98" s="27"/>
      <c r="K98" s="27"/>
      <c r="L98" s="27"/>
      <c r="M98" s="27"/>
      <c r="N98" s="27"/>
      <c r="O98" s="27"/>
      <c r="P98" s="27"/>
      <c r="Q98" s="27"/>
      <c r="R98" s="27"/>
      <c r="S98" s="27"/>
      <c r="T98" s="27"/>
      <c r="U98" s="27"/>
      <c r="V98" s="27"/>
      <c r="W98"/>
      <c r="X98"/>
      <c r="Y98"/>
      <c r="Z98"/>
      <c r="AA98"/>
      <c r="AB98"/>
      <c r="AC98"/>
      <c r="AD98"/>
      <c r="AE98"/>
      <c r="AF98"/>
      <c r="AG98"/>
      <c r="AH98"/>
      <c r="AI98"/>
      <c r="AJ98"/>
      <c r="AK98"/>
      <c r="AL98"/>
      <c r="AM98"/>
      <c r="AN98"/>
      <c r="AO98"/>
      <c r="AP98"/>
      <c r="AQ98"/>
      <c r="AR98"/>
    </row>
    <row r="99" spans="1:101" ht="15" x14ac:dyDescent="0.15">
      <c r="A99" s="39" t="s">
        <v>140</v>
      </c>
      <c r="B99" s="27"/>
      <c r="C99" s="27"/>
      <c r="D99" s="27"/>
      <c r="E99" s="27"/>
      <c r="F99" s="27"/>
      <c r="G99" s="27"/>
      <c r="H99" s="27"/>
      <c r="I99" s="27"/>
      <c r="J99" s="27"/>
      <c r="K99" s="27"/>
      <c r="L99" s="27"/>
      <c r="M99" s="27"/>
      <c r="N99" s="27"/>
      <c r="O99" s="27"/>
      <c r="P99" s="27"/>
      <c r="Q99" s="27"/>
      <c r="R99" s="27"/>
      <c r="S99" s="27"/>
      <c r="T99" s="27"/>
      <c r="U99" s="27"/>
      <c r="V99" s="27"/>
      <c r="W99" s="27"/>
      <c r="X99" s="27"/>
      <c r="Y99" s="27"/>
      <c r="CW99"/>
    </row>
    <row r="100" spans="1:101" ht="15" x14ac:dyDescent="0.15">
      <c r="A100" s="179"/>
      <c r="B100" s="126" t="s">
        <v>276</v>
      </c>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80"/>
      <c r="AJ100" s="179" t="s">
        <v>19</v>
      </c>
      <c r="AK100" s="126"/>
      <c r="AL100" s="126"/>
      <c r="AM100" s="126"/>
      <c r="AN100" s="126"/>
      <c r="AO100" s="126"/>
      <c r="AP100" s="126"/>
      <c r="AQ100" s="126"/>
      <c r="AR100" s="126"/>
      <c r="AS100" s="126"/>
      <c r="AT100" s="126"/>
      <c r="AU100" s="126"/>
      <c r="AV100" s="126"/>
      <c r="AW100" s="126"/>
      <c r="AX100" s="126"/>
      <c r="AY100" s="126"/>
      <c r="AZ100" s="126"/>
      <c r="BA100" s="126"/>
      <c r="BB100" s="187"/>
      <c r="BC100" s="180"/>
      <c r="BD100" s="179" t="s">
        <v>106</v>
      </c>
      <c r="BE100" s="126"/>
      <c r="BF100" s="126"/>
      <c r="BG100" s="126"/>
      <c r="BH100" s="126"/>
      <c r="BI100" s="126"/>
      <c r="BJ100" s="126"/>
      <c r="BK100" s="126"/>
      <c r="BL100" s="126"/>
      <c r="BM100" s="126"/>
      <c r="BN100" s="126"/>
      <c r="BO100" s="126"/>
      <c r="BP100" s="126"/>
      <c r="BQ100" s="126"/>
      <c r="BR100" s="126"/>
      <c r="BS100" s="126"/>
      <c r="BT100" s="126"/>
      <c r="BU100" s="126"/>
      <c r="BV100" s="126"/>
      <c r="BW100" s="126"/>
      <c r="BX100" s="187"/>
      <c r="BY100" s="180"/>
      <c r="BZ100" s="179" t="s">
        <v>280</v>
      </c>
      <c r="CA100" s="126"/>
      <c r="CB100" s="126"/>
      <c r="CC100" s="126"/>
      <c r="CD100" s="126"/>
      <c r="CE100" s="126"/>
      <c r="CF100" s="126"/>
      <c r="CG100" s="126"/>
      <c r="CH100" s="126"/>
      <c r="CI100" s="126"/>
      <c r="CJ100" s="179" t="s">
        <v>108</v>
      </c>
      <c r="CK100" s="126"/>
      <c r="CL100" s="126"/>
      <c r="CM100" s="126"/>
      <c r="CN100" s="126"/>
      <c r="CO100" s="126"/>
      <c r="CP100" s="126"/>
      <c r="CQ100" s="126"/>
      <c r="CR100" s="126"/>
      <c r="CS100" s="126"/>
      <c r="CT100" s="126"/>
      <c r="CU100" s="187"/>
      <c r="CV100" s="180"/>
    </row>
    <row r="101" spans="1:101" ht="66" customHeight="1" x14ac:dyDescent="0.15">
      <c r="A101" s="184" t="s">
        <v>141</v>
      </c>
      <c r="B101" s="49" t="s">
        <v>257</v>
      </c>
      <c r="C101" s="49" t="s">
        <v>160</v>
      </c>
      <c r="D101" s="49" t="s">
        <v>240</v>
      </c>
      <c r="E101" s="49" t="s">
        <v>197</v>
      </c>
      <c r="F101" s="49" t="s">
        <v>127</v>
      </c>
      <c r="G101" s="49" t="s">
        <v>172</v>
      </c>
      <c r="H101" s="49" t="s">
        <v>277</v>
      </c>
      <c r="I101" s="49" t="s">
        <v>169</v>
      </c>
      <c r="J101" s="49" t="s">
        <v>36</v>
      </c>
      <c r="K101" s="49" t="s">
        <v>37</v>
      </c>
      <c r="L101" s="49" t="s">
        <v>119</v>
      </c>
      <c r="M101" s="49" t="s">
        <v>38</v>
      </c>
      <c r="N101" s="49" t="s">
        <v>146</v>
      </c>
      <c r="O101" s="49" t="s">
        <v>150</v>
      </c>
      <c r="P101" s="49" t="s">
        <v>173</v>
      </c>
      <c r="Q101" s="49" t="s">
        <v>43</v>
      </c>
      <c r="R101" s="49" t="s">
        <v>210</v>
      </c>
      <c r="S101" s="49" t="s">
        <v>44</v>
      </c>
      <c r="T101" s="49" t="s">
        <v>110</v>
      </c>
      <c r="U101" s="49" t="s">
        <v>45</v>
      </c>
      <c r="V101" s="49" t="s">
        <v>161</v>
      </c>
      <c r="W101" s="49" t="s">
        <v>174</v>
      </c>
      <c r="X101" s="49" t="s">
        <v>198</v>
      </c>
      <c r="Y101" s="49" t="s">
        <v>42</v>
      </c>
      <c r="Z101" s="49" t="s">
        <v>129</v>
      </c>
      <c r="AA101" s="49" t="s">
        <v>40</v>
      </c>
      <c r="AB101" s="49" t="s">
        <v>163</v>
      </c>
      <c r="AC101" s="49" t="s">
        <v>47</v>
      </c>
      <c r="AD101" s="49" t="s">
        <v>130</v>
      </c>
      <c r="AE101" s="49" t="s">
        <v>41</v>
      </c>
      <c r="AF101" s="49" t="s">
        <v>35</v>
      </c>
      <c r="AG101" s="49" t="s">
        <v>278</v>
      </c>
      <c r="AH101" s="49" t="s">
        <v>251</v>
      </c>
      <c r="AI101" s="49" t="s">
        <v>165</v>
      </c>
      <c r="AJ101" s="49" t="s">
        <v>28</v>
      </c>
      <c r="AK101" s="49" t="s">
        <v>105</v>
      </c>
      <c r="AL101" s="49" t="s">
        <v>22</v>
      </c>
      <c r="AM101" s="49" t="s">
        <v>32</v>
      </c>
      <c r="AN101" s="49" t="s">
        <v>279</v>
      </c>
      <c r="AO101" s="49" t="s">
        <v>20</v>
      </c>
      <c r="AP101" s="49" t="s">
        <v>21</v>
      </c>
      <c r="AQ101" s="49" t="s">
        <v>298</v>
      </c>
      <c r="AR101" s="49" t="s">
        <v>31</v>
      </c>
      <c r="AS101" s="49" t="s">
        <v>29</v>
      </c>
      <c r="AT101" s="49" t="s">
        <v>30</v>
      </c>
      <c r="AU101" s="49" t="s">
        <v>26</v>
      </c>
      <c r="AV101" s="49" t="s">
        <v>27</v>
      </c>
      <c r="AW101" s="49" t="s">
        <v>63</v>
      </c>
      <c r="AX101" s="49" t="s">
        <v>170</v>
      </c>
      <c r="AY101" s="49" t="s">
        <v>167</v>
      </c>
      <c r="AZ101" s="49" t="s">
        <v>23</v>
      </c>
      <c r="BA101" s="49" t="s">
        <v>24</v>
      </c>
      <c r="BB101" s="185" t="s">
        <v>25</v>
      </c>
      <c r="BC101" s="49" t="s">
        <v>168</v>
      </c>
      <c r="BD101" s="49" t="s">
        <v>54</v>
      </c>
      <c r="BE101" s="49" t="s">
        <v>196</v>
      </c>
      <c r="BF101" s="49" t="s">
        <v>211</v>
      </c>
      <c r="BG101" s="49" t="s">
        <v>67</v>
      </c>
      <c r="BH101" s="49" t="s">
        <v>65</v>
      </c>
      <c r="BI101" s="49" t="s">
        <v>180</v>
      </c>
      <c r="BJ101" s="49" t="s">
        <v>60</v>
      </c>
      <c r="BK101" s="49" t="s">
        <v>59</v>
      </c>
      <c r="BL101" s="49" t="s">
        <v>57</v>
      </c>
      <c r="BM101" s="49" t="s">
        <v>254</v>
      </c>
      <c r="BN101" s="49" t="s">
        <v>107</v>
      </c>
      <c r="BO101" s="49" t="s">
        <v>255</v>
      </c>
      <c r="BP101" s="49" t="s">
        <v>58</v>
      </c>
      <c r="BQ101" s="49" t="s">
        <v>56</v>
      </c>
      <c r="BR101" s="49" t="s">
        <v>68</v>
      </c>
      <c r="BS101" s="49" t="s">
        <v>61</v>
      </c>
      <c r="BT101" s="49" t="s">
        <v>69</v>
      </c>
      <c r="BU101" s="49" t="s">
        <v>62</v>
      </c>
      <c r="BV101" s="49" t="s">
        <v>63</v>
      </c>
      <c r="BW101" s="49" t="s">
        <v>64</v>
      </c>
      <c r="BX101" s="185" t="s">
        <v>66</v>
      </c>
      <c r="BY101" s="49" t="s">
        <v>55</v>
      </c>
      <c r="BZ101" s="49" t="s">
        <v>281</v>
      </c>
      <c r="CA101" s="49" t="s">
        <v>34</v>
      </c>
      <c r="CB101" s="49" t="s">
        <v>46</v>
      </c>
      <c r="CC101" s="49" t="s">
        <v>179</v>
      </c>
      <c r="CD101" s="49" t="s">
        <v>258</v>
      </c>
      <c r="CE101" s="49" t="s">
        <v>162</v>
      </c>
      <c r="CF101" s="49" t="s">
        <v>128</v>
      </c>
      <c r="CG101" s="49" t="s">
        <v>147</v>
      </c>
      <c r="CH101" s="49" t="s">
        <v>175</v>
      </c>
      <c r="CI101" s="49" t="s">
        <v>148</v>
      </c>
      <c r="CJ101" s="181" t="s">
        <v>49</v>
      </c>
      <c r="CK101" s="181" t="s">
        <v>33</v>
      </c>
      <c r="CL101" s="181" t="s">
        <v>48</v>
      </c>
      <c r="CM101" s="181" t="s">
        <v>282</v>
      </c>
      <c r="CN101" s="181" t="s">
        <v>51</v>
      </c>
      <c r="CO101" s="181" t="s">
        <v>166</v>
      </c>
      <c r="CP101" s="181" t="s">
        <v>52</v>
      </c>
      <c r="CQ101" s="181" t="s">
        <v>159</v>
      </c>
      <c r="CR101" s="181" t="s">
        <v>253</v>
      </c>
      <c r="CS101" s="181" t="s">
        <v>171</v>
      </c>
      <c r="CT101" s="181" t="s">
        <v>149</v>
      </c>
      <c r="CU101" s="171" t="s">
        <v>256</v>
      </c>
      <c r="CV101" s="186" t="s">
        <v>50</v>
      </c>
    </row>
    <row r="102" spans="1:101" customFormat="1" x14ac:dyDescent="0.15">
      <c r="A102" s="22">
        <v>2004</v>
      </c>
      <c r="B102" s="116">
        <f>SUM(B$26:B26)</f>
        <v>0</v>
      </c>
      <c r="C102" s="116">
        <f>SUM(C$26:C26)</f>
        <v>0</v>
      </c>
      <c r="D102" s="116">
        <f>SUM(D$26:D26)</f>
        <v>0</v>
      </c>
      <c r="E102" s="116">
        <f>SUM(E$26:E26)</f>
        <v>0</v>
      </c>
      <c r="F102" s="116">
        <f>SUM(F$26:F26)</f>
        <v>0</v>
      </c>
      <c r="G102" s="116">
        <f>SUM(G$26:G26)</f>
        <v>0</v>
      </c>
      <c r="H102" s="116">
        <f>SUM(H$26:H26)</f>
        <v>0</v>
      </c>
      <c r="I102" s="116">
        <f>SUM(I$26:I26)</f>
        <v>0</v>
      </c>
      <c r="J102" s="116">
        <f>SUM(J$26:J26)</f>
        <v>0</v>
      </c>
      <c r="K102" s="116">
        <f>SUM(K$26:K26)</f>
        <v>0</v>
      </c>
      <c r="L102" s="116">
        <f>SUM(L$26:L26)</f>
        <v>0</v>
      </c>
      <c r="M102" s="116">
        <f>SUM(M$26:M26)</f>
        <v>0</v>
      </c>
      <c r="N102" s="116">
        <f>SUM(N$26:N26)</f>
        <v>0</v>
      </c>
      <c r="O102" s="116">
        <f>SUM(O$26:O26)</f>
        <v>0</v>
      </c>
      <c r="P102" s="116">
        <f>SUM(P$26:P26)</f>
        <v>0</v>
      </c>
      <c r="Q102" s="116">
        <f>SUM(Q$26:Q26)</f>
        <v>0</v>
      </c>
      <c r="R102" s="116">
        <f>SUM(R$26:R26)</f>
        <v>0</v>
      </c>
      <c r="S102" s="116">
        <f>SUM(S$26:S26)</f>
        <v>0</v>
      </c>
      <c r="T102" s="116">
        <f>SUM(T$26:T26)</f>
        <v>0</v>
      </c>
      <c r="U102" s="116">
        <f>SUM(U$26:U26)</f>
        <v>0</v>
      </c>
      <c r="V102" s="116">
        <f>SUM(V$26:V26)</f>
        <v>0</v>
      </c>
      <c r="W102" s="116">
        <f>SUM(W$26:W26)</f>
        <v>0</v>
      </c>
      <c r="X102" s="116">
        <f>SUM(X$26:X26)</f>
        <v>0</v>
      </c>
      <c r="Y102" s="116">
        <f>SUM(Y$26:Y26)</f>
        <v>0</v>
      </c>
      <c r="Z102" s="116">
        <f>SUM(Z$26:Z26)</f>
        <v>0</v>
      </c>
      <c r="AA102" s="116">
        <f>SUM(AA$26:AA26)</f>
        <v>0</v>
      </c>
      <c r="AB102" s="116">
        <f>SUM(AB$26:AB26)</f>
        <v>0</v>
      </c>
      <c r="AC102" s="116">
        <f>SUM(AC$26:AC26)</f>
        <v>0</v>
      </c>
      <c r="AD102" s="116">
        <f>SUM(AD$26:AD26)</f>
        <v>0</v>
      </c>
      <c r="AE102" s="116">
        <f>SUM(AE$26:AE26)</f>
        <v>0</v>
      </c>
      <c r="AF102" s="116">
        <f>SUM(AF$26:AF26)</f>
        <v>0</v>
      </c>
      <c r="AG102" s="116">
        <f>SUM(AG$26:AG26)</f>
        <v>0</v>
      </c>
      <c r="AH102" s="116">
        <f>SUM(AH$26:AH26)</f>
        <v>0</v>
      </c>
      <c r="AI102" s="116">
        <f>SUM(AI$26:AI26)</f>
        <v>0</v>
      </c>
      <c r="AJ102" s="116">
        <f>SUM(AJ$26:AJ26)</f>
        <v>0</v>
      </c>
      <c r="AK102" s="116">
        <f>SUM(AK$26:AK26)</f>
        <v>0</v>
      </c>
      <c r="AL102" s="116">
        <f>SUM(AL$26:AL26)</f>
        <v>0</v>
      </c>
      <c r="AM102" s="116">
        <f>SUM(AM$26:AM26)</f>
        <v>0</v>
      </c>
      <c r="AN102" s="116">
        <f>SUM(AN$26:AN26)</f>
        <v>0</v>
      </c>
      <c r="AO102" s="116">
        <f>SUM(AO$26:AO26)</f>
        <v>0</v>
      </c>
      <c r="AP102" s="116">
        <f>SUM(AP$26:AP26)</f>
        <v>0</v>
      </c>
      <c r="AQ102" s="116">
        <f>SUM(AQ$26:AQ26)</f>
        <v>0</v>
      </c>
      <c r="AR102" s="116">
        <f>SUM(AR$26:AR26)</f>
        <v>0</v>
      </c>
      <c r="AS102" s="116">
        <f>SUM(AS$26:AS26)</f>
        <v>0</v>
      </c>
      <c r="AT102" s="116">
        <f>SUM(AT$26:AT26)</f>
        <v>0</v>
      </c>
      <c r="AU102" s="116">
        <f>SUM(AU$26:AU26)</f>
        <v>0</v>
      </c>
      <c r="AV102" s="116">
        <f>SUM(AV$26:AV26)</f>
        <v>0</v>
      </c>
      <c r="AW102" s="116">
        <f>SUM(AW$26:AW26)</f>
        <v>0</v>
      </c>
      <c r="AX102" s="116">
        <f>SUM(AX$26:AX26)</f>
        <v>0</v>
      </c>
      <c r="AY102" s="116">
        <f>SUM(AY$26:AY26)</f>
        <v>0</v>
      </c>
      <c r="AZ102" s="116">
        <f>SUM(AZ$26:AZ26)</f>
        <v>0</v>
      </c>
      <c r="BA102" s="116">
        <f>SUM(BA$26:BA26)</f>
        <v>0</v>
      </c>
      <c r="BB102" s="116">
        <f>SUM(BB$26:BB26)</f>
        <v>0</v>
      </c>
      <c r="BC102" s="116">
        <f>SUM(BC$26:BC26)</f>
        <v>0</v>
      </c>
      <c r="BD102" s="116">
        <f>SUM(BD$26:BD26)</f>
        <v>0</v>
      </c>
      <c r="BE102" s="116">
        <f>SUM(BE$26:BE26)</f>
        <v>0</v>
      </c>
      <c r="BF102" s="116">
        <f>SUM(BF$26:BF26)</f>
        <v>0</v>
      </c>
      <c r="BG102" s="116">
        <f>SUM(BG$26:BG26)</f>
        <v>0</v>
      </c>
      <c r="BH102" s="116">
        <f>SUM(BH$26:BH26)</f>
        <v>1</v>
      </c>
      <c r="BI102" s="116">
        <f>SUM(BI$26:BI26)</f>
        <v>0</v>
      </c>
      <c r="BJ102" s="116">
        <f>SUM(BJ$26:BJ26)</f>
        <v>0</v>
      </c>
      <c r="BK102" s="116">
        <f>SUM(BK$26:BK26)</f>
        <v>0</v>
      </c>
      <c r="BL102" s="116">
        <f>SUM(BL$26:BL26)</f>
        <v>0</v>
      </c>
      <c r="BM102" s="116">
        <f>SUM(BM$26:BM26)</f>
        <v>0</v>
      </c>
      <c r="BN102" s="116">
        <f>SUM(BN$26:BN26)</f>
        <v>0</v>
      </c>
      <c r="BO102" s="116">
        <f>SUM(BO$26:BO26)</f>
        <v>0</v>
      </c>
      <c r="BP102" s="116">
        <f>SUM(BP$26:BP26)</f>
        <v>0</v>
      </c>
      <c r="BQ102" s="116">
        <f>SUM(BQ$26:BQ26)</f>
        <v>0</v>
      </c>
      <c r="BR102" s="116">
        <f>SUM(BR$26:BR26)</f>
        <v>0</v>
      </c>
      <c r="BS102" s="116">
        <f>SUM(BS$26:BS26)</f>
        <v>0</v>
      </c>
      <c r="BT102" s="116">
        <f>SUM(BT$26:BT26)</f>
        <v>0</v>
      </c>
      <c r="BU102" s="116">
        <f>SUM(BU$26:BU26)</f>
        <v>0</v>
      </c>
      <c r="BV102" s="116">
        <f>SUM(BV$26:BV26)</f>
        <v>0</v>
      </c>
      <c r="BW102" s="116">
        <f>SUM(BW$26:BW26)</f>
        <v>0</v>
      </c>
      <c r="BX102" s="116">
        <f>SUM(BX$26:BX26)</f>
        <v>0</v>
      </c>
      <c r="BY102" s="116">
        <f>SUM(BY$26:BY26)</f>
        <v>0</v>
      </c>
      <c r="BZ102" s="116">
        <f>SUM(BZ$26:BZ26)</f>
        <v>0</v>
      </c>
      <c r="CA102" s="116">
        <f>SUM(CA$26:CA26)</f>
        <v>0</v>
      </c>
      <c r="CB102" s="116">
        <f>SUM(CB$26:CB26)</f>
        <v>0</v>
      </c>
      <c r="CC102" s="116">
        <f>SUM(CC$26:CC26)</f>
        <v>0</v>
      </c>
      <c r="CD102" s="116">
        <f>SUM(CD$26:CD26)</f>
        <v>0</v>
      </c>
      <c r="CE102" s="116">
        <f>SUM(CE$26:CE26)</f>
        <v>0</v>
      </c>
      <c r="CF102" s="116">
        <f>SUM(CF$26:CF26)</f>
        <v>0</v>
      </c>
      <c r="CG102" s="116">
        <f>SUM(CG$26:CG26)</f>
        <v>0</v>
      </c>
      <c r="CH102" s="116">
        <f>SUM(CH$26:CH26)</f>
        <v>0</v>
      </c>
      <c r="CI102" s="116">
        <f>SUM(CI$26:CI26)</f>
        <v>0</v>
      </c>
      <c r="CJ102" s="116">
        <f>SUM(CJ$26:CJ26)</f>
        <v>0</v>
      </c>
      <c r="CK102" s="116">
        <f>SUM(CK$26:CK26)</f>
        <v>0</v>
      </c>
      <c r="CL102" s="116">
        <f>SUM(CL$26:CL26)</f>
        <v>0</v>
      </c>
      <c r="CM102" s="116">
        <f>SUM(CM$26:CM26)</f>
        <v>0</v>
      </c>
      <c r="CN102" s="116">
        <f>SUM(CN$26:CN26)</f>
        <v>0</v>
      </c>
      <c r="CO102" s="116">
        <f>SUM(CO$26:CO26)</f>
        <v>0</v>
      </c>
      <c r="CP102" s="116">
        <f>SUM(CP$26:CP26)</f>
        <v>0</v>
      </c>
      <c r="CQ102" s="116">
        <f>SUM(CQ$26:CQ26)</f>
        <v>0</v>
      </c>
      <c r="CR102" s="116">
        <f>SUM(CR$26:CR26)</f>
        <v>0</v>
      </c>
      <c r="CS102" s="116">
        <f>SUM(CS$26:CS26)</f>
        <v>0</v>
      </c>
      <c r="CT102" s="116">
        <f>SUM(CT$26:CT26)</f>
        <v>0</v>
      </c>
      <c r="CU102" s="116">
        <f>SUM(CU$26:CU26)</f>
        <v>0</v>
      </c>
      <c r="CV102" s="116">
        <f>SUM(CV$26:CV26)</f>
        <v>0</v>
      </c>
    </row>
    <row r="103" spans="1:101" customFormat="1" x14ac:dyDescent="0.15">
      <c r="A103" s="22">
        <v>2005</v>
      </c>
      <c r="B103" s="116">
        <f>SUM(B$26:B27)</f>
        <v>0</v>
      </c>
      <c r="C103" s="116">
        <f>SUM(C$26:C27)</f>
        <v>0</v>
      </c>
      <c r="D103" s="116">
        <f>SUM(D$26:D27)</f>
        <v>0</v>
      </c>
      <c r="E103" s="116">
        <f>SUM(E$26:E27)</f>
        <v>0</v>
      </c>
      <c r="F103" s="116">
        <f>SUM(F$26:F27)</f>
        <v>0</v>
      </c>
      <c r="G103" s="116">
        <f>SUM(G$26:G27)</f>
        <v>0</v>
      </c>
      <c r="H103" s="116">
        <f>SUM(H$26:H27)</f>
        <v>0</v>
      </c>
      <c r="I103" s="116">
        <f>SUM(I$26:I27)</f>
        <v>0</v>
      </c>
      <c r="J103" s="116">
        <f>SUM(J$26:J27)</f>
        <v>0</v>
      </c>
      <c r="K103" s="116">
        <f>SUM(K$26:K27)</f>
        <v>0</v>
      </c>
      <c r="L103" s="116">
        <f>SUM(L$26:L27)</f>
        <v>0</v>
      </c>
      <c r="M103" s="116">
        <f>SUM(M$26:M27)</f>
        <v>0</v>
      </c>
      <c r="N103" s="116">
        <f>SUM(N$26:N27)</f>
        <v>0</v>
      </c>
      <c r="O103" s="116">
        <f>SUM(O$26:O27)</f>
        <v>0</v>
      </c>
      <c r="P103" s="116">
        <f>SUM(P$26:P27)</f>
        <v>0</v>
      </c>
      <c r="Q103" s="116">
        <f>SUM(Q$26:Q27)</f>
        <v>0</v>
      </c>
      <c r="R103" s="116">
        <f>SUM(R$26:R27)</f>
        <v>0</v>
      </c>
      <c r="S103" s="116">
        <f>SUM(S$26:S27)</f>
        <v>0</v>
      </c>
      <c r="T103" s="116">
        <f>SUM(T$26:T27)</f>
        <v>0</v>
      </c>
      <c r="U103" s="116">
        <f>SUM(U$26:U27)</f>
        <v>2</v>
      </c>
      <c r="V103" s="116">
        <f>SUM(V$26:V27)</f>
        <v>0</v>
      </c>
      <c r="W103" s="116">
        <f>SUM(W$26:W27)</f>
        <v>0</v>
      </c>
      <c r="X103" s="116">
        <f>SUM(X$26:X27)</f>
        <v>0</v>
      </c>
      <c r="Y103" s="116">
        <f>SUM(Y$26:Y27)</f>
        <v>0</v>
      </c>
      <c r="Z103" s="116">
        <f>SUM(Z$26:Z27)</f>
        <v>0</v>
      </c>
      <c r="AA103" s="116">
        <f>SUM(AA$26:AA27)</f>
        <v>0</v>
      </c>
      <c r="AB103" s="116">
        <f>SUM(AB$26:AB27)</f>
        <v>0</v>
      </c>
      <c r="AC103" s="116">
        <f>SUM(AC$26:AC27)</f>
        <v>1</v>
      </c>
      <c r="AD103" s="116">
        <f>SUM(AD$26:AD27)</f>
        <v>0</v>
      </c>
      <c r="AE103" s="116">
        <f>SUM(AE$26:AE27)</f>
        <v>0</v>
      </c>
      <c r="AF103" s="116">
        <f>SUM(AF$26:AF27)</f>
        <v>0</v>
      </c>
      <c r="AG103" s="116">
        <f>SUM(AG$26:AG27)</f>
        <v>0</v>
      </c>
      <c r="AH103" s="116">
        <f>SUM(AH$26:AH27)</f>
        <v>0</v>
      </c>
      <c r="AI103" s="116">
        <f>SUM(AI$26:AI27)</f>
        <v>0</v>
      </c>
      <c r="AJ103" s="116">
        <f>SUM(AJ$26:AJ27)</f>
        <v>1</v>
      </c>
      <c r="AK103" s="116">
        <f>SUM(AK$26:AK27)</f>
        <v>1</v>
      </c>
      <c r="AL103" s="116">
        <f>SUM(AL$26:AL27)</f>
        <v>0</v>
      </c>
      <c r="AM103" s="116">
        <f>SUM(AM$26:AM27)</f>
        <v>3</v>
      </c>
      <c r="AN103" s="116">
        <f>SUM(AN$26:AN27)</f>
        <v>0</v>
      </c>
      <c r="AO103" s="116">
        <f>SUM(AO$26:AO27)</f>
        <v>17</v>
      </c>
      <c r="AP103" s="116">
        <f>SUM(AP$26:AP27)</f>
        <v>0</v>
      </c>
      <c r="AQ103" s="116">
        <f>SUM(AQ$26:AQ27)</f>
        <v>1</v>
      </c>
      <c r="AR103" s="116">
        <f>SUM(AR$26:AR27)</f>
        <v>0</v>
      </c>
      <c r="AS103" s="116">
        <f>SUM(AS$26:AS27)</f>
        <v>0</v>
      </c>
      <c r="AT103" s="116">
        <f>SUM(AT$26:AT27)</f>
        <v>0</v>
      </c>
      <c r="AU103" s="116">
        <f>SUM(AU$26:AU27)</f>
        <v>2</v>
      </c>
      <c r="AV103" s="116">
        <f>SUM(AV$26:AV27)</f>
        <v>0</v>
      </c>
      <c r="AW103" s="116">
        <f>SUM(AW$26:AW27)</f>
        <v>0</v>
      </c>
      <c r="AX103" s="116">
        <f>SUM(AX$26:AX27)</f>
        <v>0</v>
      </c>
      <c r="AY103" s="116">
        <f>SUM(AY$26:AY27)</f>
        <v>1</v>
      </c>
      <c r="AZ103" s="116">
        <f>SUM(AZ$26:AZ27)</f>
        <v>0</v>
      </c>
      <c r="BA103" s="116">
        <f>SUM(BA$26:BA27)</f>
        <v>3</v>
      </c>
      <c r="BB103" s="116">
        <f>SUM(BB$26:BB27)</f>
        <v>0</v>
      </c>
      <c r="BC103" s="116">
        <f>SUM(BC$26:BC27)</f>
        <v>0</v>
      </c>
      <c r="BD103" s="116">
        <f>SUM(BD$26:BD27)</f>
        <v>2</v>
      </c>
      <c r="BE103" s="116">
        <f>SUM(BE$26:BE27)</f>
        <v>0</v>
      </c>
      <c r="BF103" s="116">
        <f>SUM(BF$26:BF27)</f>
        <v>0</v>
      </c>
      <c r="BG103" s="116">
        <f>SUM(BG$26:BG27)</f>
        <v>1</v>
      </c>
      <c r="BH103" s="116">
        <f>SUM(BH$26:BH27)</f>
        <v>5</v>
      </c>
      <c r="BI103" s="116">
        <f>SUM(BI$26:BI27)</f>
        <v>6</v>
      </c>
      <c r="BJ103" s="116">
        <f>SUM(BJ$26:BJ27)</f>
        <v>0</v>
      </c>
      <c r="BK103" s="116">
        <f>SUM(BK$26:BK27)</f>
        <v>1</v>
      </c>
      <c r="BL103" s="116">
        <f>SUM(BL$26:BL27)</f>
        <v>0</v>
      </c>
      <c r="BM103" s="116">
        <f>SUM(BM$26:BM27)</f>
        <v>0</v>
      </c>
      <c r="BN103" s="116">
        <f>SUM(BN$26:BN27)</f>
        <v>0</v>
      </c>
      <c r="BO103" s="116">
        <f>SUM(BO$26:BO27)</f>
        <v>0</v>
      </c>
      <c r="BP103" s="116">
        <f>SUM(BP$26:BP27)</f>
        <v>1</v>
      </c>
      <c r="BQ103" s="116">
        <f>SUM(BQ$26:BQ27)</f>
        <v>0</v>
      </c>
      <c r="BR103" s="116">
        <f>SUM(BR$26:BR27)</f>
        <v>5</v>
      </c>
      <c r="BS103" s="116">
        <f>SUM(BS$26:BS27)</f>
        <v>0</v>
      </c>
      <c r="BT103" s="116">
        <f>SUM(BT$26:BT27)</f>
        <v>3</v>
      </c>
      <c r="BU103" s="116">
        <f>SUM(BU$26:BU27)</f>
        <v>0</v>
      </c>
      <c r="BV103" s="116">
        <f>SUM(BV$26:BV27)</f>
        <v>3</v>
      </c>
      <c r="BW103" s="116">
        <f>SUM(BW$26:BW27)</f>
        <v>0</v>
      </c>
      <c r="BX103" s="116">
        <f>SUM(BX$26:BX27)</f>
        <v>2</v>
      </c>
      <c r="BY103" s="116">
        <f>SUM(BY$26:BY27)</f>
        <v>0</v>
      </c>
      <c r="BZ103" s="116">
        <f>SUM(BZ$26:BZ27)</f>
        <v>0</v>
      </c>
      <c r="CA103" s="116">
        <f>SUM(CA$26:CA27)</f>
        <v>0</v>
      </c>
      <c r="CB103" s="116">
        <f>SUM(CB$26:CB27)</f>
        <v>0</v>
      </c>
      <c r="CC103" s="116">
        <f>SUM(CC$26:CC27)</f>
        <v>0</v>
      </c>
      <c r="CD103" s="116">
        <f>SUM(CD$26:CD27)</f>
        <v>0</v>
      </c>
      <c r="CE103" s="116">
        <f>SUM(CE$26:CE27)</f>
        <v>0</v>
      </c>
      <c r="CF103" s="116">
        <f>SUM(CF$26:CF27)</f>
        <v>0</v>
      </c>
      <c r="CG103" s="116">
        <f>SUM(CG$26:CG27)</f>
        <v>0</v>
      </c>
      <c r="CH103" s="116">
        <f>SUM(CH$26:CH27)</f>
        <v>0</v>
      </c>
      <c r="CI103" s="116">
        <f>SUM(CI$26:CI27)</f>
        <v>0</v>
      </c>
      <c r="CJ103" s="116">
        <f>SUM(CJ$26:CJ27)</f>
        <v>0</v>
      </c>
      <c r="CK103" s="116">
        <f>SUM(CK$26:CK27)</f>
        <v>1</v>
      </c>
      <c r="CL103" s="116">
        <f>SUM(CL$26:CL27)</f>
        <v>0</v>
      </c>
      <c r="CM103" s="116">
        <f>SUM(CM$26:CM27)</f>
        <v>0</v>
      </c>
      <c r="CN103" s="116">
        <f>SUM(CN$26:CN27)</f>
        <v>0</v>
      </c>
      <c r="CO103" s="116">
        <f>SUM(CO$26:CO27)</f>
        <v>1</v>
      </c>
      <c r="CP103" s="116">
        <f>SUM(CP$26:CP27)</f>
        <v>0</v>
      </c>
      <c r="CQ103" s="116">
        <f>SUM(CQ$26:CQ27)</f>
        <v>0</v>
      </c>
      <c r="CR103" s="116">
        <f>SUM(CR$26:CR27)</f>
        <v>0</v>
      </c>
      <c r="CS103" s="116">
        <f>SUM(CS$26:CS27)</f>
        <v>0</v>
      </c>
      <c r="CT103" s="116">
        <f>SUM(CT$26:CT27)</f>
        <v>0</v>
      </c>
      <c r="CU103" s="116">
        <f>SUM(CU$26:CU27)</f>
        <v>0</v>
      </c>
      <c r="CV103" s="116">
        <f>SUM(CV$26:CV27)</f>
        <v>0</v>
      </c>
    </row>
    <row r="104" spans="1:101" customFormat="1" x14ac:dyDescent="0.15">
      <c r="A104" s="22">
        <v>2006</v>
      </c>
      <c r="B104" s="116">
        <f>SUM(B$26:B28)</f>
        <v>0</v>
      </c>
      <c r="C104" s="116">
        <f>SUM(C$26:C28)</f>
        <v>0</v>
      </c>
      <c r="D104" s="116">
        <f>SUM(D$26:D28)</f>
        <v>0</v>
      </c>
      <c r="E104" s="116">
        <f>SUM(E$26:E28)</f>
        <v>0</v>
      </c>
      <c r="F104" s="116">
        <f>SUM(F$26:F28)</f>
        <v>0</v>
      </c>
      <c r="G104" s="116">
        <f>SUM(G$26:G28)</f>
        <v>0</v>
      </c>
      <c r="H104" s="116">
        <f>SUM(H$26:H28)</f>
        <v>0</v>
      </c>
      <c r="I104" s="116">
        <f>SUM(I$26:I28)</f>
        <v>0</v>
      </c>
      <c r="J104" s="116">
        <f>SUM(J$26:J28)</f>
        <v>2</v>
      </c>
      <c r="K104" s="116">
        <f>SUM(K$26:K28)</f>
        <v>0</v>
      </c>
      <c r="L104" s="116">
        <f>SUM(L$26:L28)</f>
        <v>0</v>
      </c>
      <c r="M104" s="116">
        <f>SUM(M$26:M28)</f>
        <v>0</v>
      </c>
      <c r="N104" s="116">
        <f>SUM(N$26:N28)</f>
        <v>0</v>
      </c>
      <c r="O104" s="116">
        <f>SUM(O$26:O28)</f>
        <v>0</v>
      </c>
      <c r="P104" s="116">
        <f>SUM(P$26:P28)</f>
        <v>0</v>
      </c>
      <c r="Q104" s="116">
        <f>SUM(Q$26:Q28)</f>
        <v>0</v>
      </c>
      <c r="R104" s="116">
        <f>SUM(R$26:R28)</f>
        <v>0</v>
      </c>
      <c r="S104" s="116">
        <f>SUM(S$26:S28)</f>
        <v>0</v>
      </c>
      <c r="T104" s="116">
        <f>SUM(T$26:T28)</f>
        <v>0</v>
      </c>
      <c r="U104" s="116">
        <f>SUM(U$26:U28)</f>
        <v>3</v>
      </c>
      <c r="V104" s="116">
        <f>SUM(V$26:V28)</f>
        <v>0</v>
      </c>
      <c r="W104" s="116">
        <f>SUM(W$26:W28)</f>
        <v>0</v>
      </c>
      <c r="X104" s="116">
        <f>SUM(X$26:X28)</f>
        <v>0</v>
      </c>
      <c r="Y104" s="116">
        <f>SUM(Y$26:Y28)</f>
        <v>1</v>
      </c>
      <c r="Z104" s="116">
        <f>SUM(Z$26:Z28)</f>
        <v>0</v>
      </c>
      <c r="AA104" s="116">
        <f>SUM(AA$26:AA28)</f>
        <v>0</v>
      </c>
      <c r="AB104" s="116">
        <f>SUM(AB$26:AB28)</f>
        <v>0</v>
      </c>
      <c r="AC104" s="116">
        <f>SUM(AC$26:AC28)</f>
        <v>5</v>
      </c>
      <c r="AD104" s="116">
        <f>SUM(AD$26:AD28)</f>
        <v>0</v>
      </c>
      <c r="AE104" s="116">
        <f>SUM(AE$26:AE28)</f>
        <v>2</v>
      </c>
      <c r="AF104" s="116">
        <f>SUM(AF$26:AF28)</f>
        <v>0</v>
      </c>
      <c r="AG104" s="116">
        <f>SUM(AG$26:AG28)</f>
        <v>0</v>
      </c>
      <c r="AH104" s="116">
        <f>SUM(AH$26:AH28)</f>
        <v>0</v>
      </c>
      <c r="AI104" s="116">
        <f>SUM(AI$26:AI28)</f>
        <v>0</v>
      </c>
      <c r="AJ104" s="116">
        <f>SUM(AJ$26:AJ28)</f>
        <v>2</v>
      </c>
      <c r="AK104" s="116">
        <f>SUM(AK$26:AK28)</f>
        <v>1</v>
      </c>
      <c r="AL104" s="116">
        <f>SUM(AL$26:AL28)</f>
        <v>1</v>
      </c>
      <c r="AM104" s="116">
        <f>SUM(AM$26:AM28)</f>
        <v>36</v>
      </c>
      <c r="AN104" s="116">
        <f>SUM(AN$26:AN28)</f>
        <v>0</v>
      </c>
      <c r="AO104" s="116">
        <f>SUM(AO$26:AO28)</f>
        <v>141</v>
      </c>
      <c r="AP104" s="116">
        <f>SUM(AP$26:AP28)</f>
        <v>8</v>
      </c>
      <c r="AQ104" s="116">
        <f>SUM(AQ$26:AQ28)</f>
        <v>1</v>
      </c>
      <c r="AR104" s="116">
        <f>SUM(AR$26:AR28)</f>
        <v>0</v>
      </c>
      <c r="AS104" s="116">
        <f>SUM(AS$26:AS28)</f>
        <v>12</v>
      </c>
      <c r="AT104" s="116">
        <f>SUM(AT$26:AT28)</f>
        <v>1</v>
      </c>
      <c r="AU104" s="116">
        <f>SUM(AU$26:AU28)</f>
        <v>2</v>
      </c>
      <c r="AV104" s="116">
        <f>SUM(AV$26:AV28)</f>
        <v>1</v>
      </c>
      <c r="AW104" s="116">
        <f>SUM(AW$26:AW28)</f>
        <v>0</v>
      </c>
      <c r="AX104" s="116">
        <f>SUM(AX$26:AX28)</f>
        <v>7</v>
      </c>
      <c r="AY104" s="116">
        <f>SUM(AY$26:AY28)</f>
        <v>6</v>
      </c>
      <c r="AZ104" s="116">
        <f>SUM(AZ$26:AZ28)</f>
        <v>0</v>
      </c>
      <c r="BA104" s="116">
        <f>SUM(BA$26:BA28)</f>
        <v>4</v>
      </c>
      <c r="BB104" s="116">
        <f>SUM(BB$26:BB28)</f>
        <v>0</v>
      </c>
      <c r="BC104" s="116">
        <f>SUM(BC$26:BC28)</f>
        <v>2</v>
      </c>
      <c r="BD104" s="116">
        <f>SUM(BD$26:BD28)</f>
        <v>6</v>
      </c>
      <c r="BE104" s="116">
        <f>SUM(BE$26:BE28)</f>
        <v>0</v>
      </c>
      <c r="BF104" s="116">
        <f>SUM(BF$26:BF28)</f>
        <v>0</v>
      </c>
      <c r="BG104" s="116">
        <f>SUM(BG$26:BG28)</f>
        <v>1</v>
      </c>
      <c r="BH104" s="116">
        <f>SUM(BH$26:BH28)</f>
        <v>87</v>
      </c>
      <c r="BI104" s="116">
        <f>SUM(BI$26:BI28)</f>
        <v>14</v>
      </c>
      <c r="BJ104" s="116">
        <f>SUM(BJ$26:BJ28)</f>
        <v>5</v>
      </c>
      <c r="BK104" s="116">
        <f>SUM(BK$26:BK28)</f>
        <v>2</v>
      </c>
      <c r="BL104" s="116">
        <f>SUM(BL$26:BL28)</f>
        <v>0</v>
      </c>
      <c r="BM104" s="116">
        <f>SUM(BM$26:BM28)</f>
        <v>1</v>
      </c>
      <c r="BN104" s="116">
        <f>SUM(BN$26:BN28)</f>
        <v>8</v>
      </c>
      <c r="BO104" s="116">
        <f>SUM(BO$26:BO28)</f>
        <v>2</v>
      </c>
      <c r="BP104" s="116">
        <f>SUM(BP$26:BP28)</f>
        <v>5</v>
      </c>
      <c r="BQ104" s="116">
        <f>SUM(BQ$26:BQ28)</f>
        <v>0</v>
      </c>
      <c r="BR104" s="116">
        <f>SUM(BR$26:BR28)</f>
        <v>10</v>
      </c>
      <c r="BS104" s="116">
        <f>SUM(BS$26:BS28)</f>
        <v>1</v>
      </c>
      <c r="BT104" s="116">
        <f>SUM(BT$26:BT28)</f>
        <v>72</v>
      </c>
      <c r="BU104" s="116">
        <f>SUM(BU$26:BU28)</f>
        <v>2</v>
      </c>
      <c r="BV104" s="116">
        <f>SUM(BV$26:BV28)</f>
        <v>4</v>
      </c>
      <c r="BW104" s="116">
        <f>SUM(BW$26:BW28)</f>
        <v>0</v>
      </c>
      <c r="BX104" s="116">
        <f>SUM(BX$26:BX28)</f>
        <v>3</v>
      </c>
      <c r="BY104" s="116">
        <f>SUM(BY$26:BY28)</f>
        <v>0</v>
      </c>
      <c r="BZ104" s="116">
        <f>SUM(BZ$26:BZ28)</f>
        <v>0</v>
      </c>
      <c r="CA104" s="116">
        <f>SUM(CA$26:CA28)</f>
        <v>1</v>
      </c>
      <c r="CB104" s="116">
        <f>SUM(CB$26:CB28)</f>
        <v>0</v>
      </c>
      <c r="CC104" s="116">
        <f>SUM(CC$26:CC28)</f>
        <v>0</v>
      </c>
      <c r="CD104" s="116">
        <f>SUM(CD$26:CD28)</f>
        <v>0</v>
      </c>
      <c r="CE104" s="116">
        <f>SUM(CE$26:CE28)</f>
        <v>0</v>
      </c>
      <c r="CF104" s="116">
        <f>SUM(CF$26:CF28)</f>
        <v>0</v>
      </c>
      <c r="CG104" s="116">
        <f>SUM(CG$26:CG28)</f>
        <v>0</v>
      </c>
      <c r="CH104" s="116">
        <f>SUM(CH$26:CH28)</f>
        <v>0</v>
      </c>
      <c r="CI104" s="116">
        <f>SUM(CI$26:CI28)</f>
        <v>0</v>
      </c>
      <c r="CJ104" s="116">
        <f>SUM(CJ$26:CJ28)</f>
        <v>0</v>
      </c>
      <c r="CK104" s="116">
        <f>SUM(CK$26:CK28)</f>
        <v>2</v>
      </c>
      <c r="CL104" s="116">
        <f>SUM(CL$26:CL28)</f>
        <v>0</v>
      </c>
      <c r="CM104" s="116">
        <f>SUM(CM$26:CM28)</f>
        <v>0</v>
      </c>
      <c r="CN104" s="116">
        <f>SUM(CN$26:CN28)</f>
        <v>2</v>
      </c>
      <c r="CO104" s="116">
        <f>SUM(CO$26:CO28)</f>
        <v>1</v>
      </c>
      <c r="CP104" s="116">
        <f>SUM(CP$26:CP28)</f>
        <v>0</v>
      </c>
      <c r="CQ104" s="116">
        <f>SUM(CQ$26:CQ28)</f>
        <v>0</v>
      </c>
      <c r="CR104" s="116">
        <f>SUM(CR$26:CR28)</f>
        <v>1</v>
      </c>
      <c r="CS104" s="116">
        <f>SUM(CS$26:CS28)</f>
        <v>3</v>
      </c>
      <c r="CT104" s="116">
        <f>SUM(CT$26:CT28)</f>
        <v>0</v>
      </c>
      <c r="CU104" s="116">
        <f>SUM(CU$26:CU28)</f>
        <v>0</v>
      </c>
      <c r="CV104" s="116">
        <f>SUM(CV$26:CV28)</f>
        <v>0</v>
      </c>
    </row>
    <row r="105" spans="1:101" customFormat="1" x14ac:dyDescent="0.15">
      <c r="A105" s="22">
        <v>2007</v>
      </c>
      <c r="B105" s="116">
        <f>SUM(B$26:B29)</f>
        <v>0</v>
      </c>
      <c r="C105" s="116">
        <f>SUM(C$26:C29)</f>
        <v>0</v>
      </c>
      <c r="D105" s="116">
        <f>SUM(D$26:D29)</f>
        <v>0</v>
      </c>
      <c r="E105" s="116">
        <f>SUM(E$26:E29)</f>
        <v>0</v>
      </c>
      <c r="F105" s="116">
        <f>SUM(F$26:F29)</f>
        <v>0</v>
      </c>
      <c r="G105" s="116">
        <f>SUM(G$26:G29)</f>
        <v>0</v>
      </c>
      <c r="H105" s="116">
        <f>SUM(H$26:H29)</f>
        <v>0</v>
      </c>
      <c r="I105" s="116">
        <f>SUM(I$26:I29)</f>
        <v>0</v>
      </c>
      <c r="J105" s="116">
        <f>SUM(J$26:J29)</f>
        <v>3</v>
      </c>
      <c r="K105" s="116">
        <f>SUM(K$26:K29)</f>
        <v>0</v>
      </c>
      <c r="L105" s="116">
        <f>SUM(L$26:L29)</f>
        <v>0</v>
      </c>
      <c r="M105" s="116">
        <f>SUM(M$26:M29)</f>
        <v>0</v>
      </c>
      <c r="N105" s="116">
        <f>SUM(N$26:N29)</f>
        <v>0</v>
      </c>
      <c r="O105" s="116">
        <f>SUM(O$26:O29)</f>
        <v>0</v>
      </c>
      <c r="P105" s="116">
        <f>SUM(P$26:P29)</f>
        <v>0</v>
      </c>
      <c r="Q105" s="116">
        <f>SUM(Q$26:Q29)</f>
        <v>0</v>
      </c>
      <c r="R105" s="116">
        <f>SUM(R$26:R29)</f>
        <v>0</v>
      </c>
      <c r="S105" s="116">
        <f>SUM(S$26:S29)</f>
        <v>0</v>
      </c>
      <c r="T105" s="116">
        <f>SUM(T$26:T29)</f>
        <v>0</v>
      </c>
      <c r="U105" s="116">
        <f>SUM(U$26:U29)</f>
        <v>4</v>
      </c>
      <c r="V105" s="116">
        <f>SUM(V$26:V29)</f>
        <v>0</v>
      </c>
      <c r="W105" s="116">
        <f>SUM(W$26:W29)</f>
        <v>0</v>
      </c>
      <c r="X105" s="116">
        <f>SUM(X$26:X29)</f>
        <v>0</v>
      </c>
      <c r="Y105" s="116">
        <f>SUM(Y$26:Y29)</f>
        <v>1</v>
      </c>
      <c r="Z105" s="116">
        <f>SUM(Z$26:Z29)</f>
        <v>0</v>
      </c>
      <c r="AA105" s="116">
        <f>SUM(AA$26:AA29)</f>
        <v>0</v>
      </c>
      <c r="AB105" s="116">
        <f>SUM(AB$26:AB29)</f>
        <v>0</v>
      </c>
      <c r="AC105" s="116">
        <f>SUM(AC$26:AC29)</f>
        <v>12</v>
      </c>
      <c r="AD105" s="116">
        <f>SUM(AD$26:AD29)</f>
        <v>0</v>
      </c>
      <c r="AE105" s="116">
        <f>SUM(AE$26:AE29)</f>
        <v>2</v>
      </c>
      <c r="AF105" s="116">
        <f>SUM(AF$26:AF29)</f>
        <v>1</v>
      </c>
      <c r="AG105" s="116">
        <f>SUM(AG$26:AG29)</f>
        <v>1</v>
      </c>
      <c r="AH105" s="116">
        <f>SUM(AH$26:AH29)</f>
        <v>0</v>
      </c>
      <c r="AI105" s="116">
        <f>SUM(AI$26:AI29)</f>
        <v>0</v>
      </c>
      <c r="AJ105" s="116">
        <f>SUM(AJ$26:AJ29)</f>
        <v>2</v>
      </c>
      <c r="AK105" s="116">
        <f>SUM(AK$26:AK29)</f>
        <v>1</v>
      </c>
      <c r="AL105" s="116">
        <f>SUM(AL$26:AL29)</f>
        <v>1</v>
      </c>
      <c r="AM105" s="116">
        <f>SUM(AM$26:AM29)</f>
        <v>150</v>
      </c>
      <c r="AN105" s="116">
        <f>SUM(AN$26:AN29)</f>
        <v>0</v>
      </c>
      <c r="AO105" s="116">
        <f>SUM(AO$26:AO29)</f>
        <v>302</v>
      </c>
      <c r="AP105" s="116">
        <f>SUM(AP$26:AP29)</f>
        <v>12</v>
      </c>
      <c r="AQ105" s="116">
        <f>SUM(AQ$26:AQ29)</f>
        <v>1</v>
      </c>
      <c r="AR105" s="116">
        <f>SUM(AR$26:AR29)</f>
        <v>1</v>
      </c>
      <c r="AS105" s="116">
        <f>SUM(AS$26:AS29)</f>
        <v>26</v>
      </c>
      <c r="AT105" s="116">
        <f>SUM(AT$26:AT29)</f>
        <v>3</v>
      </c>
      <c r="AU105" s="116">
        <f>SUM(AU$26:AU29)</f>
        <v>2</v>
      </c>
      <c r="AV105" s="116">
        <f>SUM(AV$26:AV29)</f>
        <v>1</v>
      </c>
      <c r="AW105" s="116">
        <f>SUM(AW$26:AW29)</f>
        <v>0</v>
      </c>
      <c r="AX105" s="116">
        <f>SUM(AX$26:AX29)</f>
        <v>15</v>
      </c>
      <c r="AY105" s="116">
        <f>SUM(AY$26:AY29)</f>
        <v>16</v>
      </c>
      <c r="AZ105" s="116">
        <f>SUM(AZ$26:AZ29)</f>
        <v>0</v>
      </c>
      <c r="BA105" s="116">
        <f>SUM(BA$26:BA29)</f>
        <v>4</v>
      </c>
      <c r="BB105" s="116">
        <f>SUM(BB$26:BB29)</f>
        <v>5</v>
      </c>
      <c r="BC105" s="116">
        <f>SUM(BC$26:BC29)</f>
        <v>2</v>
      </c>
      <c r="BD105" s="116">
        <f>SUM(BD$26:BD29)</f>
        <v>10</v>
      </c>
      <c r="BE105" s="116">
        <f>SUM(BE$26:BE29)</f>
        <v>0</v>
      </c>
      <c r="BF105" s="116">
        <f>SUM(BF$26:BF29)</f>
        <v>0</v>
      </c>
      <c r="BG105" s="116">
        <f>SUM(BG$26:BG29)</f>
        <v>2</v>
      </c>
      <c r="BH105" s="116">
        <f>SUM(BH$26:BH29)</f>
        <v>112</v>
      </c>
      <c r="BI105" s="116">
        <f>SUM(BI$26:BI29)</f>
        <v>22</v>
      </c>
      <c r="BJ105" s="116">
        <f>SUM(BJ$26:BJ29)</f>
        <v>7</v>
      </c>
      <c r="BK105" s="116">
        <f>SUM(BK$26:BK29)</f>
        <v>5</v>
      </c>
      <c r="BL105" s="116">
        <f>SUM(BL$26:BL29)</f>
        <v>1</v>
      </c>
      <c r="BM105" s="116">
        <f>SUM(BM$26:BM29)</f>
        <v>1</v>
      </c>
      <c r="BN105" s="116">
        <f>SUM(BN$26:BN29)</f>
        <v>9</v>
      </c>
      <c r="BO105" s="116">
        <f>SUM(BO$26:BO29)</f>
        <v>5</v>
      </c>
      <c r="BP105" s="116">
        <f>SUM(BP$26:BP29)</f>
        <v>5</v>
      </c>
      <c r="BQ105" s="116">
        <f>SUM(BQ$26:BQ29)</f>
        <v>0</v>
      </c>
      <c r="BR105" s="116">
        <f>SUM(BR$26:BR29)</f>
        <v>13</v>
      </c>
      <c r="BS105" s="116">
        <f>SUM(BS$26:BS29)</f>
        <v>1</v>
      </c>
      <c r="BT105" s="116">
        <f>SUM(BT$26:BT29)</f>
        <v>100</v>
      </c>
      <c r="BU105" s="116">
        <f>SUM(BU$26:BU29)</f>
        <v>3</v>
      </c>
      <c r="BV105" s="116">
        <f>SUM(BV$26:BV29)</f>
        <v>5</v>
      </c>
      <c r="BW105" s="116">
        <f>SUM(BW$26:BW29)</f>
        <v>0</v>
      </c>
      <c r="BX105" s="116">
        <f>SUM(BX$26:BX29)</f>
        <v>8</v>
      </c>
      <c r="BY105" s="116">
        <f>SUM(BY$26:BY29)</f>
        <v>1</v>
      </c>
      <c r="BZ105" s="116">
        <f>SUM(BZ$26:BZ29)</f>
        <v>0</v>
      </c>
      <c r="CA105" s="116">
        <f>SUM(CA$26:CA29)</f>
        <v>7</v>
      </c>
      <c r="CB105" s="116">
        <f>SUM(CB$26:CB29)</f>
        <v>0</v>
      </c>
      <c r="CC105" s="116">
        <f>SUM(CC$26:CC29)</f>
        <v>0</v>
      </c>
      <c r="CD105" s="116">
        <f>SUM(CD$26:CD29)</f>
        <v>0</v>
      </c>
      <c r="CE105" s="116">
        <f>SUM(CE$26:CE29)</f>
        <v>0</v>
      </c>
      <c r="CF105" s="116">
        <f>SUM(CF$26:CF29)</f>
        <v>1</v>
      </c>
      <c r="CG105" s="116">
        <f>SUM(CG$26:CG29)</f>
        <v>0</v>
      </c>
      <c r="CH105" s="116">
        <f>SUM(CH$26:CH29)</f>
        <v>0</v>
      </c>
      <c r="CI105" s="116">
        <f>SUM(CI$26:CI29)</f>
        <v>0</v>
      </c>
      <c r="CJ105" s="116">
        <f>SUM(CJ$26:CJ29)</f>
        <v>0</v>
      </c>
      <c r="CK105" s="116">
        <f>SUM(CK$26:CK29)</f>
        <v>3</v>
      </c>
      <c r="CL105" s="116">
        <f>SUM(CL$26:CL29)</f>
        <v>0</v>
      </c>
      <c r="CM105" s="116">
        <f>SUM(CM$26:CM29)</f>
        <v>0</v>
      </c>
      <c r="CN105" s="116">
        <f>SUM(CN$26:CN29)</f>
        <v>2</v>
      </c>
      <c r="CO105" s="116">
        <f>SUM(CO$26:CO29)</f>
        <v>1</v>
      </c>
      <c r="CP105" s="116">
        <f>SUM(CP$26:CP29)</f>
        <v>1</v>
      </c>
      <c r="CQ105" s="116">
        <f>SUM(CQ$26:CQ29)</f>
        <v>0</v>
      </c>
      <c r="CR105" s="116">
        <f>SUM(CR$26:CR29)</f>
        <v>1</v>
      </c>
      <c r="CS105" s="116">
        <f>SUM(CS$26:CS29)</f>
        <v>3</v>
      </c>
      <c r="CT105" s="116">
        <f>SUM(CT$26:CT29)</f>
        <v>0</v>
      </c>
      <c r="CU105" s="116">
        <f>SUM(CU$26:CU29)</f>
        <v>0</v>
      </c>
      <c r="CV105" s="116">
        <f>SUM(CV$26:CV29)</f>
        <v>0</v>
      </c>
    </row>
    <row r="106" spans="1:101" customFormat="1" x14ac:dyDescent="0.15">
      <c r="A106" s="22">
        <v>2008</v>
      </c>
      <c r="B106" s="116">
        <f>SUM(B$26:B30)</f>
        <v>0</v>
      </c>
      <c r="C106" s="116">
        <f>SUM(C$26:C30)</f>
        <v>0</v>
      </c>
      <c r="D106" s="116">
        <f>SUM(D$26:D30)</f>
        <v>0</v>
      </c>
      <c r="E106" s="116">
        <f>SUM(E$26:E30)</f>
        <v>0</v>
      </c>
      <c r="F106" s="116">
        <f>SUM(F$26:F30)</f>
        <v>0</v>
      </c>
      <c r="G106" s="116">
        <f>SUM(G$26:G30)</f>
        <v>0</v>
      </c>
      <c r="H106" s="116">
        <f>SUM(H$26:H30)</f>
        <v>0</v>
      </c>
      <c r="I106" s="116">
        <f>SUM(I$26:I30)</f>
        <v>0</v>
      </c>
      <c r="J106" s="116">
        <f>SUM(J$26:J30)</f>
        <v>4</v>
      </c>
      <c r="K106" s="116">
        <f>SUM(K$26:K30)</f>
        <v>0</v>
      </c>
      <c r="L106" s="116">
        <f>SUM(L$26:L30)</f>
        <v>0</v>
      </c>
      <c r="M106" s="116">
        <f>SUM(M$26:M30)</f>
        <v>1</v>
      </c>
      <c r="N106" s="116">
        <f>SUM(N$26:N30)</f>
        <v>0</v>
      </c>
      <c r="O106" s="116">
        <f>SUM(O$26:O30)</f>
        <v>0</v>
      </c>
      <c r="P106" s="116">
        <f>SUM(P$26:P30)</f>
        <v>0</v>
      </c>
      <c r="Q106" s="116">
        <f>SUM(Q$26:Q30)</f>
        <v>0</v>
      </c>
      <c r="R106" s="116">
        <f>SUM(R$26:R30)</f>
        <v>0</v>
      </c>
      <c r="S106" s="116">
        <f>SUM(S$26:S30)</f>
        <v>0</v>
      </c>
      <c r="T106" s="116">
        <f>SUM(T$26:T30)</f>
        <v>0</v>
      </c>
      <c r="U106" s="116">
        <f>SUM(U$26:U30)</f>
        <v>4</v>
      </c>
      <c r="V106" s="116">
        <f>SUM(V$26:V30)</f>
        <v>0</v>
      </c>
      <c r="W106" s="116">
        <f>SUM(W$26:W30)</f>
        <v>0</v>
      </c>
      <c r="X106" s="116">
        <f>SUM(X$26:X30)</f>
        <v>0</v>
      </c>
      <c r="Y106" s="116">
        <f>SUM(Y$26:Y30)</f>
        <v>1</v>
      </c>
      <c r="Z106" s="116">
        <f>SUM(Z$26:Z30)</f>
        <v>0</v>
      </c>
      <c r="AA106" s="116">
        <f>SUM(AA$26:AA30)</f>
        <v>0</v>
      </c>
      <c r="AB106" s="116">
        <f>SUM(AB$26:AB30)</f>
        <v>0</v>
      </c>
      <c r="AC106" s="116">
        <f>SUM(AC$26:AC30)</f>
        <v>14</v>
      </c>
      <c r="AD106" s="116">
        <f>SUM(AD$26:AD30)</f>
        <v>0</v>
      </c>
      <c r="AE106" s="116">
        <f>SUM(AE$26:AE30)</f>
        <v>2</v>
      </c>
      <c r="AF106" s="116">
        <f>SUM(AF$26:AF30)</f>
        <v>1</v>
      </c>
      <c r="AG106" s="116">
        <f>SUM(AG$26:AG30)</f>
        <v>1</v>
      </c>
      <c r="AH106" s="116">
        <f>SUM(AH$26:AH30)</f>
        <v>0</v>
      </c>
      <c r="AI106" s="116">
        <f>SUM(AI$26:AI30)</f>
        <v>0</v>
      </c>
      <c r="AJ106" s="116">
        <f>SUM(AJ$26:AJ30)</f>
        <v>2</v>
      </c>
      <c r="AK106" s="116">
        <f>SUM(AK$26:AK30)</f>
        <v>1</v>
      </c>
      <c r="AL106" s="116">
        <f>SUM(AL$26:AL30)</f>
        <v>3</v>
      </c>
      <c r="AM106" s="116">
        <f>SUM(AM$26:AM30)</f>
        <v>371</v>
      </c>
      <c r="AN106" s="116">
        <f>SUM(AN$26:AN30)</f>
        <v>0</v>
      </c>
      <c r="AO106" s="116">
        <f>SUM(AO$26:AO30)</f>
        <v>384</v>
      </c>
      <c r="AP106" s="116">
        <f>SUM(AP$26:AP30)</f>
        <v>21</v>
      </c>
      <c r="AQ106" s="116">
        <f>SUM(AQ$26:AQ30)</f>
        <v>1</v>
      </c>
      <c r="AR106" s="116">
        <f>SUM(AR$26:AR30)</f>
        <v>1</v>
      </c>
      <c r="AS106" s="116">
        <f>SUM(AS$26:AS30)</f>
        <v>35</v>
      </c>
      <c r="AT106" s="116">
        <f>SUM(AT$26:AT30)</f>
        <v>3</v>
      </c>
      <c r="AU106" s="116">
        <f>SUM(AU$26:AU30)</f>
        <v>2</v>
      </c>
      <c r="AV106" s="116">
        <f>SUM(AV$26:AV30)</f>
        <v>1</v>
      </c>
      <c r="AW106" s="116">
        <f>SUM(AW$26:AW30)</f>
        <v>0</v>
      </c>
      <c r="AX106" s="116">
        <f>SUM(AX$26:AX30)</f>
        <v>20</v>
      </c>
      <c r="AY106" s="116">
        <f>SUM(AY$26:AY30)</f>
        <v>20</v>
      </c>
      <c r="AZ106" s="116">
        <f>SUM(AZ$26:AZ30)</f>
        <v>1</v>
      </c>
      <c r="BA106" s="116">
        <f>SUM(BA$26:BA30)</f>
        <v>4</v>
      </c>
      <c r="BB106" s="116">
        <f>SUM(BB$26:BB30)</f>
        <v>10</v>
      </c>
      <c r="BC106" s="116">
        <f>SUM(BC$26:BC30)</f>
        <v>2</v>
      </c>
      <c r="BD106" s="116">
        <f>SUM(BD$26:BD30)</f>
        <v>14</v>
      </c>
      <c r="BE106" s="116">
        <f>SUM(BE$26:BE30)</f>
        <v>0</v>
      </c>
      <c r="BF106" s="116">
        <f>SUM(BF$26:BF30)</f>
        <v>0</v>
      </c>
      <c r="BG106" s="116">
        <f>SUM(BG$26:BG30)</f>
        <v>2</v>
      </c>
      <c r="BH106" s="116">
        <f>SUM(BH$26:BH30)</f>
        <v>147</v>
      </c>
      <c r="BI106" s="116">
        <f>SUM(BI$26:BI30)</f>
        <v>27</v>
      </c>
      <c r="BJ106" s="116">
        <f>SUM(BJ$26:BJ30)</f>
        <v>13</v>
      </c>
      <c r="BK106" s="116">
        <f>SUM(BK$26:BK30)</f>
        <v>6</v>
      </c>
      <c r="BL106" s="116">
        <f>SUM(BL$26:BL30)</f>
        <v>1</v>
      </c>
      <c r="BM106" s="116">
        <f>SUM(BM$26:BM30)</f>
        <v>1</v>
      </c>
      <c r="BN106" s="116">
        <f>SUM(BN$26:BN30)</f>
        <v>13</v>
      </c>
      <c r="BO106" s="116">
        <f>SUM(BO$26:BO30)</f>
        <v>5</v>
      </c>
      <c r="BP106" s="116">
        <f>SUM(BP$26:BP30)</f>
        <v>8</v>
      </c>
      <c r="BQ106" s="116">
        <f>SUM(BQ$26:BQ30)</f>
        <v>1</v>
      </c>
      <c r="BR106" s="116">
        <f>SUM(BR$26:BR30)</f>
        <v>14</v>
      </c>
      <c r="BS106" s="116">
        <f>SUM(BS$26:BS30)</f>
        <v>1</v>
      </c>
      <c r="BT106" s="116">
        <f>SUM(BT$26:BT30)</f>
        <v>110</v>
      </c>
      <c r="BU106" s="116">
        <f>SUM(BU$26:BU30)</f>
        <v>3</v>
      </c>
      <c r="BV106" s="116">
        <f>SUM(BV$26:BV30)</f>
        <v>5</v>
      </c>
      <c r="BW106" s="116">
        <f>SUM(BW$26:BW30)</f>
        <v>0</v>
      </c>
      <c r="BX106" s="116">
        <f>SUM(BX$26:BX30)</f>
        <v>16</v>
      </c>
      <c r="BY106" s="116">
        <f>SUM(BY$26:BY30)</f>
        <v>3</v>
      </c>
      <c r="BZ106" s="116">
        <f>SUM(BZ$26:BZ30)</f>
        <v>0</v>
      </c>
      <c r="CA106" s="116">
        <f>SUM(CA$26:CA30)</f>
        <v>13</v>
      </c>
      <c r="CB106" s="116">
        <f>SUM(CB$26:CB30)</f>
        <v>1</v>
      </c>
      <c r="CC106" s="116">
        <f>SUM(CC$26:CC30)</f>
        <v>0</v>
      </c>
      <c r="CD106" s="116">
        <f>SUM(CD$26:CD30)</f>
        <v>0</v>
      </c>
      <c r="CE106" s="116">
        <f>SUM(CE$26:CE30)</f>
        <v>0</v>
      </c>
      <c r="CF106" s="116">
        <f>SUM(CF$26:CF30)</f>
        <v>1</v>
      </c>
      <c r="CG106" s="116">
        <f>SUM(CG$26:CG30)</f>
        <v>0</v>
      </c>
      <c r="CH106" s="116">
        <f>SUM(CH$26:CH30)</f>
        <v>0</v>
      </c>
      <c r="CI106" s="116">
        <f>SUM(CI$26:CI30)</f>
        <v>0</v>
      </c>
      <c r="CJ106" s="116">
        <f>SUM(CJ$26:CJ30)</f>
        <v>0</v>
      </c>
      <c r="CK106" s="116">
        <f>SUM(CK$26:CK30)</f>
        <v>4</v>
      </c>
      <c r="CL106" s="116">
        <f>SUM(CL$26:CL30)</f>
        <v>0</v>
      </c>
      <c r="CM106" s="116">
        <f>SUM(CM$26:CM30)</f>
        <v>0</v>
      </c>
      <c r="CN106" s="116">
        <f>SUM(CN$26:CN30)</f>
        <v>2</v>
      </c>
      <c r="CO106" s="116">
        <f>SUM(CO$26:CO30)</f>
        <v>1</v>
      </c>
      <c r="CP106" s="116">
        <f>SUM(CP$26:CP30)</f>
        <v>1</v>
      </c>
      <c r="CQ106" s="116">
        <f>SUM(CQ$26:CQ30)</f>
        <v>0</v>
      </c>
      <c r="CR106" s="116">
        <f>SUM(CR$26:CR30)</f>
        <v>1</v>
      </c>
      <c r="CS106" s="116">
        <f>SUM(CS$26:CS30)</f>
        <v>3</v>
      </c>
      <c r="CT106" s="116">
        <f>SUM(CT$26:CT30)</f>
        <v>0</v>
      </c>
      <c r="CU106" s="116">
        <f>SUM(CU$26:CU30)</f>
        <v>0</v>
      </c>
      <c r="CV106" s="116">
        <f>SUM(CV$26:CV30)</f>
        <v>0</v>
      </c>
    </row>
    <row r="107" spans="1:101" customFormat="1" x14ac:dyDescent="0.15">
      <c r="A107" s="22">
        <v>2009</v>
      </c>
      <c r="B107" s="116">
        <f>SUM(B$26:B31)</f>
        <v>0</v>
      </c>
      <c r="C107" s="116">
        <f>SUM(C$26:C31)</f>
        <v>0</v>
      </c>
      <c r="D107" s="116">
        <f>SUM(D$26:D31)</f>
        <v>0</v>
      </c>
      <c r="E107" s="116">
        <f>SUM(E$26:E31)</f>
        <v>0</v>
      </c>
      <c r="F107" s="116">
        <f>SUM(F$26:F31)</f>
        <v>0</v>
      </c>
      <c r="G107" s="116">
        <f>SUM(G$26:G31)</f>
        <v>0</v>
      </c>
      <c r="H107" s="116">
        <f>SUM(H$26:H31)</f>
        <v>1</v>
      </c>
      <c r="I107" s="116">
        <f>SUM(I$26:I31)</f>
        <v>0</v>
      </c>
      <c r="J107" s="116">
        <f>SUM(J$26:J31)</f>
        <v>4</v>
      </c>
      <c r="K107" s="116">
        <f>SUM(K$26:K31)</f>
        <v>1</v>
      </c>
      <c r="L107" s="116">
        <f>SUM(L$26:L31)</f>
        <v>0</v>
      </c>
      <c r="M107" s="116">
        <f>SUM(M$26:M31)</f>
        <v>1</v>
      </c>
      <c r="N107" s="116">
        <f>SUM(N$26:N31)</f>
        <v>0</v>
      </c>
      <c r="O107" s="116">
        <f>SUM(O$26:O31)</f>
        <v>0</v>
      </c>
      <c r="P107" s="116">
        <f>SUM(P$26:P31)</f>
        <v>0</v>
      </c>
      <c r="Q107" s="116">
        <f>SUM(Q$26:Q31)</f>
        <v>0</v>
      </c>
      <c r="R107" s="116">
        <f>SUM(R$26:R31)</f>
        <v>0</v>
      </c>
      <c r="S107" s="116">
        <f>SUM(S$26:S31)</f>
        <v>0</v>
      </c>
      <c r="T107" s="116">
        <f>SUM(T$26:T31)</f>
        <v>0</v>
      </c>
      <c r="U107" s="116">
        <f>SUM(U$26:U31)</f>
        <v>5</v>
      </c>
      <c r="V107" s="116">
        <f>SUM(V$26:V31)</f>
        <v>0</v>
      </c>
      <c r="W107" s="116">
        <f>SUM(W$26:W31)</f>
        <v>0</v>
      </c>
      <c r="X107" s="116">
        <f>SUM(X$26:X31)</f>
        <v>0</v>
      </c>
      <c r="Y107" s="116">
        <f>SUM(Y$26:Y31)</f>
        <v>3</v>
      </c>
      <c r="Z107" s="116">
        <f>SUM(Z$26:Z31)</f>
        <v>0</v>
      </c>
      <c r="AA107" s="116">
        <f>SUM(AA$26:AA31)</f>
        <v>0</v>
      </c>
      <c r="AB107" s="116">
        <f>SUM(AB$26:AB31)</f>
        <v>0</v>
      </c>
      <c r="AC107" s="116">
        <f>SUM(AC$26:AC31)</f>
        <v>17</v>
      </c>
      <c r="AD107" s="116">
        <f>SUM(AD$26:AD31)</f>
        <v>0</v>
      </c>
      <c r="AE107" s="116">
        <f>SUM(AE$26:AE31)</f>
        <v>2</v>
      </c>
      <c r="AF107" s="116">
        <f>SUM(AF$26:AF31)</f>
        <v>2</v>
      </c>
      <c r="AG107" s="116">
        <f>SUM(AG$26:AG31)</f>
        <v>1</v>
      </c>
      <c r="AH107" s="116">
        <f>SUM(AH$26:AH31)</f>
        <v>0</v>
      </c>
      <c r="AI107" s="116">
        <f>SUM(AI$26:AI31)</f>
        <v>0</v>
      </c>
      <c r="AJ107" s="116">
        <f>SUM(AJ$26:AJ31)</f>
        <v>2</v>
      </c>
      <c r="AK107" s="116">
        <f>SUM(AK$26:AK31)</f>
        <v>1</v>
      </c>
      <c r="AL107" s="116">
        <f>SUM(AL$26:AL31)</f>
        <v>4</v>
      </c>
      <c r="AM107" s="116">
        <f>SUM(AM$26:AM31)</f>
        <v>722</v>
      </c>
      <c r="AN107" s="116">
        <f>SUM(AN$26:AN31)</f>
        <v>0</v>
      </c>
      <c r="AO107" s="116">
        <f>SUM(AO$26:AO31)</f>
        <v>478</v>
      </c>
      <c r="AP107" s="116">
        <f>SUM(AP$26:AP31)</f>
        <v>42</v>
      </c>
      <c r="AQ107" s="116">
        <f>SUM(AQ$26:AQ31)</f>
        <v>1</v>
      </c>
      <c r="AR107" s="116">
        <f>SUM(AR$26:AR31)</f>
        <v>1</v>
      </c>
      <c r="AS107" s="116">
        <f>SUM(AS$26:AS31)</f>
        <v>78</v>
      </c>
      <c r="AT107" s="116">
        <f>SUM(AT$26:AT31)</f>
        <v>3</v>
      </c>
      <c r="AU107" s="116">
        <f>SUM(AU$26:AU31)</f>
        <v>2</v>
      </c>
      <c r="AV107" s="116">
        <f>SUM(AV$26:AV31)</f>
        <v>5</v>
      </c>
      <c r="AW107" s="116">
        <f>SUM(AW$26:AW31)</f>
        <v>0</v>
      </c>
      <c r="AX107" s="116">
        <f>SUM(AX$26:AX31)</f>
        <v>40</v>
      </c>
      <c r="AY107" s="116">
        <f>SUM(AY$26:AY31)</f>
        <v>34</v>
      </c>
      <c r="AZ107" s="116">
        <f>SUM(AZ$26:AZ31)</f>
        <v>1</v>
      </c>
      <c r="BA107" s="116">
        <f>SUM(BA$26:BA31)</f>
        <v>6</v>
      </c>
      <c r="BB107" s="116">
        <f>SUM(BB$26:BB31)</f>
        <v>30</v>
      </c>
      <c r="BC107" s="116">
        <f>SUM(BC$26:BC31)</f>
        <v>20</v>
      </c>
      <c r="BD107" s="116">
        <f>SUM(BD$26:BD31)</f>
        <v>16</v>
      </c>
      <c r="BE107" s="116">
        <f>SUM(BE$26:BE31)</f>
        <v>0</v>
      </c>
      <c r="BF107" s="116">
        <f>SUM(BF$26:BF31)</f>
        <v>0</v>
      </c>
      <c r="BG107" s="116">
        <f>SUM(BG$26:BG31)</f>
        <v>3</v>
      </c>
      <c r="BH107" s="116">
        <f>SUM(BH$26:BH31)</f>
        <v>165</v>
      </c>
      <c r="BI107" s="116">
        <f>SUM(BI$26:BI31)</f>
        <v>36</v>
      </c>
      <c r="BJ107" s="116">
        <f>SUM(BJ$26:BJ31)</f>
        <v>20</v>
      </c>
      <c r="BK107" s="116">
        <f>SUM(BK$26:BK31)</f>
        <v>6</v>
      </c>
      <c r="BL107" s="116">
        <f>SUM(BL$26:BL31)</f>
        <v>2</v>
      </c>
      <c r="BM107" s="116">
        <f>SUM(BM$26:BM31)</f>
        <v>1</v>
      </c>
      <c r="BN107" s="116">
        <f>SUM(BN$26:BN31)</f>
        <v>13</v>
      </c>
      <c r="BO107" s="116">
        <f>SUM(BO$26:BO31)</f>
        <v>5</v>
      </c>
      <c r="BP107" s="116">
        <f>SUM(BP$26:BP31)</f>
        <v>11</v>
      </c>
      <c r="BQ107" s="116">
        <f>SUM(BQ$26:BQ31)</f>
        <v>1</v>
      </c>
      <c r="BR107" s="116">
        <f>SUM(BR$26:BR31)</f>
        <v>15</v>
      </c>
      <c r="BS107" s="116">
        <f>SUM(BS$26:BS31)</f>
        <v>1</v>
      </c>
      <c r="BT107" s="116">
        <f>SUM(BT$26:BT31)</f>
        <v>120</v>
      </c>
      <c r="BU107" s="116">
        <f>SUM(BU$26:BU31)</f>
        <v>4</v>
      </c>
      <c r="BV107" s="116">
        <f>SUM(BV$26:BV31)</f>
        <v>6</v>
      </c>
      <c r="BW107" s="116">
        <f>SUM(BW$26:BW31)</f>
        <v>1</v>
      </c>
      <c r="BX107" s="116">
        <f>SUM(BX$26:BX31)</f>
        <v>21</v>
      </c>
      <c r="BY107" s="116">
        <f>SUM(BY$26:BY31)</f>
        <v>3</v>
      </c>
      <c r="BZ107" s="116">
        <f>SUM(BZ$26:BZ31)</f>
        <v>1</v>
      </c>
      <c r="CA107" s="116">
        <f>SUM(CA$26:CA31)</f>
        <v>16</v>
      </c>
      <c r="CB107" s="116">
        <f>SUM(CB$26:CB31)</f>
        <v>2</v>
      </c>
      <c r="CC107" s="116">
        <f>SUM(CC$26:CC31)</f>
        <v>0</v>
      </c>
      <c r="CD107" s="116">
        <f>SUM(CD$26:CD31)</f>
        <v>0</v>
      </c>
      <c r="CE107" s="116">
        <f>SUM(CE$26:CE31)</f>
        <v>0</v>
      </c>
      <c r="CF107" s="116">
        <f>SUM(CF$26:CF31)</f>
        <v>1</v>
      </c>
      <c r="CG107" s="116">
        <f>SUM(CG$26:CG31)</f>
        <v>0</v>
      </c>
      <c r="CH107" s="116">
        <f>SUM(CH$26:CH31)</f>
        <v>2</v>
      </c>
      <c r="CI107" s="116">
        <f>SUM(CI$26:CI31)</f>
        <v>4</v>
      </c>
      <c r="CJ107" s="116">
        <f>SUM(CJ$26:CJ31)</f>
        <v>0</v>
      </c>
      <c r="CK107" s="116">
        <f>SUM(CK$26:CK31)</f>
        <v>5</v>
      </c>
      <c r="CL107" s="116">
        <f>SUM(CL$26:CL31)</f>
        <v>0</v>
      </c>
      <c r="CM107" s="116">
        <f>SUM(CM$26:CM31)</f>
        <v>0</v>
      </c>
      <c r="CN107" s="116">
        <f>SUM(CN$26:CN31)</f>
        <v>5</v>
      </c>
      <c r="CO107" s="116">
        <f>SUM(CO$26:CO31)</f>
        <v>1</v>
      </c>
      <c r="CP107" s="116">
        <f>SUM(CP$26:CP31)</f>
        <v>2</v>
      </c>
      <c r="CQ107" s="116">
        <f>SUM(CQ$26:CQ31)</f>
        <v>0</v>
      </c>
      <c r="CR107" s="116">
        <f>SUM(CR$26:CR31)</f>
        <v>1</v>
      </c>
      <c r="CS107" s="116">
        <f>SUM(CS$26:CS31)</f>
        <v>4</v>
      </c>
      <c r="CT107" s="116">
        <f>SUM(CT$26:CT31)</f>
        <v>0</v>
      </c>
      <c r="CU107" s="116">
        <f>SUM(CU$26:CU31)</f>
        <v>1</v>
      </c>
      <c r="CV107" s="116">
        <f>SUM(CV$26:CV31)</f>
        <v>7</v>
      </c>
    </row>
    <row r="108" spans="1:101" customFormat="1" x14ac:dyDescent="0.15">
      <c r="A108" s="22">
        <v>2010</v>
      </c>
      <c r="B108" s="116">
        <f>SUM(B$26:B32)</f>
        <v>0</v>
      </c>
      <c r="C108" s="116">
        <f>SUM(C$26:C32)</f>
        <v>0</v>
      </c>
      <c r="D108" s="116">
        <f>SUM(D$26:D32)</f>
        <v>0</v>
      </c>
      <c r="E108" s="116">
        <f>SUM(E$26:E32)</f>
        <v>0</v>
      </c>
      <c r="F108" s="116">
        <f>SUM(F$26:F32)</f>
        <v>1</v>
      </c>
      <c r="G108" s="116">
        <f>SUM(G$26:G32)</f>
        <v>0</v>
      </c>
      <c r="H108" s="116">
        <f>SUM(H$26:H32)</f>
        <v>2</v>
      </c>
      <c r="I108" s="116">
        <f>SUM(I$26:I32)</f>
        <v>0</v>
      </c>
      <c r="J108" s="116">
        <f>SUM(J$26:J32)</f>
        <v>7</v>
      </c>
      <c r="K108" s="116">
        <f>SUM(K$26:K32)</f>
        <v>1</v>
      </c>
      <c r="L108" s="116">
        <f>SUM(L$26:L32)</f>
        <v>0</v>
      </c>
      <c r="M108" s="116">
        <f>SUM(M$26:M32)</f>
        <v>3</v>
      </c>
      <c r="N108" s="116">
        <f>SUM(N$26:N32)</f>
        <v>0</v>
      </c>
      <c r="O108" s="116">
        <f>SUM(O$26:O32)</f>
        <v>1</v>
      </c>
      <c r="P108" s="116">
        <f>SUM(P$26:P32)</f>
        <v>0</v>
      </c>
      <c r="Q108" s="116">
        <f>SUM(Q$26:Q32)</f>
        <v>1</v>
      </c>
      <c r="R108" s="116">
        <f>SUM(R$26:R32)</f>
        <v>0</v>
      </c>
      <c r="S108" s="116">
        <f>SUM(S$26:S32)</f>
        <v>1</v>
      </c>
      <c r="T108" s="116">
        <f>SUM(T$26:T32)</f>
        <v>0</v>
      </c>
      <c r="U108" s="116">
        <f>SUM(U$26:U32)</f>
        <v>5</v>
      </c>
      <c r="V108" s="116">
        <f>SUM(V$26:V32)</f>
        <v>0</v>
      </c>
      <c r="W108" s="116">
        <f>SUM(W$26:W32)</f>
        <v>0</v>
      </c>
      <c r="X108" s="116">
        <f>SUM(X$26:X32)</f>
        <v>0</v>
      </c>
      <c r="Y108" s="116">
        <f>SUM(Y$26:Y32)</f>
        <v>5</v>
      </c>
      <c r="Z108" s="116">
        <f>SUM(Z$26:Z32)</f>
        <v>1</v>
      </c>
      <c r="AA108" s="116">
        <f>SUM(AA$26:AA32)</f>
        <v>1</v>
      </c>
      <c r="AB108" s="116">
        <f>SUM(AB$26:AB32)</f>
        <v>0</v>
      </c>
      <c r="AC108" s="116">
        <f>SUM(AC$26:AC32)</f>
        <v>19</v>
      </c>
      <c r="AD108" s="116">
        <f>SUM(AD$26:AD32)</f>
        <v>0</v>
      </c>
      <c r="AE108" s="116">
        <f>SUM(AE$26:AE32)</f>
        <v>2</v>
      </c>
      <c r="AF108" s="116">
        <f>SUM(AF$26:AF32)</f>
        <v>2</v>
      </c>
      <c r="AG108" s="116">
        <f>SUM(AG$26:AG32)</f>
        <v>1</v>
      </c>
      <c r="AH108" s="116">
        <f>SUM(AH$26:AH32)</f>
        <v>1</v>
      </c>
      <c r="AI108" s="116">
        <f>SUM(AI$26:AI32)</f>
        <v>0</v>
      </c>
      <c r="AJ108" s="116">
        <f>SUM(AJ$26:AJ32)</f>
        <v>2</v>
      </c>
      <c r="AK108" s="116">
        <f>SUM(AK$26:AK32)</f>
        <v>2</v>
      </c>
      <c r="AL108" s="116">
        <f>SUM(AL$26:AL32)</f>
        <v>4</v>
      </c>
      <c r="AM108" s="116">
        <f>SUM(AM$26:AM32)</f>
        <v>1226</v>
      </c>
      <c r="AN108" s="116">
        <f>SUM(AN$26:AN32)</f>
        <v>0</v>
      </c>
      <c r="AO108" s="116">
        <f>SUM(AO$26:AO32)</f>
        <v>611</v>
      </c>
      <c r="AP108" s="116">
        <f>SUM(AP$26:AP32)</f>
        <v>58</v>
      </c>
      <c r="AQ108" s="116">
        <f>SUM(AQ$26:AQ32)</f>
        <v>1</v>
      </c>
      <c r="AR108" s="116">
        <f>SUM(AR$26:AR32)</f>
        <v>1</v>
      </c>
      <c r="AS108" s="116">
        <f>SUM(AS$26:AS32)</f>
        <v>87</v>
      </c>
      <c r="AT108" s="116">
        <f>SUM(AT$26:AT32)</f>
        <v>3</v>
      </c>
      <c r="AU108" s="116">
        <f>SUM(AU$26:AU32)</f>
        <v>3</v>
      </c>
      <c r="AV108" s="116">
        <f>SUM(AV$26:AV32)</f>
        <v>11</v>
      </c>
      <c r="AW108" s="116">
        <f>SUM(AW$26:AW32)</f>
        <v>0</v>
      </c>
      <c r="AX108" s="116">
        <f>SUM(AX$26:AX32)</f>
        <v>46</v>
      </c>
      <c r="AY108" s="116">
        <f>SUM(AY$26:AY32)</f>
        <v>52</v>
      </c>
      <c r="AZ108" s="116">
        <f>SUM(AZ$26:AZ32)</f>
        <v>2</v>
      </c>
      <c r="BA108" s="116">
        <f>SUM(BA$26:BA32)</f>
        <v>7</v>
      </c>
      <c r="BB108" s="116">
        <f>SUM(BB$26:BB32)</f>
        <v>42</v>
      </c>
      <c r="BC108" s="116">
        <f>SUM(BC$26:BC32)</f>
        <v>47</v>
      </c>
      <c r="BD108" s="116">
        <f>SUM(BD$26:BD32)</f>
        <v>20</v>
      </c>
      <c r="BE108" s="116">
        <f>SUM(BE$26:BE32)</f>
        <v>0</v>
      </c>
      <c r="BF108" s="116">
        <f>SUM(BF$26:BF32)</f>
        <v>0</v>
      </c>
      <c r="BG108" s="116">
        <f>SUM(BG$26:BG32)</f>
        <v>4</v>
      </c>
      <c r="BH108" s="116">
        <f>SUM(BH$26:BH32)</f>
        <v>185</v>
      </c>
      <c r="BI108" s="116">
        <f>SUM(BI$26:BI32)</f>
        <v>42</v>
      </c>
      <c r="BJ108" s="116">
        <f>SUM(BJ$26:BJ32)</f>
        <v>26</v>
      </c>
      <c r="BK108" s="116">
        <f>SUM(BK$26:BK32)</f>
        <v>6</v>
      </c>
      <c r="BL108" s="116">
        <f>SUM(BL$26:BL32)</f>
        <v>2</v>
      </c>
      <c r="BM108" s="116">
        <f>SUM(BM$26:BM32)</f>
        <v>2</v>
      </c>
      <c r="BN108" s="116">
        <f>SUM(BN$26:BN32)</f>
        <v>14</v>
      </c>
      <c r="BO108" s="116">
        <f>SUM(BO$26:BO32)</f>
        <v>6</v>
      </c>
      <c r="BP108" s="116">
        <f>SUM(BP$26:BP32)</f>
        <v>11</v>
      </c>
      <c r="BQ108" s="116">
        <f>SUM(BQ$26:BQ32)</f>
        <v>1</v>
      </c>
      <c r="BR108" s="116">
        <f>SUM(BR$26:BR32)</f>
        <v>16</v>
      </c>
      <c r="BS108" s="116">
        <f>SUM(BS$26:BS32)</f>
        <v>1</v>
      </c>
      <c r="BT108" s="116">
        <f>SUM(BT$26:BT32)</f>
        <v>125</v>
      </c>
      <c r="BU108" s="116">
        <f>SUM(BU$26:BU32)</f>
        <v>4</v>
      </c>
      <c r="BV108" s="116">
        <f>SUM(BV$26:BV32)</f>
        <v>6</v>
      </c>
      <c r="BW108" s="116">
        <f>SUM(BW$26:BW32)</f>
        <v>2</v>
      </c>
      <c r="BX108" s="116">
        <f>SUM(BX$26:BX32)</f>
        <v>23</v>
      </c>
      <c r="BY108" s="116">
        <f>SUM(BY$26:BY32)</f>
        <v>4</v>
      </c>
      <c r="BZ108" s="116">
        <f>SUM(BZ$26:BZ32)</f>
        <v>1</v>
      </c>
      <c r="CA108" s="116">
        <f>SUM(CA$26:CA32)</f>
        <v>18</v>
      </c>
      <c r="CB108" s="116">
        <f>SUM(CB$26:CB32)</f>
        <v>2</v>
      </c>
      <c r="CC108" s="116">
        <f>SUM(CC$26:CC32)</f>
        <v>0</v>
      </c>
      <c r="CD108" s="116">
        <f>SUM(CD$26:CD32)</f>
        <v>0</v>
      </c>
      <c r="CE108" s="116">
        <f>SUM(CE$26:CE32)</f>
        <v>0</v>
      </c>
      <c r="CF108" s="116">
        <f>SUM(CF$26:CF32)</f>
        <v>1</v>
      </c>
      <c r="CG108" s="116">
        <f>SUM(CG$26:CG32)</f>
        <v>0</v>
      </c>
      <c r="CH108" s="116">
        <f>SUM(CH$26:CH32)</f>
        <v>2</v>
      </c>
      <c r="CI108" s="116">
        <f>SUM(CI$26:CI32)</f>
        <v>4</v>
      </c>
      <c r="CJ108" s="116">
        <f>SUM(CJ$26:CJ32)</f>
        <v>1</v>
      </c>
      <c r="CK108" s="116">
        <f>SUM(CK$26:CK32)</f>
        <v>5</v>
      </c>
      <c r="CL108" s="116">
        <f>SUM(CL$26:CL32)</f>
        <v>0</v>
      </c>
      <c r="CM108" s="116">
        <f>SUM(CM$26:CM32)</f>
        <v>0</v>
      </c>
      <c r="CN108" s="116">
        <f>SUM(CN$26:CN32)</f>
        <v>6</v>
      </c>
      <c r="CO108" s="116">
        <f>SUM(CO$26:CO32)</f>
        <v>1</v>
      </c>
      <c r="CP108" s="116">
        <f>SUM(CP$26:CP32)</f>
        <v>2</v>
      </c>
      <c r="CQ108" s="116">
        <f>SUM(CQ$26:CQ32)</f>
        <v>0</v>
      </c>
      <c r="CR108" s="116">
        <f>SUM(CR$26:CR32)</f>
        <v>1</v>
      </c>
      <c r="CS108" s="116">
        <f>SUM(CS$26:CS32)</f>
        <v>4</v>
      </c>
      <c r="CT108" s="116">
        <f>SUM(CT$26:CT32)</f>
        <v>0</v>
      </c>
      <c r="CU108" s="116">
        <f>SUM(CU$26:CU32)</f>
        <v>1</v>
      </c>
      <c r="CV108" s="116">
        <f>SUM(CV$26:CV32)</f>
        <v>10</v>
      </c>
    </row>
    <row r="109" spans="1:101" customFormat="1" x14ac:dyDescent="0.15">
      <c r="A109" s="22">
        <v>2011</v>
      </c>
      <c r="B109" s="116">
        <f>SUM(B$26:B33)</f>
        <v>0</v>
      </c>
      <c r="C109" s="116">
        <f>SUM(C$26:C33)</f>
        <v>0</v>
      </c>
      <c r="D109" s="116">
        <f>SUM(D$26:D33)</f>
        <v>0</v>
      </c>
      <c r="E109" s="116">
        <f>SUM(E$26:E33)</f>
        <v>0</v>
      </c>
      <c r="F109" s="116">
        <f>SUM(F$26:F33)</f>
        <v>2</v>
      </c>
      <c r="G109" s="116">
        <f>SUM(G$26:G33)</f>
        <v>0</v>
      </c>
      <c r="H109" s="116">
        <f>SUM(H$26:H33)</f>
        <v>3</v>
      </c>
      <c r="I109" s="116">
        <f>SUM(I$26:I33)</f>
        <v>2</v>
      </c>
      <c r="J109" s="116">
        <f>SUM(J$26:J33)</f>
        <v>10</v>
      </c>
      <c r="K109" s="116">
        <f>SUM(K$26:K33)</f>
        <v>1</v>
      </c>
      <c r="L109" s="116">
        <f>SUM(L$26:L33)</f>
        <v>0</v>
      </c>
      <c r="M109" s="116">
        <f>SUM(M$26:M33)</f>
        <v>7</v>
      </c>
      <c r="N109" s="116">
        <f>SUM(N$26:N33)</f>
        <v>0</v>
      </c>
      <c r="O109" s="116">
        <f>SUM(O$26:O33)</f>
        <v>1</v>
      </c>
      <c r="P109" s="116">
        <f>SUM(P$26:P33)</f>
        <v>0</v>
      </c>
      <c r="Q109" s="116">
        <f>SUM(Q$26:Q33)</f>
        <v>2</v>
      </c>
      <c r="R109" s="116">
        <f>SUM(R$26:R33)</f>
        <v>0</v>
      </c>
      <c r="S109" s="116">
        <f>SUM(S$26:S33)</f>
        <v>1</v>
      </c>
      <c r="T109" s="116">
        <f>SUM(T$26:T33)</f>
        <v>1</v>
      </c>
      <c r="U109" s="116">
        <f>SUM(U$26:U33)</f>
        <v>8</v>
      </c>
      <c r="V109" s="116">
        <f>SUM(V$26:V33)</f>
        <v>0</v>
      </c>
      <c r="W109" s="116">
        <f>SUM(W$26:W33)</f>
        <v>0</v>
      </c>
      <c r="X109" s="116">
        <f>SUM(X$26:X33)</f>
        <v>0</v>
      </c>
      <c r="Y109" s="116">
        <f>SUM(Y$26:Y33)</f>
        <v>5</v>
      </c>
      <c r="Z109" s="116">
        <f>SUM(Z$26:Z33)</f>
        <v>3</v>
      </c>
      <c r="AA109" s="116">
        <f>SUM(AA$26:AA33)</f>
        <v>1</v>
      </c>
      <c r="AB109" s="116">
        <f>SUM(AB$26:AB33)</f>
        <v>0</v>
      </c>
      <c r="AC109" s="116">
        <f>SUM(AC$26:AC33)</f>
        <v>20</v>
      </c>
      <c r="AD109" s="116">
        <f>SUM(AD$26:AD33)</f>
        <v>0</v>
      </c>
      <c r="AE109" s="116">
        <f>SUM(AE$26:AE33)</f>
        <v>2</v>
      </c>
      <c r="AF109" s="116">
        <f>SUM(AF$26:AF33)</f>
        <v>9</v>
      </c>
      <c r="AG109" s="116">
        <f>SUM(AG$26:AG33)</f>
        <v>1</v>
      </c>
      <c r="AH109" s="116">
        <f>SUM(AH$26:AH33)</f>
        <v>1</v>
      </c>
      <c r="AI109" s="116">
        <f>SUM(AI$26:AI33)</f>
        <v>0</v>
      </c>
      <c r="AJ109" s="116">
        <f>SUM(AJ$26:AJ33)</f>
        <v>3</v>
      </c>
      <c r="AK109" s="116">
        <f>SUM(AK$26:AK33)</f>
        <v>2</v>
      </c>
      <c r="AL109" s="116">
        <f>SUM(AL$26:AL33)</f>
        <v>5</v>
      </c>
      <c r="AM109" s="116">
        <f>SUM(AM$26:AM33)</f>
        <v>1860</v>
      </c>
      <c r="AN109" s="116">
        <f>SUM(AN$26:AN33)</f>
        <v>0</v>
      </c>
      <c r="AO109" s="116">
        <f>SUM(AO$26:AO33)</f>
        <v>800</v>
      </c>
      <c r="AP109" s="116">
        <f>SUM(AP$26:AP33)</f>
        <v>75</v>
      </c>
      <c r="AQ109" s="116">
        <f>SUM(AQ$26:AQ33)</f>
        <v>1</v>
      </c>
      <c r="AR109" s="116">
        <f>SUM(AR$26:AR33)</f>
        <v>2</v>
      </c>
      <c r="AS109" s="116">
        <f>SUM(AS$26:AS33)</f>
        <v>106</v>
      </c>
      <c r="AT109" s="116">
        <f>SUM(AT$26:AT33)</f>
        <v>3</v>
      </c>
      <c r="AU109" s="116">
        <f>SUM(AU$26:AU33)</f>
        <v>6</v>
      </c>
      <c r="AV109" s="116">
        <f>SUM(AV$26:AV33)</f>
        <v>13</v>
      </c>
      <c r="AW109" s="116">
        <f>SUM(AW$26:AW33)</f>
        <v>0</v>
      </c>
      <c r="AX109" s="116">
        <f>SUM(AX$26:AX33)</f>
        <v>57</v>
      </c>
      <c r="AY109" s="116">
        <f>SUM(AY$26:AY33)</f>
        <v>66</v>
      </c>
      <c r="AZ109" s="116">
        <f>SUM(AZ$26:AZ33)</f>
        <v>2</v>
      </c>
      <c r="BA109" s="116">
        <f>SUM(BA$26:BA33)</f>
        <v>7</v>
      </c>
      <c r="BB109" s="116">
        <f>SUM(BB$26:BB33)</f>
        <v>66</v>
      </c>
      <c r="BC109" s="116">
        <f>SUM(BC$26:BC33)</f>
        <v>105</v>
      </c>
      <c r="BD109" s="116">
        <f>SUM(BD$26:BD33)</f>
        <v>27</v>
      </c>
      <c r="BE109" s="116">
        <f>SUM(BE$26:BE33)</f>
        <v>0</v>
      </c>
      <c r="BF109" s="116">
        <f>SUM(BF$26:BF33)</f>
        <v>0</v>
      </c>
      <c r="BG109" s="116">
        <f>SUM(BG$26:BG33)</f>
        <v>4</v>
      </c>
      <c r="BH109" s="116">
        <f>SUM(BH$26:BH33)</f>
        <v>199</v>
      </c>
      <c r="BI109" s="116">
        <f>SUM(BI$26:BI33)</f>
        <v>53</v>
      </c>
      <c r="BJ109" s="116">
        <f>SUM(BJ$26:BJ33)</f>
        <v>39</v>
      </c>
      <c r="BK109" s="116">
        <f>SUM(BK$26:BK33)</f>
        <v>8</v>
      </c>
      <c r="BL109" s="116">
        <f>SUM(BL$26:BL33)</f>
        <v>2</v>
      </c>
      <c r="BM109" s="116">
        <f>SUM(BM$26:BM33)</f>
        <v>3</v>
      </c>
      <c r="BN109" s="116">
        <f>SUM(BN$26:BN33)</f>
        <v>17</v>
      </c>
      <c r="BO109" s="116">
        <f>SUM(BO$26:BO33)</f>
        <v>6</v>
      </c>
      <c r="BP109" s="116">
        <f>SUM(BP$26:BP33)</f>
        <v>11</v>
      </c>
      <c r="BQ109" s="116">
        <f>SUM(BQ$26:BQ33)</f>
        <v>1</v>
      </c>
      <c r="BR109" s="116">
        <f>SUM(BR$26:BR33)</f>
        <v>21</v>
      </c>
      <c r="BS109" s="116">
        <f>SUM(BS$26:BS33)</f>
        <v>2</v>
      </c>
      <c r="BT109" s="116">
        <f>SUM(BT$26:BT33)</f>
        <v>136</v>
      </c>
      <c r="BU109" s="116">
        <f>SUM(BU$26:BU33)</f>
        <v>6</v>
      </c>
      <c r="BV109" s="116">
        <f>SUM(BV$26:BV33)</f>
        <v>8</v>
      </c>
      <c r="BW109" s="116">
        <f>SUM(BW$26:BW33)</f>
        <v>2</v>
      </c>
      <c r="BX109" s="116">
        <f>SUM(BX$26:BX33)</f>
        <v>27</v>
      </c>
      <c r="BY109" s="116">
        <f>SUM(BY$26:BY33)</f>
        <v>8</v>
      </c>
      <c r="BZ109" s="116">
        <f>SUM(BZ$26:BZ33)</f>
        <v>7</v>
      </c>
      <c r="CA109" s="116">
        <f>SUM(CA$26:CA33)</f>
        <v>23</v>
      </c>
      <c r="CB109" s="116">
        <f>SUM(CB$26:CB33)</f>
        <v>3</v>
      </c>
      <c r="CC109" s="116">
        <f>SUM(CC$26:CC33)</f>
        <v>0</v>
      </c>
      <c r="CD109" s="116">
        <f>SUM(CD$26:CD33)</f>
        <v>0</v>
      </c>
      <c r="CE109" s="116">
        <f>SUM(CE$26:CE33)</f>
        <v>0</v>
      </c>
      <c r="CF109" s="116">
        <f>SUM(CF$26:CF33)</f>
        <v>1</v>
      </c>
      <c r="CG109" s="116">
        <f>SUM(CG$26:CG33)</f>
        <v>0</v>
      </c>
      <c r="CH109" s="116">
        <f>SUM(CH$26:CH33)</f>
        <v>3</v>
      </c>
      <c r="CI109" s="116">
        <f>SUM(CI$26:CI33)</f>
        <v>5</v>
      </c>
      <c r="CJ109" s="116">
        <f>SUM(CJ$26:CJ33)</f>
        <v>2</v>
      </c>
      <c r="CK109" s="116">
        <f>SUM(CK$26:CK33)</f>
        <v>5</v>
      </c>
      <c r="CL109" s="116">
        <f>SUM(CL$26:CL33)</f>
        <v>1</v>
      </c>
      <c r="CM109" s="116">
        <f>SUM(CM$26:CM33)</f>
        <v>0</v>
      </c>
      <c r="CN109" s="116">
        <f>SUM(CN$26:CN33)</f>
        <v>8</v>
      </c>
      <c r="CO109" s="116">
        <f>SUM(CO$26:CO33)</f>
        <v>2</v>
      </c>
      <c r="CP109" s="116">
        <f>SUM(CP$26:CP33)</f>
        <v>2</v>
      </c>
      <c r="CQ109" s="116">
        <f>SUM(CQ$26:CQ33)</f>
        <v>0</v>
      </c>
      <c r="CR109" s="116">
        <f>SUM(CR$26:CR33)</f>
        <v>5</v>
      </c>
      <c r="CS109" s="116">
        <f>SUM(CS$26:CS33)</f>
        <v>4</v>
      </c>
      <c r="CT109" s="116">
        <f>SUM(CT$26:CT33)</f>
        <v>1</v>
      </c>
      <c r="CU109" s="116">
        <f>SUM(CU$26:CU33)</f>
        <v>1</v>
      </c>
      <c r="CV109" s="116">
        <f>SUM(CV$26:CV33)</f>
        <v>13</v>
      </c>
    </row>
    <row r="110" spans="1:101" customFormat="1" x14ac:dyDescent="0.15">
      <c r="A110" s="22">
        <v>2012</v>
      </c>
      <c r="B110" s="116">
        <f>SUM(B$26:B34)</f>
        <v>2</v>
      </c>
      <c r="C110" s="116">
        <f>SUM(C$26:C34)</f>
        <v>0</v>
      </c>
      <c r="D110" s="116">
        <f>SUM(D$26:D34)</f>
        <v>0</v>
      </c>
      <c r="E110" s="116">
        <f>SUM(E$26:E34)</f>
        <v>0</v>
      </c>
      <c r="F110" s="116">
        <f>SUM(F$26:F34)</f>
        <v>2</v>
      </c>
      <c r="G110" s="116">
        <f>SUM(G$26:G34)</f>
        <v>0</v>
      </c>
      <c r="H110" s="116">
        <f>SUM(H$26:H34)</f>
        <v>5</v>
      </c>
      <c r="I110" s="116">
        <f>SUM(I$26:I34)</f>
        <v>2</v>
      </c>
      <c r="J110" s="116">
        <f>SUM(J$26:J34)</f>
        <v>18</v>
      </c>
      <c r="K110" s="116">
        <f>SUM(K$26:K34)</f>
        <v>1</v>
      </c>
      <c r="L110" s="116">
        <f>SUM(L$26:L34)</f>
        <v>2</v>
      </c>
      <c r="M110" s="116">
        <f>SUM(M$26:M34)</f>
        <v>16</v>
      </c>
      <c r="N110" s="116">
        <f>SUM(N$26:N34)</f>
        <v>1</v>
      </c>
      <c r="O110" s="116">
        <f>SUM(O$26:O34)</f>
        <v>1</v>
      </c>
      <c r="P110" s="116">
        <f>SUM(P$26:P34)</f>
        <v>2</v>
      </c>
      <c r="Q110" s="116">
        <f>SUM(Q$26:Q34)</f>
        <v>3</v>
      </c>
      <c r="R110" s="116">
        <f>SUM(R$26:R34)</f>
        <v>0</v>
      </c>
      <c r="S110" s="116">
        <f>SUM(S$26:S34)</f>
        <v>1</v>
      </c>
      <c r="T110" s="116">
        <f>SUM(T$26:T34)</f>
        <v>2</v>
      </c>
      <c r="U110" s="116">
        <f>SUM(U$26:U34)</f>
        <v>14</v>
      </c>
      <c r="V110" s="116">
        <f>SUM(V$26:V34)</f>
        <v>0</v>
      </c>
      <c r="W110" s="116">
        <f>SUM(W$26:W34)</f>
        <v>2</v>
      </c>
      <c r="X110" s="116">
        <f>SUM(X$26:X34)</f>
        <v>0</v>
      </c>
      <c r="Y110" s="116">
        <f>SUM(Y$26:Y34)</f>
        <v>10</v>
      </c>
      <c r="Z110" s="116">
        <f>SUM(Z$26:Z34)</f>
        <v>4</v>
      </c>
      <c r="AA110" s="116">
        <f>SUM(AA$26:AA34)</f>
        <v>4</v>
      </c>
      <c r="AB110" s="116">
        <f>SUM(AB$26:AB34)</f>
        <v>0</v>
      </c>
      <c r="AC110" s="116">
        <f>SUM(AC$26:AC34)</f>
        <v>50</v>
      </c>
      <c r="AD110" s="116">
        <f>SUM(AD$26:AD34)</f>
        <v>0</v>
      </c>
      <c r="AE110" s="116">
        <f>SUM(AE$26:AE34)</f>
        <v>5</v>
      </c>
      <c r="AF110" s="116">
        <f>SUM(AF$26:AF34)</f>
        <v>12</v>
      </c>
      <c r="AG110" s="116">
        <f>SUM(AG$26:AG34)</f>
        <v>2</v>
      </c>
      <c r="AH110" s="116">
        <f>SUM(AH$26:AH34)</f>
        <v>1</v>
      </c>
      <c r="AI110" s="116">
        <f>SUM(AI$26:AI34)</f>
        <v>1</v>
      </c>
      <c r="AJ110" s="116">
        <f>SUM(AJ$26:AJ34)</f>
        <v>4</v>
      </c>
      <c r="AK110" s="116">
        <f>SUM(AK$26:AK34)</f>
        <v>2</v>
      </c>
      <c r="AL110" s="116">
        <f>SUM(AL$26:AL34)</f>
        <v>9</v>
      </c>
      <c r="AM110" s="116">
        <f>SUM(AM$26:AM34)</f>
        <v>3679</v>
      </c>
      <c r="AN110" s="116">
        <f>SUM(AN$26:AN34)</f>
        <v>6</v>
      </c>
      <c r="AO110" s="116">
        <f>SUM(AO$26:AO34)</f>
        <v>1369</v>
      </c>
      <c r="AP110" s="116">
        <f>SUM(AP$26:AP34)</f>
        <v>140</v>
      </c>
      <c r="AQ110" s="116">
        <f>SUM(AQ$26:AQ34)</f>
        <v>1</v>
      </c>
      <c r="AR110" s="116">
        <f>SUM(AR$26:AR34)</f>
        <v>6</v>
      </c>
      <c r="AS110" s="116">
        <f>SUM(AS$26:AS34)</f>
        <v>141</v>
      </c>
      <c r="AT110" s="116">
        <f>SUM(AT$26:AT34)</f>
        <v>4</v>
      </c>
      <c r="AU110" s="116">
        <f>SUM(AU$26:AU34)</f>
        <v>6</v>
      </c>
      <c r="AV110" s="116">
        <f>SUM(AV$26:AV34)</f>
        <v>31</v>
      </c>
      <c r="AW110" s="116">
        <f>SUM(AW$26:AW34)</f>
        <v>0</v>
      </c>
      <c r="AX110" s="116">
        <f>SUM(AX$26:AX34)</f>
        <v>69</v>
      </c>
      <c r="AY110" s="116">
        <f>SUM(AY$26:AY34)</f>
        <v>89</v>
      </c>
      <c r="AZ110" s="116">
        <f>SUM(AZ$26:AZ34)</f>
        <v>4</v>
      </c>
      <c r="BA110" s="116">
        <f>SUM(BA$26:BA34)</f>
        <v>11</v>
      </c>
      <c r="BB110" s="116">
        <f>SUM(BB$26:BB34)</f>
        <v>130</v>
      </c>
      <c r="BC110" s="116">
        <f>SUM(BC$26:BC34)</f>
        <v>243</v>
      </c>
      <c r="BD110" s="116">
        <f>SUM(BD$26:BD34)</f>
        <v>43</v>
      </c>
      <c r="BE110" s="116">
        <f>SUM(BE$26:BE34)</f>
        <v>1</v>
      </c>
      <c r="BF110" s="116">
        <f>SUM(BF$26:BF34)</f>
        <v>0</v>
      </c>
      <c r="BG110" s="116">
        <f>SUM(BG$26:BG34)</f>
        <v>4</v>
      </c>
      <c r="BH110" s="116">
        <f>SUM(BH$26:BH34)</f>
        <v>299</v>
      </c>
      <c r="BI110" s="116">
        <f>SUM(BI$26:BI34)</f>
        <v>95</v>
      </c>
      <c r="BJ110" s="116">
        <f>SUM(BJ$26:BJ34)</f>
        <v>54</v>
      </c>
      <c r="BK110" s="116">
        <f>SUM(BK$26:BK34)</f>
        <v>15</v>
      </c>
      <c r="BL110" s="116">
        <f>SUM(BL$26:BL34)</f>
        <v>2</v>
      </c>
      <c r="BM110" s="116">
        <f>SUM(BM$26:BM34)</f>
        <v>13</v>
      </c>
      <c r="BN110" s="116">
        <f>SUM(BN$26:BN34)</f>
        <v>25</v>
      </c>
      <c r="BO110" s="116">
        <f>SUM(BO$26:BO34)</f>
        <v>7</v>
      </c>
      <c r="BP110" s="116">
        <f>SUM(BP$26:BP34)</f>
        <v>19</v>
      </c>
      <c r="BQ110" s="116">
        <f>SUM(BQ$26:BQ34)</f>
        <v>1</v>
      </c>
      <c r="BR110" s="116">
        <f>SUM(BR$26:BR34)</f>
        <v>29</v>
      </c>
      <c r="BS110" s="116">
        <f>SUM(BS$26:BS34)</f>
        <v>2</v>
      </c>
      <c r="BT110" s="116">
        <f>SUM(BT$26:BT34)</f>
        <v>180</v>
      </c>
      <c r="BU110" s="116">
        <f>SUM(BU$26:BU34)</f>
        <v>10</v>
      </c>
      <c r="BV110" s="116">
        <f>SUM(BV$26:BV34)</f>
        <v>17</v>
      </c>
      <c r="BW110" s="116">
        <f>SUM(BW$26:BW34)</f>
        <v>2</v>
      </c>
      <c r="BX110" s="116">
        <f>SUM(BX$26:BX34)</f>
        <v>56</v>
      </c>
      <c r="BY110" s="116">
        <f>SUM(BY$26:BY34)</f>
        <v>22</v>
      </c>
      <c r="BZ110" s="116">
        <f>SUM(BZ$26:BZ34)</f>
        <v>13</v>
      </c>
      <c r="CA110" s="116">
        <f>SUM(CA$26:CA34)</f>
        <v>30</v>
      </c>
      <c r="CB110" s="116">
        <f>SUM(CB$26:CB34)</f>
        <v>4</v>
      </c>
      <c r="CC110" s="116">
        <f>SUM(CC$26:CC34)</f>
        <v>1</v>
      </c>
      <c r="CD110" s="116">
        <f>SUM(CD$26:CD34)</f>
        <v>6</v>
      </c>
      <c r="CE110" s="116">
        <f>SUM(CE$26:CE34)</f>
        <v>1</v>
      </c>
      <c r="CF110" s="116">
        <f>SUM(CF$26:CF34)</f>
        <v>1</v>
      </c>
      <c r="CG110" s="116">
        <f>SUM(CG$26:CG34)</f>
        <v>3</v>
      </c>
      <c r="CH110" s="116">
        <f>SUM(CH$26:CH34)</f>
        <v>3</v>
      </c>
      <c r="CI110" s="116">
        <f>SUM(CI$26:CI34)</f>
        <v>14</v>
      </c>
      <c r="CJ110" s="116">
        <f>SUM(CJ$26:CJ34)</f>
        <v>3</v>
      </c>
      <c r="CK110" s="116">
        <f>SUM(CK$26:CK34)</f>
        <v>6</v>
      </c>
      <c r="CL110" s="116">
        <f>SUM(CL$26:CL34)</f>
        <v>5</v>
      </c>
      <c r="CM110" s="116">
        <f>SUM(CM$26:CM34)</f>
        <v>2</v>
      </c>
      <c r="CN110" s="116">
        <f>SUM(CN$26:CN34)</f>
        <v>9</v>
      </c>
      <c r="CO110" s="116">
        <f>SUM(CO$26:CO34)</f>
        <v>2</v>
      </c>
      <c r="CP110" s="116">
        <f>SUM(CP$26:CP34)</f>
        <v>6</v>
      </c>
      <c r="CQ110" s="116">
        <f>SUM(CQ$26:CQ34)</f>
        <v>2</v>
      </c>
      <c r="CR110" s="116">
        <f>SUM(CR$26:CR34)</f>
        <v>8</v>
      </c>
      <c r="CS110" s="116">
        <f>SUM(CS$26:CS34)</f>
        <v>8</v>
      </c>
      <c r="CT110" s="116">
        <f>SUM(CT$26:CT34)</f>
        <v>7</v>
      </c>
      <c r="CU110" s="116">
        <f>SUM(CU$26:CU34)</f>
        <v>6</v>
      </c>
      <c r="CV110" s="116">
        <f>SUM(CV$26:CV34)</f>
        <v>14</v>
      </c>
    </row>
    <row r="111" spans="1:101" customFormat="1" x14ac:dyDescent="0.15">
      <c r="A111" s="22">
        <v>2013</v>
      </c>
      <c r="B111" s="116">
        <f>SUM(B$26:B35)</f>
        <v>2</v>
      </c>
      <c r="C111" s="116">
        <f>SUM(C$26:C35)</f>
        <v>0</v>
      </c>
      <c r="D111" s="116">
        <f>SUM(D$26:D35)</f>
        <v>0</v>
      </c>
      <c r="E111" s="116">
        <f>SUM(E$26:E35)</f>
        <v>0</v>
      </c>
      <c r="F111" s="116">
        <f>SUM(F$26:F35)</f>
        <v>2</v>
      </c>
      <c r="G111" s="116">
        <f>SUM(G$26:G35)</f>
        <v>1</v>
      </c>
      <c r="H111" s="116">
        <f>SUM(H$26:H35)</f>
        <v>5</v>
      </c>
      <c r="I111" s="116">
        <f>SUM(I$26:I35)</f>
        <v>2</v>
      </c>
      <c r="J111" s="116">
        <f>SUM(J$26:J35)</f>
        <v>19</v>
      </c>
      <c r="K111" s="116">
        <f>SUM(K$26:K35)</f>
        <v>2</v>
      </c>
      <c r="L111" s="116">
        <f>SUM(L$26:L35)</f>
        <v>2</v>
      </c>
      <c r="M111" s="116">
        <f>SUM(M$26:M35)</f>
        <v>17</v>
      </c>
      <c r="N111" s="116">
        <f>SUM(N$26:N35)</f>
        <v>1</v>
      </c>
      <c r="O111" s="116">
        <f>SUM(O$26:O35)</f>
        <v>1</v>
      </c>
      <c r="P111" s="116">
        <f>SUM(P$26:P35)</f>
        <v>2</v>
      </c>
      <c r="Q111" s="116">
        <f>SUM(Q$26:Q35)</f>
        <v>3</v>
      </c>
      <c r="R111" s="116">
        <f>SUM(R$26:R35)</f>
        <v>0</v>
      </c>
      <c r="S111" s="116">
        <f>SUM(S$26:S35)</f>
        <v>1</v>
      </c>
      <c r="T111" s="116">
        <f>SUM(T$26:T35)</f>
        <v>2</v>
      </c>
      <c r="U111" s="116">
        <f>SUM(U$26:U35)</f>
        <v>14</v>
      </c>
      <c r="V111" s="116">
        <f>SUM(V$26:V35)</f>
        <v>1</v>
      </c>
      <c r="W111" s="116">
        <f>SUM(W$26:W35)</f>
        <v>2</v>
      </c>
      <c r="X111" s="116">
        <f>SUM(X$26:X35)</f>
        <v>1</v>
      </c>
      <c r="Y111" s="116">
        <f>SUM(Y$26:Y35)</f>
        <v>10</v>
      </c>
      <c r="Z111" s="116">
        <f>SUM(Z$26:Z35)</f>
        <v>4</v>
      </c>
      <c r="AA111" s="116">
        <f>SUM(AA$26:AA35)</f>
        <v>4</v>
      </c>
      <c r="AB111" s="116">
        <f>SUM(AB$26:AB35)</f>
        <v>1</v>
      </c>
      <c r="AC111" s="116">
        <f>SUM(AC$26:AC35)</f>
        <v>54</v>
      </c>
      <c r="AD111" s="116">
        <f>SUM(AD$26:AD35)</f>
        <v>1</v>
      </c>
      <c r="AE111" s="116">
        <f>SUM(AE$26:AE35)</f>
        <v>6</v>
      </c>
      <c r="AF111" s="116">
        <f>SUM(AF$26:AF35)</f>
        <v>14</v>
      </c>
      <c r="AG111" s="116">
        <f>SUM(AG$26:AG35)</f>
        <v>3</v>
      </c>
      <c r="AH111" s="116">
        <f>SUM(AH$26:AH35)</f>
        <v>2</v>
      </c>
      <c r="AI111" s="116">
        <f>SUM(AI$26:AI35)</f>
        <v>1</v>
      </c>
      <c r="AJ111" s="116">
        <f>SUM(AJ$26:AJ35)</f>
        <v>4</v>
      </c>
      <c r="AK111" s="116">
        <f>SUM(AK$26:AK35)</f>
        <v>3</v>
      </c>
      <c r="AL111" s="116">
        <f>SUM(AL$26:AL35)</f>
        <v>10</v>
      </c>
      <c r="AM111" s="116">
        <f>SUM(AM$26:AM35)</f>
        <v>3741</v>
      </c>
      <c r="AN111" s="116">
        <f>SUM(AN$26:AN35)</f>
        <v>6</v>
      </c>
      <c r="AO111" s="116">
        <f>SUM(AO$26:AO35)</f>
        <v>1484</v>
      </c>
      <c r="AP111" s="116">
        <f>SUM(AP$26:AP35)</f>
        <v>145</v>
      </c>
      <c r="AQ111" s="116">
        <f>SUM(AQ$26:AQ35)</f>
        <v>1</v>
      </c>
      <c r="AR111" s="116">
        <f>SUM(AR$26:AR35)</f>
        <v>7</v>
      </c>
      <c r="AS111" s="116">
        <f>SUM(AS$26:AS35)</f>
        <v>143</v>
      </c>
      <c r="AT111" s="116">
        <f>SUM(AT$26:AT35)</f>
        <v>4</v>
      </c>
      <c r="AU111" s="116">
        <f>SUM(AU$26:AU35)</f>
        <v>6</v>
      </c>
      <c r="AV111" s="116">
        <f>SUM(AV$26:AV35)</f>
        <v>32</v>
      </c>
      <c r="AW111" s="116">
        <f>SUM(AW$26:AW35)</f>
        <v>0</v>
      </c>
      <c r="AX111" s="116">
        <f>SUM(AX$26:AX35)</f>
        <v>72</v>
      </c>
      <c r="AY111" s="116">
        <f>SUM(AY$26:AY35)</f>
        <v>90</v>
      </c>
      <c r="AZ111" s="116">
        <f>SUM(AZ$26:AZ35)</f>
        <v>4</v>
      </c>
      <c r="BA111" s="116">
        <f>SUM(BA$26:BA35)</f>
        <v>17</v>
      </c>
      <c r="BB111" s="116">
        <f>SUM(BB$26:BB35)</f>
        <v>142</v>
      </c>
      <c r="BC111" s="116">
        <f>SUM(BC$26:BC35)</f>
        <v>251</v>
      </c>
      <c r="BD111" s="116">
        <f>SUM(BD$26:BD35)</f>
        <v>44</v>
      </c>
      <c r="BE111" s="116">
        <f>SUM(BE$26:BE35)</f>
        <v>1</v>
      </c>
      <c r="BF111" s="116">
        <f>SUM(BF$26:BF35)</f>
        <v>0</v>
      </c>
      <c r="BG111" s="116">
        <f>SUM(BG$26:BG35)</f>
        <v>4</v>
      </c>
      <c r="BH111" s="116">
        <f>SUM(BH$26:BH35)</f>
        <v>322</v>
      </c>
      <c r="BI111" s="116">
        <f>SUM(BI$26:BI35)</f>
        <v>100</v>
      </c>
      <c r="BJ111" s="116">
        <f>SUM(BJ$26:BJ35)</f>
        <v>59</v>
      </c>
      <c r="BK111" s="116">
        <f>SUM(BK$26:BK35)</f>
        <v>16</v>
      </c>
      <c r="BL111" s="116">
        <f>SUM(BL$26:BL35)</f>
        <v>2</v>
      </c>
      <c r="BM111" s="116">
        <f>SUM(BM$26:BM35)</f>
        <v>14</v>
      </c>
      <c r="BN111" s="116">
        <f>SUM(BN$26:BN35)</f>
        <v>31</v>
      </c>
      <c r="BO111" s="116">
        <f>SUM(BO$26:BO35)</f>
        <v>7</v>
      </c>
      <c r="BP111" s="116">
        <f>SUM(BP$26:BP35)</f>
        <v>19</v>
      </c>
      <c r="BQ111" s="116">
        <f>SUM(BQ$26:BQ35)</f>
        <v>1</v>
      </c>
      <c r="BR111" s="116">
        <f>SUM(BR$26:BR35)</f>
        <v>29</v>
      </c>
      <c r="BS111" s="116">
        <f>SUM(BS$26:BS35)</f>
        <v>2</v>
      </c>
      <c r="BT111" s="116">
        <f>SUM(BT$26:BT35)</f>
        <v>190</v>
      </c>
      <c r="BU111" s="116">
        <f>SUM(BU$26:BU35)</f>
        <v>11</v>
      </c>
      <c r="BV111" s="116">
        <f>SUM(BV$26:BV35)</f>
        <v>19</v>
      </c>
      <c r="BW111" s="116">
        <f>SUM(BW$26:BW35)</f>
        <v>2</v>
      </c>
      <c r="BX111" s="116">
        <f>SUM(BX$26:BX35)</f>
        <v>60</v>
      </c>
      <c r="BY111" s="116">
        <f>SUM(BY$26:BY35)</f>
        <v>24</v>
      </c>
      <c r="BZ111" s="116">
        <f>SUM(BZ$26:BZ35)</f>
        <v>13</v>
      </c>
      <c r="CA111" s="116">
        <f>SUM(CA$26:CA35)</f>
        <v>31</v>
      </c>
      <c r="CB111" s="116">
        <f>SUM(CB$26:CB35)</f>
        <v>4</v>
      </c>
      <c r="CC111" s="116">
        <f>SUM(CC$26:CC35)</f>
        <v>1</v>
      </c>
      <c r="CD111" s="116">
        <f>SUM(CD$26:CD35)</f>
        <v>6</v>
      </c>
      <c r="CE111" s="116">
        <f>SUM(CE$26:CE35)</f>
        <v>2</v>
      </c>
      <c r="CF111" s="116">
        <f>SUM(CF$26:CF35)</f>
        <v>1</v>
      </c>
      <c r="CG111" s="116">
        <f>SUM(CG$26:CG35)</f>
        <v>3</v>
      </c>
      <c r="CH111" s="116">
        <f>SUM(CH$26:CH35)</f>
        <v>3</v>
      </c>
      <c r="CI111" s="116">
        <f>SUM(CI$26:CI35)</f>
        <v>14</v>
      </c>
      <c r="CJ111" s="116">
        <f>SUM(CJ$26:CJ35)</f>
        <v>3</v>
      </c>
      <c r="CK111" s="116">
        <f>SUM(CK$26:CK35)</f>
        <v>6</v>
      </c>
      <c r="CL111" s="116">
        <f>SUM(CL$26:CL35)</f>
        <v>5</v>
      </c>
      <c r="CM111" s="116">
        <f>SUM(CM$26:CM35)</f>
        <v>2</v>
      </c>
      <c r="CN111" s="116">
        <f>SUM(CN$26:CN35)</f>
        <v>9</v>
      </c>
      <c r="CO111" s="116">
        <f>SUM(CO$26:CO35)</f>
        <v>3</v>
      </c>
      <c r="CP111" s="116">
        <f>SUM(CP$26:CP35)</f>
        <v>7</v>
      </c>
      <c r="CQ111" s="116">
        <f>SUM(CQ$26:CQ35)</f>
        <v>2</v>
      </c>
      <c r="CR111" s="116">
        <f>SUM(CR$26:CR35)</f>
        <v>10</v>
      </c>
      <c r="CS111" s="116">
        <f>SUM(CS$26:CS35)</f>
        <v>8</v>
      </c>
      <c r="CT111" s="116">
        <f>SUM(CT$26:CT35)</f>
        <v>7</v>
      </c>
      <c r="CU111" s="116">
        <f>SUM(CU$26:CU35)</f>
        <v>6</v>
      </c>
      <c r="CV111" s="116">
        <f>SUM(CV$26:CV35)</f>
        <v>14</v>
      </c>
    </row>
    <row r="112" spans="1:101" customFormat="1" x14ac:dyDescent="0.15">
      <c r="A112" s="22">
        <v>2014</v>
      </c>
      <c r="B112" s="116">
        <f>SUM(B$26:B36)</f>
        <v>2</v>
      </c>
      <c r="C112" s="116">
        <f>SUM(C$26:C36)</f>
        <v>1</v>
      </c>
      <c r="D112" s="116">
        <f>SUM(D$26:D36)</f>
        <v>0</v>
      </c>
      <c r="E112" s="116">
        <f>SUM(E$26:E36)</f>
        <v>3</v>
      </c>
      <c r="F112" s="116">
        <f>SUM(F$26:F36)</f>
        <v>2</v>
      </c>
      <c r="G112" s="116">
        <f>SUM(G$26:G36)</f>
        <v>1</v>
      </c>
      <c r="H112" s="116">
        <f>SUM(H$26:H36)</f>
        <v>5</v>
      </c>
      <c r="I112" s="116">
        <f>SUM(I$26:I36)</f>
        <v>2</v>
      </c>
      <c r="J112" s="116">
        <f>SUM(J$26:J36)</f>
        <v>19</v>
      </c>
      <c r="K112" s="116">
        <f>SUM(K$26:K36)</f>
        <v>2</v>
      </c>
      <c r="L112" s="116">
        <f>SUM(L$26:L36)</f>
        <v>2</v>
      </c>
      <c r="M112" s="116">
        <f>SUM(M$26:M36)</f>
        <v>20</v>
      </c>
      <c r="N112" s="116">
        <f>SUM(N$26:N36)</f>
        <v>1</v>
      </c>
      <c r="O112" s="116">
        <f>SUM(O$26:O36)</f>
        <v>1</v>
      </c>
      <c r="P112" s="116">
        <f>SUM(P$26:P36)</f>
        <v>2</v>
      </c>
      <c r="Q112" s="116">
        <f>SUM(Q$26:Q36)</f>
        <v>3</v>
      </c>
      <c r="R112" s="116">
        <f>SUM(R$26:R36)</f>
        <v>2</v>
      </c>
      <c r="S112" s="116">
        <f>SUM(S$26:S36)</f>
        <v>1</v>
      </c>
      <c r="T112" s="116">
        <f>SUM(T$26:T36)</f>
        <v>2</v>
      </c>
      <c r="U112" s="116">
        <f>SUM(U$26:U36)</f>
        <v>15</v>
      </c>
      <c r="V112" s="116">
        <f>SUM(V$26:V36)</f>
        <v>2</v>
      </c>
      <c r="W112" s="116">
        <f>SUM(W$26:W36)</f>
        <v>2</v>
      </c>
      <c r="X112" s="116">
        <f>SUM(X$26:X36)</f>
        <v>1</v>
      </c>
      <c r="Y112" s="116">
        <f>SUM(Y$26:Y36)</f>
        <v>11</v>
      </c>
      <c r="Z112" s="116">
        <f>SUM(Z$26:Z36)</f>
        <v>4</v>
      </c>
      <c r="AA112" s="116">
        <f>SUM(AA$26:AA36)</f>
        <v>4</v>
      </c>
      <c r="AB112" s="116">
        <f>SUM(AB$26:AB36)</f>
        <v>1</v>
      </c>
      <c r="AC112" s="116">
        <f>SUM(AC$26:AC36)</f>
        <v>56</v>
      </c>
      <c r="AD112" s="116">
        <f>SUM(AD$26:AD36)</f>
        <v>2</v>
      </c>
      <c r="AE112" s="116">
        <f>SUM(AE$26:AE36)</f>
        <v>6</v>
      </c>
      <c r="AF112" s="116">
        <f>SUM(AF$26:AF36)</f>
        <v>14</v>
      </c>
      <c r="AG112" s="116">
        <f>SUM(AG$26:AG36)</f>
        <v>3</v>
      </c>
      <c r="AH112" s="116">
        <f>SUM(AH$26:AH36)</f>
        <v>2</v>
      </c>
      <c r="AI112" s="116">
        <f>SUM(AI$26:AI36)</f>
        <v>1</v>
      </c>
      <c r="AJ112" s="116">
        <f>SUM(AJ$26:AJ36)</f>
        <v>5</v>
      </c>
      <c r="AK112" s="116">
        <f>SUM(AK$26:AK36)</f>
        <v>4</v>
      </c>
      <c r="AL112" s="116">
        <f>SUM(AL$26:AL36)</f>
        <v>10</v>
      </c>
      <c r="AM112" s="116">
        <f>SUM(AM$26:AM36)</f>
        <v>3760</v>
      </c>
      <c r="AN112" s="116">
        <f>SUM(AN$26:AN36)</f>
        <v>6</v>
      </c>
      <c r="AO112" s="116">
        <f>SUM(AO$26:AO36)</f>
        <v>1554</v>
      </c>
      <c r="AP112" s="116">
        <f>SUM(AP$26:AP36)</f>
        <v>146</v>
      </c>
      <c r="AQ112" s="116">
        <f>SUM(AQ$26:AQ36)</f>
        <v>1</v>
      </c>
      <c r="AR112" s="116">
        <f>SUM(AR$26:AR36)</f>
        <v>13</v>
      </c>
      <c r="AS112" s="116">
        <f>SUM(AS$26:AS36)</f>
        <v>143</v>
      </c>
      <c r="AT112" s="116">
        <f>SUM(AT$26:AT36)</f>
        <v>4</v>
      </c>
      <c r="AU112" s="116">
        <f>SUM(AU$26:AU36)</f>
        <v>6</v>
      </c>
      <c r="AV112" s="116">
        <f>SUM(AV$26:AV36)</f>
        <v>34</v>
      </c>
      <c r="AW112" s="116">
        <f>SUM(AW$26:AW36)</f>
        <v>0</v>
      </c>
      <c r="AX112" s="116">
        <f>SUM(AX$26:AX36)</f>
        <v>72</v>
      </c>
      <c r="AY112" s="116">
        <f>SUM(AY$26:AY36)</f>
        <v>90</v>
      </c>
      <c r="AZ112" s="116">
        <f>SUM(AZ$26:AZ36)</f>
        <v>5</v>
      </c>
      <c r="BA112" s="116">
        <f>SUM(BA$26:BA36)</f>
        <v>20</v>
      </c>
      <c r="BB112" s="116">
        <f>SUM(BB$26:BB36)</f>
        <v>145</v>
      </c>
      <c r="BC112" s="116">
        <f>SUM(BC$26:BC36)</f>
        <v>253</v>
      </c>
      <c r="BD112" s="116">
        <f>SUM(BD$26:BD36)</f>
        <v>44</v>
      </c>
      <c r="BE112" s="116">
        <f>SUM(BE$26:BE36)</f>
        <v>1</v>
      </c>
      <c r="BF112" s="116">
        <f>SUM(BF$26:BF36)</f>
        <v>1</v>
      </c>
      <c r="BG112" s="116">
        <f>SUM(BG$26:BG36)</f>
        <v>4</v>
      </c>
      <c r="BH112" s="116">
        <f>SUM(BH$26:BH36)</f>
        <v>334</v>
      </c>
      <c r="BI112" s="116">
        <f>SUM(BI$26:BI36)</f>
        <v>102</v>
      </c>
      <c r="BJ112" s="116">
        <f>SUM(BJ$26:BJ36)</f>
        <v>62</v>
      </c>
      <c r="BK112" s="116">
        <f>SUM(BK$26:BK36)</f>
        <v>17</v>
      </c>
      <c r="BL112" s="116">
        <f>SUM(BL$26:BL36)</f>
        <v>2</v>
      </c>
      <c r="BM112" s="116">
        <f>SUM(BM$26:BM36)</f>
        <v>14</v>
      </c>
      <c r="BN112" s="116">
        <f>SUM(BN$26:BN36)</f>
        <v>32</v>
      </c>
      <c r="BO112" s="116">
        <f>SUM(BO$26:BO36)</f>
        <v>7</v>
      </c>
      <c r="BP112" s="116">
        <f>SUM(BP$26:BP36)</f>
        <v>20</v>
      </c>
      <c r="BQ112" s="116">
        <f>SUM(BQ$26:BQ36)</f>
        <v>1</v>
      </c>
      <c r="BR112" s="116">
        <f>SUM(BR$26:BR36)</f>
        <v>29</v>
      </c>
      <c r="BS112" s="116">
        <f>SUM(BS$26:BS36)</f>
        <v>2</v>
      </c>
      <c r="BT112" s="116">
        <f>SUM(BT$26:BT36)</f>
        <v>190</v>
      </c>
      <c r="BU112" s="116">
        <f>SUM(BU$26:BU36)</f>
        <v>12</v>
      </c>
      <c r="BV112" s="116">
        <f>SUM(BV$26:BV36)</f>
        <v>21</v>
      </c>
      <c r="BW112" s="116">
        <f>SUM(BW$26:BW36)</f>
        <v>2</v>
      </c>
      <c r="BX112" s="116">
        <f>SUM(BX$26:BX36)</f>
        <v>60</v>
      </c>
      <c r="BY112" s="116">
        <f>SUM(BY$26:BY36)</f>
        <v>25</v>
      </c>
      <c r="BZ112" s="116">
        <f>SUM(BZ$26:BZ36)</f>
        <v>15</v>
      </c>
      <c r="CA112" s="116">
        <f>SUM(CA$26:CA36)</f>
        <v>31</v>
      </c>
      <c r="CB112" s="116">
        <f>SUM(CB$26:CB36)</f>
        <v>4</v>
      </c>
      <c r="CC112" s="116">
        <f>SUM(CC$26:CC36)</f>
        <v>2</v>
      </c>
      <c r="CD112" s="116">
        <f>SUM(CD$26:CD36)</f>
        <v>6</v>
      </c>
      <c r="CE112" s="116">
        <f>SUM(CE$26:CE36)</f>
        <v>2</v>
      </c>
      <c r="CF112" s="116">
        <f>SUM(CF$26:CF36)</f>
        <v>1</v>
      </c>
      <c r="CG112" s="116">
        <f>SUM(CG$26:CG36)</f>
        <v>5</v>
      </c>
      <c r="CH112" s="116">
        <f>SUM(CH$26:CH36)</f>
        <v>3</v>
      </c>
      <c r="CI112" s="116">
        <f>SUM(CI$26:CI36)</f>
        <v>14</v>
      </c>
      <c r="CJ112" s="116">
        <f>SUM(CJ$26:CJ36)</f>
        <v>3</v>
      </c>
      <c r="CK112" s="116">
        <f>SUM(CK$26:CK36)</f>
        <v>6</v>
      </c>
      <c r="CL112" s="116">
        <f>SUM(CL$26:CL36)</f>
        <v>5</v>
      </c>
      <c r="CM112" s="116">
        <f>SUM(CM$26:CM36)</f>
        <v>3</v>
      </c>
      <c r="CN112" s="116">
        <f>SUM(CN$26:CN36)</f>
        <v>9</v>
      </c>
      <c r="CO112" s="116">
        <f>SUM(CO$26:CO36)</f>
        <v>3</v>
      </c>
      <c r="CP112" s="116">
        <f>SUM(CP$26:CP36)</f>
        <v>7</v>
      </c>
      <c r="CQ112" s="116">
        <f>SUM(CQ$26:CQ36)</f>
        <v>2</v>
      </c>
      <c r="CR112" s="116">
        <f>SUM(CR$26:CR36)</f>
        <v>10</v>
      </c>
      <c r="CS112" s="116">
        <f>SUM(CS$26:CS36)</f>
        <v>8</v>
      </c>
      <c r="CT112" s="116">
        <f>SUM(CT$26:CT36)</f>
        <v>7</v>
      </c>
      <c r="CU112" s="116">
        <f>SUM(CU$26:CU36)</f>
        <v>7</v>
      </c>
      <c r="CV112" s="116">
        <f>SUM(CV$26:CV36)</f>
        <v>15</v>
      </c>
    </row>
    <row r="113" spans="1:101" customFormat="1" x14ac:dyDescent="0.15">
      <c r="A113" s="22">
        <v>2015</v>
      </c>
      <c r="B113" s="116">
        <f>SUM(B$26:B37)</f>
        <v>2</v>
      </c>
      <c r="C113" s="116">
        <f>SUM(C$26:C37)</f>
        <v>1</v>
      </c>
      <c r="D113" s="116">
        <f>SUM(D$26:D37)</f>
        <v>1</v>
      </c>
      <c r="E113" s="116">
        <f>SUM(E$26:E37)</f>
        <v>3</v>
      </c>
      <c r="F113" s="116">
        <f>SUM(F$26:F37)</f>
        <v>2</v>
      </c>
      <c r="G113" s="116">
        <f>SUM(G$26:G37)</f>
        <v>1</v>
      </c>
      <c r="H113" s="116">
        <f>SUM(H$26:H37)</f>
        <v>5</v>
      </c>
      <c r="I113" s="116">
        <f>SUM(I$26:I37)</f>
        <v>2</v>
      </c>
      <c r="J113" s="116">
        <f>SUM(J$26:J37)</f>
        <v>20</v>
      </c>
      <c r="K113" s="116">
        <f>SUM(K$26:K37)</f>
        <v>2</v>
      </c>
      <c r="L113" s="116">
        <f>SUM(L$26:L37)</f>
        <v>3</v>
      </c>
      <c r="M113" s="116">
        <f>SUM(M$26:M37)</f>
        <v>20</v>
      </c>
      <c r="N113" s="116">
        <f>SUM(N$26:N37)</f>
        <v>1</v>
      </c>
      <c r="O113" s="116">
        <f>SUM(O$26:O37)</f>
        <v>1</v>
      </c>
      <c r="P113" s="116">
        <f>SUM(P$26:P37)</f>
        <v>2</v>
      </c>
      <c r="Q113" s="116">
        <f>SUM(Q$26:Q37)</f>
        <v>3</v>
      </c>
      <c r="R113" s="116">
        <f>SUM(R$26:R37)</f>
        <v>2</v>
      </c>
      <c r="S113" s="116">
        <f>SUM(S$26:S37)</f>
        <v>1</v>
      </c>
      <c r="T113" s="116">
        <f>SUM(T$26:T37)</f>
        <v>2</v>
      </c>
      <c r="U113" s="116">
        <f>SUM(U$26:U37)</f>
        <v>15</v>
      </c>
      <c r="V113" s="116">
        <f>SUM(V$26:V37)</f>
        <v>2</v>
      </c>
      <c r="W113" s="116">
        <f>SUM(W$26:W37)</f>
        <v>2</v>
      </c>
      <c r="X113" s="116">
        <f>SUM(X$26:X37)</f>
        <v>1</v>
      </c>
      <c r="Y113" s="116">
        <f>SUM(Y$26:Y37)</f>
        <v>11</v>
      </c>
      <c r="Z113" s="116">
        <f>SUM(Z$26:Z37)</f>
        <v>4</v>
      </c>
      <c r="AA113" s="116">
        <f>SUM(AA$26:AA37)</f>
        <v>4</v>
      </c>
      <c r="AB113" s="116">
        <f>SUM(AB$26:AB37)</f>
        <v>1</v>
      </c>
      <c r="AC113" s="116">
        <f>SUM(AC$26:AC37)</f>
        <v>56</v>
      </c>
      <c r="AD113" s="116">
        <f>SUM(AD$26:AD37)</f>
        <v>2</v>
      </c>
      <c r="AE113" s="116">
        <f>SUM(AE$26:AE37)</f>
        <v>6</v>
      </c>
      <c r="AF113" s="116">
        <f>SUM(AF$26:AF37)</f>
        <v>16</v>
      </c>
      <c r="AG113" s="116">
        <f>SUM(AG$26:AG37)</f>
        <v>3</v>
      </c>
      <c r="AH113" s="116">
        <f>SUM(AH$26:AH37)</f>
        <v>3</v>
      </c>
      <c r="AI113" s="116">
        <f>SUM(AI$26:AI37)</f>
        <v>1</v>
      </c>
      <c r="AJ113" s="116">
        <f>SUM(AJ$26:AJ37)</f>
        <v>6</v>
      </c>
      <c r="AK113" s="116">
        <f>SUM(AK$26:AK37)</f>
        <v>4</v>
      </c>
      <c r="AL113" s="116">
        <f>SUM(AL$26:AL37)</f>
        <v>10</v>
      </c>
      <c r="AM113" s="116">
        <f>SUM(AM$26:AM37)</f>
        <v>3761</v>
      </c>
      <c r="AN113" s="116">
        <f>SUM(AN$26:AN37)</f>
        <v>6</v>
      </c>
      <c r="AO113" s="116">
        <f>SUM(AO$26:AO37)</f>
        <v>1616</v>
      </c>
      <c r="AP113" s="116">
        <f>SUM(AP$26:AP37)</f>
        <v>147</v>
      </c>
      <c r="AQ113" s="116">
        <f>SUM(AQ$26:AQ37)</f>
        <v>1</v>
      </c>
      <c r="AR113" s="116">
        <f>SUM(AR$26:AR37)</f>
        <v>17</v>
      </c>
      <c r="AS113" s="116">
        <f>SUM(AS$26:AS37)</f>
        <v>143</v>
      </c>
      <c r="AT113" s="116">
        <f>SUM(AT$26:AT37)</f>
        <v>4</v>
      </c>
      <c r="AU113" s="116">
        <f>SUM(AU$26:AU37)</f>
        <v>6</v>
      </c>
      <c r="AV113" s="116">
        <f>SUM(AV$26:AV37)</f>
        <v>34</v>
      </c>
      <c r="AW113" s="116">
        <f>SUM(AW$26:AW37)</f>
        <v>1</v>
      </c>
      <c r="AX113" s="116">
        <f>SUM(AX$26:AX37)</f>
        <v>72</v>
      </c>
      <c r="AY113" s="116">
        <f>SUM(AY$26:AY37)</f>
        <v>90</v>
      </c>
      <c r="AZ113" s="116">
        <f>SUM(AZ$26:AZ37)</f>
        <v>5</v>
      </c>
      <c r="BA113" s="116">
        <f>SUM(BA$26:BA37)</f>
        <v>20</v>
      </c>
      <c r="BB113" s="116">
        <f>SUM(BB$26:BB37)</f>
        <v>147</v>
      </c>
      <c r="BC113" s="116">
        <f>SUM(BC$26:BC37)</f>
        <v>255</v>
      </c>
      <c r="BD113" s="116">
        <f>SUM(BD$26:BD37)</f>
        <v>44</v>
      </c>
      <c r="BE113" s="116">
        <f>SUM(BE$26:BE37)</f>
        <v>1</v>
      </c>
      <c r="BF113" s="116">
        <f>SUM(BF$26:BF37)</f>
        <v>1</v>
      </c>
      <c r="BG113" s="116">
        <f>SUM(BG$26:BG37)</f>
        <v>4</v>
      </c>
      <c r="BH113" s="116">
        <f>SUM(BH$26:BH37)</f>
        <v>338</v>
      </c>
      <c r="BI113" s="116">
        <f>SUM(BI$26:BI37)</f>
        <v>103</v>
      </c>
      <c r="BJ113" s="116">
        <f>SUM(BJ$26:BJ37)</f>
        <v>63</v>
      </c>
      <c r="BK113" s="116">
        <f>SUM(BK$26:BK37)</f>
        <v>17</v>
      </c>
      <c r="BL113" s="116">
        <f>SUM(BL$26:BL37)</f>
        <v>2</v>
      </c>
      <c r="BM113" s="116">
        <f>SUM(BM$26:BM37)</f>
        <v>14</v>
      </c>
      <c r="BN113" s="116">
        <f>SUM(BN$26:BN37)</f>
        <v>32</v>
      </c>
      <c r="BO113" s="116">
        <f>SUM(BO$26:BO37)</f>
        <v>7</v>
      </c>
      <c r="BP113" s="116">
        <f>SUM(BP$26:BP37)</f>
        <v>20</v>
      </c>
      <c r="BQ113" s="116">
        <f>SUM(BQ$26:BQ37)</f>
        <v>1</v>
      </c>
      <c r="BR113" s="116">
        <f>SUM(BR$26:BR37)</f>
        <v>29</v>
      </c>
      <c r="BS113" s="116">
        <f>SUM(BS$26:BS37)</f>
        <v>2</v>
      </c>
      <c r="BT113" s="116">
        <f>SUM(BT$26:BT37)</f>
        <v>192</v>
      </c>
      <c r="BU113" s="116">
        <f>SUM(BU$26:BU37)</f>
        <v>12</v>
      </c>
      <c r="BV113" s="116">
        <f>SUM(BV$26:BV37)</f>
        <v>21</v>
      </c>
      <c r="BW113" s="116">
        <f>SUM(BW$26:BW37)</f>
        <v>2</v>
      </c>
      <c r="BX113" s="116">
        <f>SUM(BX$26:BX37)</f>
        <v>61</v>
      </c>
      <c r="BY113" s="116">
        <f>SUM(BY$26:BY37)</f>
        <v>25</v>
      </c>
      <c r="BZ113" s="116">
        <f>SUM(BZ$26:BZ37)</f>
        <v>18</v>
      </c>
      <c r="CA113" s="116">
        <f>SUM(CA$26:CA37)</f>
        <v>31</v>
      </c>
      <c r="CB113" s="116">
        <f>SUM(CB$26:CB37)</f>
        <v>4</v>
      </c>
      <c r="CC113" s="116">
        <f>SUM(CC$26:CC37)</f>
        <v>2</v>
      </c>
      <c r="CD113" s="116">
        <f>SUM(CD$26:CD37)</f>
        <v>6</v>
      </c>
      <c r="CE113" s="116">
        <f>SUM(CE$26:CE37)</f>
        <v>2</v>
      </c>
      <c r="CF113" s="116">
        <f>SUM(CF$26:CF37)</f>
        <v>2</v>
      </c>
      <c r="CG113" s="116">
        <f>SUM(CG$26:CG37)</f>
        <v>5</v>
      </c>
      <c r="CH113" s="116">
        <f>SUM(CH$26:CH37)</f>
        <v>3</v>
      </c>
      <c r="CI113" s="116">
        <f>SUM(CI$26:CI37)</f>
        <v>15</v>
      </c>
      <c r="CJ113" s="116">
        <f>SUM(CJ$26:CJ37)</f>
        <v>4</v>
      </c>
      <c r="CK113" s="116">
        <f>SUM(CK$26:CK37)</f>
        <v>6</v>
      </c>
      <c r="CL113" s="116">
        <f>SUM(CL$26:CL37)</f>
        <v>5</v>
      </c>
      <c r="CM113" s="116">
        <f>SUM(CM$26:CM37)</f>
        <v>3</v>
      </c>
      <c r="CN113" s="116">
        <f>SUM(CN$26:CN37)</f>
        <v>9</v>
      </c>
      <c r="CO113" s="116">
        <f>SUM(CO$26:CO37)</f>
        <v>3</v>
      </c>
      <c r="CP113" s="116">
        <f>SUM(CP$26:CP37)</f>
        <v>7</v>
      </c>
      <c r="CQ113" s="116">
        <f>SUM(CQ$26:CQ37)</f>
        <v>2</v>
      </c>
      <c r="CR113" s="116">
        <f>SUM(CR$26:CR37)</f>
        <v>10</v>
      </c>
      <c r="CS113" s="116">
        <f>SUM(CS$26:CS37)</f>
        <v>8</v>
      </c>
      <c r="CT113" s="116">
        <f>SUM(CT$26:CT37)</f>
        <v>7</v>
      </c>
      <c r="CU113" s="116">
        <f>SUM(CU$26:CU37)</f>
        <v>7</v>
      </c>
      <c r="CV113" s="116">
        <f>SUM(CV$26:CV37)</f>
        <v>15</v>
      </c>
    </row>
    <row r="114" spans="1:101" customFormat="1" x14ac:dyDescent="0.15">
      <c r="A114" s="22">
        <v>2016</v>
      </c>
      <c r="B114" s="116">
        <f>SUM(B$26:B38)</f>
        <v>2</v>
      </c>
      <c r="C114" s="116">
        <f>SUM(C$26:C38)</f>
        <v>1</v>
      </c>
      <c r="D114" s="116">
        <f>SUM(D$26:D38)</f>
        <v>1</v>
      </c>
      <c r="E114" s="116">
        <f>SUM(E$26:E38)</f>
        <v>3</v>
      </c>
      <c r="F114" s="116">
        <f>SUM(F$26:F38)</f>
        <v>3</v>
      </c>
      <c r="G114" s="116">
        <f>SUM(G$26:G38)</f>
        <v>1</v>
      </c>
      <c r="H114" s="116">
        <f>SUM(H$26:H38)</f>
        <v>6</v>
      </c>
      <c r="I114" s="116">
        <f>SUM(I$26:I38)</f>
        <v>2</v>
      </c>
      <c r="J114" s="116">
        <f>SUM(J$26:J38)</f>
        <v>20</v>
      </c>
      <c r="K114" s="116">
        <f>SUM(K$26:K38)</f>
        <v>3</v>
      </c>
      <c r="L114" s="116">
        <f>SUM(L$26:L38)</f>
        <v>4</v>
      </c>
      <c r="M114" s="116">
        <f>SUM(M$26:M38)</f>
        <v>20</v>
      </c>
      <c r="N114" s="116">
        <f>SUM(N$26:N38)</f>
        <v>1</v>
      </c>
      <c r="O114" s="116">
        <f>SUM(O$26:O38)</f>
        <v>1</v>
      </c>
      <c r="P114" s="116">
        <f>SUM(P$26:P38)</f>
        <v>2</v>
      </c>
      <c r="Q114" s="116">
        <f>SUM(Q$26:Q38)</f>
        <v>3</v>
      </c>
      <c r="R114" s="116">
        <f>SUM(R$26:R38)</f>
        <v>2</v>
      </c>
      <c r="S114" s="116">
        <f>SUM(S$26:S38)</f>
        <v>2</v>
      </c>
      <c r="T114" s="116">
        <f>SUM(T$26:T38)</f>
        <v>4</v>
      </c>
      <c r="U114" s="116">
        <f>SUM(U$26:U38)</f>
        <v>16</v>
      </c>
      <c r="V114" s="116">
        <f>SUM(V$26:V38)</f>
        <v>3</v>
      </c>
      <c r="W114" s="116">
        <f>SUM(W$26:W38)</f>
        <v>2</v>
      </c>
      <c r="X114" s="116">
        <f>SUM(X$26:X38)</f>
        <v>1</v>
      </c>
      <c r="Y114" s="116">
        <f>SUM(Y$26:Y38)</f>
        <v>11</v>
      </c>
      <c r="Z114" s="116">
        <f>SUM(Z$26:Z38)</f>
        <v>4</v>
      </c>
      <c r="AA114" s="116">
        <f>SUM(AA$26:AA38)</f>
        <v>5</v>
      </c>
      <c r="AB114" s="116">
        <f>SUM(AB$26:AB38)</f>
        <v>1</v>
      </c>
      <c r="AC114" s="116">
        <f>SUM(AC$26:AC38)</f>
        <v>56</v>
      </c>
      <c r="AD114" s="116">
        <f>SUM(AD$26:AD38)</f>
        <v>2</v>
      </c>
      <c r="AE114" s="116">
        <f>SUM(AE$26:AE38)</f>
        <v>6</v>
      </c>
      <c r="AF114" s="116">
        <f>SUM(AF$26:AF38)</f>
        <v>18</v>
      </c>
      <c r="AG114" s="116">
        <f>SUM(AG$26:AG38)</f>
        <v>3</v>
      </c>
      <c r="AH114" s="116">
        <f>SUM(AH$26:AH38)</f>
        <v>3</v>
      </c>
      <c r="AI114" s="116">
        <f>SUM(AI$26:AI38)</f>
        <v>1</v>
      </c>
      <c r="AJ114" s="116">
        <f>SUM(AJ$26:AJ38)</f>
        <v>6</v>
      </c>
      <c r="AK114" s="116">
        <f>SUM(AK$26:AK38)</f>
        <v>4</v>
      </c>
      <c r="AL114" s="116">
        <f>SUM(AL$26:AL38)</f>
        <v>10</v>
      </c>
      <c r="AM114" s="116">
        <f>SUM(AM$26:AM38)</f>
        <v>3761</v>
      </c>
      <c r="AN114" s="116">
        <f>SUM(AN$26:AN38)</f>
        <v>6</v>
      </c>
      <c r="AO114" s="116">
        <f>SUM(AO$26:AO38)</f>
        <v>1637</v>
      </c>
      <c r="AP114" s="116">
        <f>SUM(AP$26:AP38)</f>
        <v>147</v>
      </c>
      <c r="AQ114" s="116">
        <f>SUM(AQ$26:AQ38)</f>
        <v>1</v>
      </c>
      <c r="AR114" s="116">
        <f>SUM(AR$26:AR38)</f>
        <v>18</v>
      </c>
      <c r="AS114" s="116">
        <f>SUM(AS$26:AS38)</f>
        <v>143</v>
      </c>
      <c r="AT114" s="116">
        <f>SUM(AT$26:AT38)</f>
        <v>4</v>
      </c>
      <c r="AU114" s="116">
        <f>SUM(AU$26:AU38)</f>
        <v>6</v>
      </c>
      <c r="AV114" s="116">
        <f>SUM(AV$26:AV38)</f>
        <v>36</v>
      </c>
      <c r="AW114" s="116">
        <f>SUM(AW$26:AW38)</f>
        <v>1</v>
      </c>
      <c r="AX114" s="116">
        <f>SUM(AX$26:AX38)</f>
        <v>72</v>
      </c>
      <c r="AY114" s="116">
        <f>SUM(AY$26:AY38)</f>
        <v>90</v>
      </c>
      <c r="AZ114" s="116">
        <f>SUM(AZ$26:AZ38)</f>
        <v>5</v>
      </c>
      <c r="BA114" s="116">
        <f>SUM(BA$26:BA38)</f>
        <v>20</v>
      </c>
      <c r="BB114" s="116">
        <f>SUM(BB$26:BB38)</f>
        <v>147</v>
      </c>
      <c r="BC114" s="116">
        <f>SUM(BC$26:BC38)</f>
        <v>255</v>
      </c>
      <c r="BD114" s="116">
        <f>SUM(BD$26:BD38)</f>
        <v>46</v>
      </c>
      <c r="BE114" s="116">
        <f>SUM(BE$26:BE38)</f>
        <v>1</v>
      </c>
      <c r="BF114" s="116">
        <f>SUM(BF$26:BF38)</f>
        <v>1</v>
      </c>
      <c r="BG114" s="116">
        <f>SUM(BG$26:BG38)</f>
        <v>4</v>
      </c>
      <c r="BH114" s="116">
        <f>SUM(BH$26:BH38)</f>
        <v>341</v>
      </c>
      <c r="BI114" s="116">
        <f>SUM(BI$26:BI38)</f>
        <v>103</v>
      </c>
      <c r="BJ114" s="116">
        <f>SUM(BJ$26:BJ38)</f>
        <v>64</v>
      </c>
      <c r="BK114" s="116">
        <f>SUM(BK$26:BK38)</f>
        <v>17</v>
      </c>
      <c r="BL114" s="116">
        <f>SUM(BL$26:BL38)</f>
        <v>2</v>
      </c>
      <c r="BM114" s="116">
        <f>SUM(BM$26:BM38)</f>
        <v>14</v>
      </c>
      <c r="BN114" s="116">
        <f>SUM(BN$26:BN38)</f>
        <v>33</v>
      </c>
      <c r="BO114" s="116">
        <f>SUM(BO$26:BO38)</f>
        <v>7</v>
      </c>
      <c r="BP114" s="116">
        <f>SUM(BP$26:BP38)</f>
        <v>20</v>
      </c>
      <c r="BQ114" s="116">
        <f>SUM(BQ$26:BQ38)</f>
        <v>1</v>
      </c>
      <c r="BR114" s="116">
        <f>SUM(BR$26:BR38)</f>
        <v>30</v>
      </c>
      <c r="BS114" s="116">
        <f>SUM(BS$26:BS38)</f>
        <v>2</v>
      </c>
      <c r="BT114" s="116">
        <f>SUM(BT$26:BT38)</f>
        <v>192</v>
      </c>
      <c r="BU114" s="116">
        <f>SUM(BU$26:BU38)</f>
        <v>12</v>
      </c>
      <c r="BV114" s="116">
        <f>SUM(BV$26:BV38)</f>
        <v>21</v>
      </c>
      <c r="BW114" s="116">
        <f>SUM(BW$26:BW38)</f>
        <v>2</v>
      </c>
      <c r="BX114" s="116">
        <f>SUM(BX$26:BX38)</f>
        <v>61</v>
      </c>
      <c r="BY114" s="116">
        <f>SUM(BY$26:BY38)</f>
        <v>25</v>
      </c>
      <c r="BZ114" s="116">
        <f>SUM(BZ$26:BZ38)</f>
        <v>19</v>
      </c>
      <c r="CA114" s="116">
        <f>SUM(CA$26:CA38)</f>
        <v>31</v>
      </c>
      <c r="CB114" s="116">
        <f>SUM(CB$26:CB38)</f>
        <v>4</v>
      </c>
      <c r="CC114" s="116">
        <f>SUM(CC$26:CC38)</f>
        <v>2</v>
      </c>
      <c r="CD114" s="116">
        <f>SUM(CD$26:CD38)</f>
        <v>6</v>
      </c>
      <c r="CE114" s="116">
        <f>SUM(CE$26:CE38)</f>
        <v>2</v>
      </c>
      <c r="CF114" s="116">
        <f>SUM(CF$26:CF38)</f>
        <v>2</v>
      </c>
      <c r="CG114" s="116">
        <f>SUM(CG$26:CG38)</f>
        <v>6</v>
      </c>
      <c r="CH114" s="116">
        <f>SUM(CH$26:CH38)</f>
        <v>3</v>
      </c>
      <c r="CI114" s="116">
        <f>SUM(CI$26:CI38)</f>
        <v>15</v>
      </c>
      <c r="CJ114" s="116">
        <f>SUM(CJ$26:CJ38)</f>
        <v>4</v>
      </c>
      <c r="CK114" s="116">
        <f>SUM(CK$26:CK38)</f>
        <v>6</v>
      </c>
      <c r="CL114" s="116">
        <f>SUM(CL$26:CL38)</f>
        <v>5</v>
      </c>
      <c r="CM114" s="116">
        <f>SUM(CM$26:CM38)</f>
        <v>3</v>
      </c>
      <c r="CN114" s="116">
        <f>SUM(CN$26:CN38)</f>
        <v>9</v>
      </c>
      <c r="CO114" s="116">
        <f>SUM(CO$26:CO38)</f>
        <v>3</v>
      </c>
      <c r="CP114" s="116">
        <f>SUM(CP$26:CP38)</f>
        <v>7</v>
      </c>
      <c r="CQ114" s="116">
        <f>SUM(CQ$26:CQ38)</f>
        <v>2</v>
      </c>
      <c r="CR114" s="116">
        <f>SUM(CR$26:CR38)</f>
        <v>10</v>
      </c>
      <c r="CS114" s="116">
        <f>SUM(CS$26:CS38)</f>
        <v>8</v>
      </c>
      <c r="CT114" s="116">
        <f>SUM(CT$26:CT38)</f>
        <v>7</v>
      </c>
      <c r="CU114" s="116">
        <f>SUM(CU$26:CU38)</f>
        <v>7</v>
      </c>
      <c r="CV114" s="116">
        <f>SUM(CV$26:CV38)</f>
        <v>15</v>
      </c>
    </row>
    <row r="115" spans="1:101" x14ac:dyDescent="0.15">
      <c r="A115" s="19"/>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CW115"/>
    </row>
    <row r="116" spans="1:101" ht="16.5" x14ac:dyDescent="0.15">
      <c r="A116" s="26" t="s">
        <v>301</v>
      </c>
      <c r="CW116"/>
    </row>
    <row r="118" spans="1:101" ht="15" x14ac:dyDescent="0.15">
      <c r="A118" s="39" t="s">
        <v>138</v>
      </c>
      <c r="W118" s="39"/>
      <c r="AA118" s="21"/>
      <c r="AB118" s="21"/>
      <c r="AC118" s="21"/>
      <c r="AG118" s="21"/>
    </row>
    <row r="119" spans="1:101" ht="57" x14ac:dyDescent="0.15">
      <c r="A119" s="46" t="s">
        <v>139</v>
      </c>
      <c r="B119" s="47" t="s">
        <v>99</v>
      </c>
      <c r="C119" s="47" t="s">
        <v>100</v>
      </c>
      <c r="D119" s="47" t="s">
        <v>2</v>
      </c>
      <c r="E119" s="47" t="s">
        <v>3</v>
      </c>
      <c r="F119" s="47" t="s">
        <v>18</v>
      </c>
      <c r="G119" s="47" t="s">
        <v>6</v>
      </c>
      <c r="H119" s="47" t="s">
        <v>8</v>
      </c>
      <c r="I119" s="47" t="s">
        <v>16</v>
      </c>
      <c r="J119" s="47" t="s">
        <v>7</v>
      </c>
      <c r="K119" s="47" t="s">
        <v>11</v>
      </c>
      <c r="L119" s="47" t="s">
        <v>117</v>
      </c>
      <c r="M119" s="47" t="s">
        <v>101</v>
      </c>
      <c r="N119" s="47" t="s">
        <v>4</v>
      </c>
      <c r="O119" s="47" t="s">
        <v>102</v>
      </c>
      <c r="P119" s="47" t="s">
        <v>103</v>
      </c>
      <c r="Q119" s="47" t="s">
        <v>195</v>
      </c>
      <c r="R119" s="47" t="s">
        <v>249</v>
      </c>
      <c r="S119" s="47" t="s">
        <v>17</v>
      </c>
      <c r="T119" s="47" t="s">
        <v>5</v>
      </c>
      <c r="U119" s="47" t="s">
        <v>9</v>
      </c>
      <c r="V119" s="47" t="s">
        <v>10</v>
      </c>
      <c r="W119" s="48" t="s">
        <v>263</v>
      </c>
      <c r="X119"/>
      <c r="Y119"/>
      <c r="Z119"/>
      <c r="AA119"/>
    </row>
    <row r="120" spans="1:101" x14ac:dyDescent="0.15">
      <c r="A120" s="22">
        <v>2004</v>
      </c>
      <c r="B120" s="116">
        <f>SUM(B$47:B47)</f>
        <v>0</v>
      </c>
      <c r="C120" s="116">
        <f>SUM(C$47:C47)</f>
        <v>0</v>
      </c>
      <c r="D120" s="116">
        <f>SUM(D$47:D47)</f>
        <v>0</v>
      </c>
      <c r="E120" s="116">
        <f>SUM(E$47:E47)</f>
        <v>0</v>
      </c>
      <c r="F120" s="116">
        <f>SUM(F$47:F47)</f>
        <v>0</v>
      </c>
      <c r="G120" s="116">
        <f>SUM(G$47:G47)</f>
        <v>0</v>
      </c>
      <c r="H120" s="116">
        <f>SUM(H$47:H47)</f>
        <v>0</v>
      </c>
      <c r="I120" s="116">
        <f>SUM(I$47:I47)</f>
        <v>0</v>
      </c>
      <c r="J120" s="116">
        <f>SUM(J$47:J47)</f>
        <v>0</v>
      </c>
      <c r="K120" s="116">
        <f>SUM(K$47:K47)</f>
        <v>0</v>
      </c>
      <c r="L120" s="116">
        <f>SUM(L$47:L47)</f>
        <v>0</v>
      </c>
      <c r="M120" s="116">
        <f>SUM(M$47:M47)</f>
        <v>0</v>
      </c>
      <c r="N120" s="116">
        <f>SUM(N$47:N47)</f>
        <v>14408.7977216046</v>
      </c>
      <c r="O120" s="116">
        <f>SUM(O$47:O47)</f>
        <v>0</v>
      </c>
      <c r="P120" s="116">
        <f>SUM(P$47:P47)</f>
        <v>0</v>
      </c>
      <c r="Q120" s="116">
        <f>SUM(Q$47:Q47)</f>
        <v>0</v>
      </c>
      <c r="R120" s="116">
        <f>SUM(R$47:R47)</f>
        <v>0</v>
      </c>
      <c r="S120" s="116">
        <f>SUM(S$47:S47)</f>
        <v>0</v>
      </c>
      <c r="T120" s="116">
        <f>SUM(T$47:T47)</f>
        <v>0</v>
      </c>
      <c r="U120" s="116">
        <f>SUM(U$47:U47)</f>
        <v>0</v>
      </c>
      <c r="V120" s="116">
        <f>SUM(V$47:V47)</f>
        <v>0</v>
      </c>
      <c r="W120" s="116">
        <f>SUM(W$47:W47)</f>
        <v>14408.7977216046</v>
      </c>
      <c r="X120"/>
      <c r="Y120"/>
      <c r="Z120"/>
      <c r="AA120"/>
    </row>
    <row r="121" spans="1:101" x14ac:dyDescent="0.15">
      <c r="A121" s="22">
        <v>2005</v>
      </c>
      <c r="B121" s="116">
        <f>SUM(B$47:B48)</f>
        <v>0</v>
      </c>
      <c r="C121" s="116">
        <f>SUM(C$47:C48)</f>
        <v>0</v>
      </c>
      <c r="D121" s="116">
        <f>SUM(D$47:D48)</f>
        <v>14283.159374202793</v>
      </c>
      <c r="E121" s="116">
        <f>SUM(E$47:E48)</f>
        <v>3979.3626836333433</v>
      </c>
      <c r="F121" s="116">
        <f>SUM(F$47:F48)</f>
        <v>0</v>
      </c>
      <c r="G121" s="116">
        <f>SUM(G$47:G48)</f>
        <v>142.59691097777301</v>
      </c>
      <c r="H121" s="116">
        <f>SUM(H$47:H48)</f>
        <v>298.20695534925801</v>
      </c>
      <c r="I121" s="116">
        <f>SUM(I$47:I48)</f>
        <v>79507.757115076092</v>
      </c>
      <c r="J121" s="116">
        <f>SUM(J$47:J48)</f>
        <v>10421.962758685233</v>
      </c>
      <c r="K121" s="116">
        <f>SUM(K$47:K48)</f>
        <v>0</v>
      </c>
      <c r="L121" s="116">
        <f>SUM(L$47:L48)</f>
        <v>0</v>
      </c>
      <c r="M121" s="116">
        <f>SUM(M$47:M48)</f>
        <v>0</v>
      </c>
      <c r="N121" s="116">
        <f>SUM(N$47:N48)</f>
        <v>52781.918567629007</v>
      </c>
      <c r="O121" s="116">
        <f>SUM(O$47:O48)</f>
        <v>328768.25671017799</v>
      </c>
      <c r="P121" s="116">
        <f>SUM(P$47:P48)</f>
        <v>0</v>
      </c>
      <c r="Q121" s="116">
        <f>SUM(Q$47:Q48)</f>
        <v>0</v>
      </c>
      <c r="R121" s="116">
        <f>SUM(R$47:R48)</f>
        <v>0</v>
      </c>
      <c r="S121" s="116">
        <f>SUM(S$47:S48)</f>
        <v>0</v>
      </c>
      <c r="T121" s="116">
        <f>SUM(T$47:T48)</f>
        <v>0</v>
      </c>
      <c r="U121" s="116">
        <f>SUM(U$47:U48)</f>
        <v>0</v>
      </c>
      <c r="V121" s="116">
        <f>SUM(V$47:V48)</f>
        <v>6907.0982160156991</v>
      </c>
      <c r="W121" s="116">
        <f>SUM(W$47:W48)</f>
        <v>497090.31929174712</v>
      </c>
      <c r="X121"/>
      <c r="Y121"/>
      <c r="Z121"/>
      <c r="AA121"/>
    </row>
    <row r="122" spans="1:101" x14ac:dyDescent="0.15">
      <c r="A122" s="22">
        <v>2006</v>
      </c>
      <c r="B122" s="116">
        <f>SUM(B$47:B49)</f>
        <v>638.51458904109597</v>
      </c>
      <c r="C122" s="116">
        <f>SUM(C$47:C49)</f>
        <v>0</v>
      </c>
      <c r="D122" s="116">
        <f>SUM(D$47:D49)</f>
        <v>64802.316881444567</v>
      </c>
      <c r="E122" s="116">
        <f>SUM(E$47:E49)</f>
        <v>107002.21983711836</v>
      </c>
      <c r="F122" s="116">
        <f>SUM(F$47:F49)</f>
        <v>14985.567216800635</v>
      </c>
      <c r="G122" s="116">
        <f>SUM(G$47:G49)</f>
        <v>2740.9784883505044</v>
      </c>
      <c r="H122" s="116">
        <f>SUM(H$47:H49)</f>
        <v>5863.1335123891431</v>
      </c>
      <c r="I122" s="116">
        <f>SUM(I$47:I49)</f>
        <v>1072186.6312501982</v>
      </c>
      <c r="J122" s="116">
        <f>SUM(J$47:J49)</f>
        <v>65019.885824166951</v>
      </c>
      <c r="K122" s="116">
        <f>SUM(K$47:K49)</f>
        <v>0</v>
      </c>
      <c r="L122" s="116">
        <f>SUM(L$47:L49)</f>
        <v>0</v>
      </c>
      <c r="M122" s="116">
        <f>SUM(M$47:M49)</f>
        <v>6188.964791282684</v>
      </c>
      <c r="N122" s="116">
        <f>SUM(N$47:N49)</f>
        <v>196152.27070607195</v>
      </c>
      <c r="O122" s="116">
        <f>SUM(O$47:O49)</f>
        <v>374280.36669543019</v>
      </c>
      <c r="P122" s="116">
        <f>SUM(P$47:P49)</f>
        <v>34940.914543899788</v>
      </c>
      <c r="Q122" s="116">
        <f>SUM(Q$47:Q49)</f>
        <v>0</v>
      </c>
      <c r="R122" s="116">
        <f>SUM(R$47:R49)</f>
        <v>431.76082107249283</v>
      </c>
      <c r="S122" s="116">
        <f>SUM(S$47:S49)</f>
        <v>0</v>
      </c>
      <c r="T122" s="116">
        <f>SUM(T$47:T49)</f>
        <v>5427.1029476583999</v>
      </c>
      <c r="U122" s="116">
        <f>SUM(U$47:U49)</f>
        <v>41434.167467466694</v>
      </c>
      <c r="V122" s="116">
        <f>SUM(V$47:V49)</f>
        <v>64264.119348579188</v>
      </c>
      <c r="W122" s="116">
        <f>SUM(W$47:W49)</f>
        <v>2056358.9149209708</v>
      </c>
      <c r="X122"/>
      <c r="Y122"/>
      <c r="Z122"/>
      <c r="AA122"/>
    </row>
    <row r="123" spans="1:101" x14ac:dyDescent="0.15">
      <c r="A123" s="22">
        <v>2007</v>
      </c>
      <c r="B123" s="116">
        <f>SUM(B$47:B50)</f>
        <v>638.51458904109597</v>
      </c>
      <c r="C123" s="116">
        <f>SUM(C$47:C50)</f>
        <v>0</v>
      </c>
      <c r="D123" s="116">
        <f>SUM(D$47:D50)</f>
        <v>80499.054752994431</v>
      </c>
      <c r="E123" s="116">
        <f>SUM(E$47:E50)</f>
        <v>177277.20099458843</v>
      </c>
      <c r="F123" s="116">
        <f>SUM(F$47:F50)</f>
        <v>25185.139507792745</v>
      </c>
      <c r="G123" s="116">
        <f>SUM(G$47:G50)</f>
        <v>19564.321213713723</v>
      </c>
      <c r="H123" s="116">
        <f>SUM(H$47:H50)</f>
        <v>61397.299509392869</v>
      </c>
      <c r="I123" s="116">
        <f>SUM(I$47:I50)</f>
        <v>1376488.991201404</v>
      </c>
      <c r="J123" s="116">
        <f>SUM(J$47:J50)</f>
        <v>179992.13765340578</v>
      </c>
      <c r="K123" s="116">
        <f>SUM(K$47:K50)</f>
        <v>0</v>
      </c>
      <c r="L123" s="116">
        <f>SUM(L$47:L50)</f>
        <v>0</v>
      </c>
      <c r="M123" s="116">
        <f>SUM(M$47:M50)</f>
        <v>11983.359716042112</v>
      </c>
      <c r="N123" s="116">
        <f>SUM(N$47:N50)</f>
        <v>409439.17123086157</v>
      </c>
      <c r="O123" s="116">
        <f>SUM(O$47:O50)</f>
        <v>773586.41560113197</v>
      </c>
      <c r="P123" s="116">
        <f>SUM(P$47:P50)</f>
        <v>36272.829364285462</v>
      </c>
      <c r="Q123" s="116">
        <f>SUM(Q$47:Q50)</f>
        <v>0</v>
      </c>
      <c r="R123" s="116">
        <f>SUM(R$47:R50)</f>
        <v>431.76082107249283</v>
      </c>
      <c r="S123" s="116">
        <f>SUM(S$47:S50)</f>
        <v>0</v>
      </c>
      <c r="T123" s="116">
        <f>SUM(T$47:T50)</f>
        <v>5879.7514231480409</v>
      </c>
      <c r="U123" s="116">
        <f>SUM(U$47:U50)</f>
        <v>184669.84933091811</v>
      </c>
      <c r="V123" s="116">
        <f>SUM(V$47:V50)</f>
        <v>193443.31499548664</v>
      </c>
      <c r="W123" s="116">
        <f>SUM(W$47:W50)</f>
        <v>3536749.1119052796</v>
      </c>
      <c r="X123"/>
      <c r="Y123"/>
      <c r="Z123"/>
      <c r="AA123"/>
    </row>
    <row r="124" spans="1:101" x14ac:dyDescent="0.15">
      <c r="A124" s="22">
        <v>2008</v>
      </c>
      <c r="B124" s="116">
        <f>SUM(B$47:B51)</f>
        <v>638.51458904109597</v>
      </c>
      <c r="C124" s="116">
        <f>SUM(C$47:C51)</f>
        <v>0</v>
      </c>
      <c r="D124" s="116">
        <f>SUM(D$47:D51)</f>
        <v>96567.915642884618</v>
      </c>
      <c r="E124" s="116">
        <f>SUM(E$47:E51)</f>
        <v>207720.20282319328</v>
      </c>
      <c r="F124" s="116">
        <f>SUM(F$47:F51)</f>
        <v>38801.523092124233</v>
      </c>
      <c r="G124" s="116">
        <f>SUM(G$47:G51)</f>
        <v>24391.176342994077</v>
      </c>
      <c r="H124" s="116">
        <f>SUM(H$47:H51)</f>
        <v>238930.74518138802</v>
      </c>
      <c r="I124" s="116">
        <f>SUM(I$47:I51)</f>
        <v>1455400.828278539</v>
      </c>
      <c r="J124" s="116">
        <f>SUM(J$47:J51)</f>
        <v>401172.30658464087</v>
      </c>
      <c r="K124" s="116">
        <f>SUM(K$47:K51)</f>
        <v>0</v>
      </c>
      <c r="L124" s="116">
        <f>SUM(L$47:L51)</f>
        <v>0</v>
      </c>
      <c r="M124" s="116">
        <f>SUM(M$47:M51)</f>
        <v>16140.874981938945</v>
      </c>
      <c r="N124" s="116">
        <f>SUM(N$47:N51)</f>
        <v>509264.20734940202</v>
      </c>
      <c r="O124" s="116">
        <f>SUM(O$47:O51)</f>
        <v>886681.61101852893</v>
      </c>
      <c r="P124" s="116">
        <f>SUM(P$47:P51)</f>
        <v>38094.255803622793</v>
      </c>
      <c r="Q124" s="116">
        <f>SUM(Q$47:Q51)</f>
        <v>429.91890629835098</v>
      </c>
      <c r="R124" s="116">
        <f>SUM(R$47:R51)</f>
        <v>440.86497769727112</v>
      </c>
      <c r="S124" s="116">
        <f>SUM(S$47:S51)</f>
        <v>0</v>
      </c>
      <c r="T124" s="116">
        <f>SUM(T$47:T51)</f>
        <v>5879.7514231480409</v>
      </c>
      <c r="U124" s="116">
        <f>SUM(U$47:U51)</f>
        <v>341741.18117772741</v>
      </c>
      <c r="V124" s="116">
        <f>SUM(V$47:V51)</f>
        <v>311482.0649371373</v>
      </c>
      <c r="W124" s="116">
        <f>SUM(W$47:W51)</f>
        <v>4573777.9431103058</v>
      </c>
      <c r="X124"/>
      <c r="Y124"/>
      <c r="Z124"/>
      <c r="AA124"/>
    </row>
    <row r="125" spans="1:101" x14ac:dyDescent="0.15">
      <c r="A125" s="22">
        <v>2009</v>
      </c>
      <c r="B125" s="116">
        <f>SUM(B$47:B52)</f>
        <v>10277.83101643836</v>
      </c>
      <c r="C125" s="116">
        <f>SUM(C$47:C52)</f>
        <v>0</v>
      </c>
      <c r="D125" s="116">
        <f>SUM(D$47:D52)</f>
        <v>164868.32038059551</v>
      </c>
      <c r="E125" s="116">
        <f>SUM(E$47:E52)</f>
        <v>243331.72293525032</v>
      </c>
      <c r="F125" s="116">
        <f>SUM(F$47:F52)</f>
        <v>55015.388077527459</v>
      </c>
      <c r="G125" s="116">
        <f>SUM(G$47:G52)</f>
        <v>58871.130291022338</v>
      </c>
      <c r="H125" s="116">
        <f>SUM(H$47:H52)</f>
        <v>500379.89458447509</v>
      </c>
      <c r="I125" s="116">
        <f>SUM(I$47:I52)</f>
        <v>1623230.233517257</v>
      </c>
      <c r="J125" s="116">
        <f>SUM(J$47:J52)</f>
        <v>917653.37704029563</v>
      </c>
      <c r="K125" s="116">
        <f>SUM(K$47:K52)</f>
        <v>3638.2465553643501</v>
      </c>
      <c r="L125" s="116">
        <f>SUM(L$47:L52)</f>
        <v>0</v>
      </c>
      <c r="M125" s="116">
        <f>SUM(M$47:M52)</f>
        <v>30154.288098388632</v>
      </c>
      <c r="N125" s="116">
        <f>SUM(N$47:N52)</f>
        <v>682392.46732223104</v>
      </c>
      <c r="O125" s="116">
        <f>SUM(O$47:O52)</f>
        <v>997745.88240667188</v>
      </c>
      <c r="P125" s="116">
        <f>SUM(P$47:P52)</f>
        <v>44304.004241639326</v>
      </c>
      <c r="Q125" s="116">
        <f>SUM(Q$47:Q52)</f>
        <v>1233.8811383372959</v>
      </c>
      <c r="R125" s="116">
        <f>SUM(R$47:R52)</f>
        <v>1221.6218540548693</v>
      </c>
      <c r="S125" s="116">
        <f>SUM(S$47:S52)</f>
        <v>2976.1079001094349</v>
      </c>
      <c r="T125" s="116">
        <f>SUM(T$47:T52)</f>
        <v>5879.7514231480409</v>
      </c>
      <c r="U125" s="116">
        <f>SUM(U$47:U52)</f>
        <v>419727.86069069779</v>
      </c>
      <c r="V125" s="116">
        <f>SUM(V$47:V52)</f>
        <v>518832.86088864494</v>
      </c>
      <c r="W125" s="116">
        <f>SUM(W$47:W52)</f>
        <v>6281734.8703621486</v>
      </c>
      <c r="X125"/>
      <c r="Y125"/>
      <c r="Z125"/>
      <c r="AA125"/>
    </row>
    <row r="126" spans="1:101" x14ac:dyDescent="0.15">
      <c r="A126" s="22">
        <v>2010</v>
      </c>
      <c r="B126" s="116">
        <f>SUM(B$47:B53)</f>
        <v>17064.392679452056</v>
      </c>
      <c r="C126" s="116">
        <f>SUM(C$47:C53)</f>
        <v>361.042699724518</v>
      </c>
      <c r="D126" s="116">
        <f>SUM(D$47:D53)</f>
        <v>186833.30633759013</v>
      </c>
      <c r="E126" s="116">
        <f>SUM(E$47:E53)</f>
        <v>315263.81999658846</v>
      </c>
      <c r="F126" s="116">
        <f>SUM(F$47:F53)</f>
        <v>56458.125150979286</v>
      </c>
      <c r="G126" s="116">
        <f>SUM(G$47:G53)</f>
        <v>111976.46274767353</v>
      </c>
      <c r="H126" s="116">
        <f>SUM(H$47:H53)</f>
        <v>597549.61841286859</v>
      </c>
      <c r="I126" s="116">
        <f>SUM(I$47:I53)</f>
        <v>1623230.233517257</v>
      </c>
      <c r="J126" s="116">
        <f>SUM(J$47:J53)</f>
        <v>1563861.9725664966</v>
      </c>
      <c r="K126" s="116">
        <f>SUM(K$47:K53)</f>
        <v>26442.966970761128</v>
      </c>
      <c r="L126" s="116">
        <f>SUM(L$47:L53)</f>
        <v>66.551178595418705</v>
      </c>
      <c r="M126" s="116">
        <f>SUM(M$47:M53)</f>
        <v>56592.171573765059</v>
      </c>
      <c r="N126" s="116">
        <f>SUM(N$47:N53)</f>
        <v>829368.85495955311</v>
      </c>
      <c r="O126" s="116">
        <f>SUM(O$47:O53)</f>
        <v>1002272.2124022491</v>
      </c>
      <c r="P126" s="116">
        <f>SUM(P$47:P53)</f>
        <v>77359.86000259631</v>
      </c>
      <c r="Q126" s="116">
        <f>SUM(Q$47:Q53)</f>
        <v>6421.2061684139026</v>
      </c>
      <c r="R126" s="116">
        <f>SUM(R$47:R53)</f>
        <v>2443.3198040982666</v>
      </c>
      <c r="S126" s="116">
        <f>SUM(S$47:S53)</f>
        <v>28296.066001917032</v>
      </c>
      <c r="T126" s="116">
        <f>SUM(T$47:T53)</f>
        <v>10823.545155930409</v>
      </c>
      <c r="U126" s="116">
        <f>SUM(U$47:U53)</f>
        <v>517722.17633983167</v>
      </c>
      <c r="V126" s="116">
        <f>SUM(V$47:V53)</f>
        <v>1074038.6440405906</v>
      </c>
      <c r="W126" s="116">
        <f>SUM(W$47:W53)</f>
        <v>8104446.548706932</v>
      </c>
      <c r="X126"/>
      <c r="Y126"/>
      <c r="Z126"/>
      <c r="AA126"/>
    </row>
    <row r="127" spans="1:101" x14ac:dyDescent="0.15">
      <c r="A127" s="22">
        <v>2011</v>
      </c>
      <c r="B127" s="116">
        <f>SUM(B$47:B54)</f>
        <v>37621.6746739726</v>
      </c>
      <c r="C127" s="116">
        <f>SUM(C$47:C54)</f>
        <v>361.042699724518</v>
      </c>
      <c r="D127" s="116">
        <f>SUM(D$47:D54)</f>
        <v>227952.53487772372</v>
      </c>
      <c r="E127" s="116">
        <f>SUM(E$47:E54)</f>
        <v>421742.4511888221</v>
      </c>
      <c r="F127" s="116">
        <f>SUM(F$47:F54)</f>
        <v>64532.521470538515</v>
      </c>
      <c r="G127" s="116">
        <f>SUM(G$47:G54)</f>
        <v>205384.60319378087</v>
      </c>
      <c r="H127" s="116">
        <f>SUM(H$47:H54)</f>
        <v>659643.30778510903</v>
      </c>
      <c r="I127" s="116">
        <f>SUM(I$47:I54)</f>
        <v>1623384.5193758782</v>
      </c>
      <c r="J127" s="116">
        <f>SUM(J$47:J54)</f>
        <v>2364268.5950223557</v>
      </c>
      <c r="K127" s="116">
        <f>SUM(K$47:K54)</f>
        <v>58685.452073889552</v>
      </c>
      <c r="L127" s="116">
        <f>SUM(L$47:L54)</f>
        <v>66.551178595418705</v>
      </c>
      <c r="M127" s="116">
        <f>SUM(M$47:M54)</f>
        <v>70999.336614642059</v>
      </c>
      <c r="N127" s="116">
        <f>SUM(N$47:N54)</f>
        <v>993601.51287439535</v>
      </c>
      <c r="O127" s="116">
        <f>SUM(O$47:O54)</f>
        <v>1030543.1288308087</v>
      </c>
      <c r="P127" s="116">
        <f>SUM(P$47:P54)</f>
        <v>86432.523084554123</v>
      </c>
      <c r="Q127" s="116">
        <f>SUM(Q$47:Q54)</f>
        <v>6421.2061684139026</v>
      </c>
      <c r="R127" s="116">
        <f>SUM(R$47:R54)</f>
        <v>12807.08907652364</v>
      </c>
      <c r="S127" s="116">
        <f>SUM(S$47:S54)</f>
        <v>44354.761414234468</v>
      </c>
      <c r="T127" s="116">
        <f>SUM(T$47:T54)</f>
        <v>33246.197873640471</v>
      </c>
      <c r="U127" s="116">
        <f>SUM(U$47:U54)</f>
        <v>584655.22967199516</v>
      </c>
      <c r="V127" s="116">
        <f>SUM(V$47:V54)</f>
        <v>1897192.1361706934</v>
      </c>
      <c r="W127" s="116">
        <f>SUM(W$47:W54)</f>
        <v>10423896.375320291</v>
      </c>
      <c r="X127"/>
      <c r="Y127"/>
      <c r="Z127"/>
      <c r="AA127"/>
    </row>
    <row r="128" spans="1:101" customFormat="1" x14ac:dyDescent="0.15">
      <c r="A128" s="22">
        <v>2012</v>
      </c>
      <c r="B128" s="116">
        <f>SUM(B$47:B55)</f>
        <v>42554.771271232879</v>
      </c>
      <c r="C128" s="116">
        <f>SUM(C$47:C55)</f>
        <v>361.042699724518</v>
      </c>
      <c r="D128" s="116">
        <f>SUM(D$47:D55)</f>
        <v>335019.69397341786</v>
      </c>
      <c r="E128" s="116">
        <f>SUM(E$47:E55)</f>
        <v>670142.83423218224</v>
      </c>
      <c r="F128" s="116">
        <f>SUM(F$47:F55)</f>
        <v>83834.176286667425</v>
      </c>
      <c r="G128" s="116">
        <f>SUM(G$47:G55)</f>
        <v>314943.67016777239</v>
      </c>
      <c r="H128" s="116">
        <f>SUM(H$47:H55)</f>
        <v>841089.34658753173</v>
      </c>
      <c r="I128" s="116">
        <f>SUM(I$47:I55)</f>
        <v>1623384.5193758782</v>
      </c>
      <c r="J128" s="116">
        <f>SUM(J$47:J55)</f>
        <v>4513761.1121112797</v>
      </c>
      <c r="K128" s="116">
        <f>SUM(K$47:K55)</f>
        <v>81318.872273346147</v>
      </c>
      <c r="L128" s="116">
        <f>SUM(L$47:L55)</f>
        <v>668.10753375599074</v>
      </c>
      <c r="M128" s="116">
        <f>SUM(M$47:M55)</f>
        <v>141440.73909961886</v>
      </c>
      <c r="N128" s="116">
        <f>SUM(N$47:N55)</f>
        <v>1290342.7997663007</v>
      </c>
      <c r="O128" s="116">
        <f>SUM(O$47:O55)</f>
        <v>1136042.2899732292</v>
      </c>
      <c r="P128" s="116">
        <f>SUM(P$47:P55)</f>
        <v>236616.49738830139</v>
      </c>
      <c r="Q128" s="116">
        <f>SUM(Q$47:Q55)</f>
        <v>11623.964761960822</v>
      </c>
      <c r="R128" s="116">
        <f>SUM(R$47:R55)</f>
        <v>145777.37210649453</v>
      </c>
      <c r="S128" s="116">
        <f>SUM(S$47:S55)</f>
        <v>44354.761414234468</v>
      </c>
      <c r="T128" s="116">
        <f>SUM(T$47:T55)</f>
        <v>60713.165104071843</v>
      </c>
      <c r="U128" s="116">
        <f>SUM(U$47:U55)</f>
        <v>738189.73829247896</v>
      </c>
      <c r="V128" s="116">
        <f>SUM(V$47:V55)</f>
        <v>4086854.0894859144</v>
      </c>
      <c r="W128" s="116">
        <f>SUM(W$47:W55)</f>
        <v>16399033.563905394</v>
      </c>
    </row>
    <row r="129" spans="1:101" customFormat="1" x14ac:dyDescent="0.15">
      <c r="A129" s="22">
        <v>2013</v>
      </c>
      <c r="B129" s="116">
        <f>SUM(B$47:B56)</f>
        <v>51203.818268493153</v>
      </c>
      <c r="C129" s="116">
        <f>SUM(C$47:C56)</f>
        <v>1098.2528248990529</v>
      </c>
      <c r="D129" s="116">
        <f>SUM(D$47:D56)</f>
        <v>350161.77006939129</v>
      </c>
      <c r="E129" s="116">
        <f>SUM(E$47:E56)</f>
        <v>680943.27365102072</v>
      </c>
      <c r="F129" s="116">
        <f>SUM(F$47:F56)</f>
        <v>90354.576290327925</v>
      </c>
      <c r="G129" s="116">
        <f>SUM(G$47:G56)</f>
        <v>369146.00644980569</v>
      </c>
      <c r="H129" s="116">
        <f>SUM(H$47:H56)</f>
        <v>892850.4431515605</v>
      </c>
      <c r="I129" s="116">
        <f>SUM(I$47:I56)</f>
        <v>1623384.5193758782</v>
      </c>
      <c r="J129" s="116">
        <f>SUM(J$47:J56)</f>
        <v>4735660.8671595082</v>
      </c>
      <c r="K129" s="116">
        <f>SUM(K$47:K56)</f>
        <v>81318.872273346147</v>
      </c>
      <c r="L129" s="116">
        <f>SUM(L$47:L56)</f>
        <v>852.38656043624269</v>
      </c>
      <c r="M129" s="116">
        <f>SUM(M$47:M56)</f>
        <v>151621.86905696066</v>
      </c>
      <c r="N129" s="116">
        <f>SUM(N$47:N56)</f>
        <v>1343899.3979504586</v>
      </c>
      <c r="O129" s="116">
        <f>SUM(O$47:O56)</f>
        <v>1136447.9705208121</v>
      </c>
      <c r="P129" s="116">
        <f>SUM(P$47:P56)</f>
        <v>241318.94708527109</v>
      </c>
      <c r="Q129" s="116">
        <f>SUM(Q$47:Q56)</f>
        <v>12506.203925431142</v>
      </c>
      <c r="R129" s="116">
        <f>SUM(R$47:R56)</f>
        <v>152462.55554026185</v>
      </c>
      <c r="S129" s="116">
        <f>SUM(S$47:S56)</f>
        <v>44354.761414234468</v>
      </c>
      <c r="T129" s="116">
        <f>SUM(T$47:T56)</f>
        <v>64404.85001867239</v>
      </c>
      <c r="U129" s="116">
        <f>SUM(U$47:U56)</f>
        <v>755616.56968036527</v>
      </c>
      <c r="V129" s="116">
        <f>SUM(V$47:V56)</f>
        <v>4145808.5145070548</v>
      </c>
      <c r="W129" s="116">
        <f>SUM(W$47:W56)</f>
        <v>16925416.425774191</v>
      </c>
    </row>
    <row r="130" spans="1:101" customFormat="1" x14ac:dyDescent="0.15">
      <c r="A130" s="22">
        <v>2014</v>
      </c>
      <c r="B130" s="116">
        <f>SUM(B$47:B57)</f>
        <v>53982.129441095894</v>
      </c>
      <c r="C130" s="116">
        <f>SUM(C$47:C57)</f>
        <v>1098.2528248990529</v>
      </c>
      <c r="D130" s="116">
        <f>SUM(D$47:D57)</f>
        <v>355403.40691787616</v>
      </c>
      <c r="E130" s="116">
        <f>SUM(E$47:E57)</f>
        <v>683237.58615774172</v>
      </c>
      <c r="F130" s="116">
        <f>SUM(F$47:F57)</f>
        <v>90354.576290327925</v>
      </c>
      <c r="G130" s="116">
        <f>SUM(G$47:G57)</f>
        <v>372393.24265046988</v>
      </c>
      <c r="H130" s="116">
        <f>SUM(H$47:H57)</f>
        <v>920570.74224020541</v>
      </c>
      <c r="I130" s="116">
        <f>SUM(I$47:I57)</f>
        <v>1623384.5193758782</v>
      </c>
      <c r="J130" s="116">
        <f>SUM(J$47:J57)</f>
        <v>4769386.4779643156</v>
      </c>
      <c r="K130" s="116">
        <f>SUM(K$47:K57)</f>
        <v>81318.872273346147</v>
      </c>
      <c r="L130" s="116">
        <f>SUM(L$47:L57)</f>
        <v>852.38656043624269</v>
      </c>
      <c r="M130" s="116">
        <f>SUM(M$47:M57)</f>
        <v>153723.56770250955</v>
      </c>
      <c r="N130" s="116">
        <f>SUM(N$47:N57)</f>
        <v>1353392.6101533568</v>
      </c>
      <c r="O130" s="116">
        <f>SUM(O$47:O57)</f>
        <v>1136447.9705208121</v>
      </c>
      <c r="P130" s="116">
        <f>SUM(P$47:P57)</f>
        <v>241318.94708527109</v>
      </c>
      <c r="Q130" s="116">
        <f>SUM(Q$47:Q57)</f>
        <v>12506.203925431142</v>
      </c>
      <c r="R130" s="116">
        <f>SUM(R$47:R57)</f>
        <v>156112.81629710551</v>
      </c>
      <c r="S130" s="116">
        <f>SUM(S$47:S57)</f>
        <v>44354.761414234468</v>
      </c>
      <c r="T130" s="116">
        <f>SUM(T$47:T57)</f>
        <v>64404.85001867239</v>
      </c>
      <c r="U130" s="116">
        <f>SUM(U$47:U57)</f>
        <v>764575.7630155402</v>
      </c>
      <c r="V130" s="116">
        <f>SUM(V$47:V57)</f>
        <v>4190486.366592356</v>
      </c>
      <c r="W130" s="116">
        <f>SUM(W$47:W57)</f>
        <v>17069306.049421884</v>
      </c>
    </row>
    <row r="131" spans="1:101" customFormat="1" x14ac:dyDescent="0.15">
      <c r="A131" s="22">
        <v>2015</v>
      </c>
      <c r="B131" s="116">
        <f>SUM(B$47:B58)</f>
        <v>55863.347304109593</v>
      </c>
      <c r="C131" s="116">
        <f>SUM(C$47:C58)</f>
        <v>1098.2528248990529</v>
      </c>
      <c r="D131" s="116">
        <f>SUM(D$47:D58)</f>
        <v>357461.76785512664</v>
      </c>
      <c r="E131" s="116">
        <f>SUM(E$47:E58)</f>
        <v>688487.14540403022</v>
      </c>
      <c r="F131" s="116">
        <f>SUM(F$47:F58)</f>
        <v>90354.576290327925</v>
      </c>
      <c r="G131" s="116">
        <f>SUM(G$47:G58)</f>
        <v>377671.31946132315</v>
      </c>
      <c r="H131" s="116">
        <f>SUM(H$47:H58)</f>
        <v>938860.95143855258</v>
      </c>
      <c r="I131" s="116">
        <f>SUM(I$47:I58)</f>
        <v>1623384.5193758782</v>
      </c>
      <c r="J131" s="116">
        <f>SUM(J$47:J58)</f>
        <v>4801480.3272570129</v>
      </c>
      <c r="K131" s="116">
        <f>SUM(K$47:K58)</f>
        <v>126207.68788978455</v>
      </c>
      <c r="L131" s="116">
        <f>SUM(L$47:L58)</f>
        <v>987.19195162081564</v>
      </c>
      <c r="M131" s="116">
        <f>SUM(M$47:M58)</f>
        <v>153723.56770250955</v>
      </c>
      <c r="N131" s="116">
        <f>SUM(N$47:N58)</f>
        <v>1353392.6101533568</v>
      </c>
      <c r="O131" s="116">
        <f>SUM(O$47:O58)</f>
        <v>1136447.9705208121</v>
      </c>
      <c r="P131" s="116">
        <f>SUM(P$47:P58)</f>
        <v>241614.97841860444</v>
      </c>
      <c r="Q131" s="116">
        <f>SUM(Q$47:Q58)</f>
        <v>12506.203925431142</v>
      </c>
      <c r="R131" s="116">
        <f>SUM(R$47:R58)</f>
        <v>165581.99488127095</v>
      </c>
      <c r="S131" s="116">
        <f>SUM(S$47:S58)</f>
        <v>44354.761414234468</v>
      </c>
      <c r="T131" s="116">
        <f>SUM(T$47:T58)</f>
        <v>64404.85001867239</v>
      </c>
      <c r="U131" s="116">
        <f>SUM(U$47:U58)</f>
        <v>767006.10471870634</v>
      </c>
      <c r="V131" s="116">
        <f>SUM(V$47:V58)</f>
        <v>4205219.5302492408</v>
      </c>
      <c r="W131" s="116">
        <f>SUM(W$47:W58)</f>
        <v>17206109.659055509</v>
      </c>
    </row>
    <row r="132" spans="1:101" customFormat="1" x14ac:dyDescent="0.15">
      <c r="A132" s="22">
        <v>2016</v>
      </c>
      <c r="B132" s="116">
        <f>SUM(B$47:B59)</f>
        <v>55863.347304109593</v>
      </c>
      <c r="C132" s="116">
        <f>SUM(C$47:C59)</f>
        <v>1499.452824899053</v>
      </c>
      <c r="D132" s="116">
        <f>SUM(D$47:D59)</f>
        <v>359683.62878663349</v>
      </c>
      <c r="E132" s="116">
        <f>SUM(E$47:E59)</f>
        <v>688950.73124512611</v>
      </c>
      <c r="F132" s="116">
        <f>SUM(F$47:F59)</f>
        <v>90354.576290327925</v>
      </c>
      <c r="G132" s="116">
        <f>SUM(G$47:G59)</f>
        <v>378719.55361748755</v>
      </c>
      <c r="H132" s="116">
        <f>SUM(H$47:H59)</f>
        <v>944275.56757553888</v>
      </c>
      <c r="I132" s="116">
        <f>SUM(I$47:I59)</f>
        <v>1623384.5193758782</v>
      </c>
      <c r="J132" s="116">
        <f>SUM(J$47:J59)</f>
        <v>4840467.937114547</v>
      </c>
      <c r="K132" s="116">
        <f>SUM(K$47:K59)</f>
        <v>126207.68788978455</v>
      </c>
      <c r="L132" s="116">
        <f>SUM(L$47:L59)</f>
        <v>1099.9601269632817</v>
      </c>
      <c r="M132" s="116">
        <f>SUM(M$47:M59)</f>
        <v>153723.56770250955</v>
      </c>
      <c r="N132" s="116">
        <f>SUM(N$47:N59)</f>
        <v>1362045.7019862335</v>
      </c>
      <c r="O132" s="116">
        <f>SUM(O$47:O59)</f>
        <v>1136447.9705208121</v>
      </c>
      <c r="P132" s="116">
        <f>SUM(P$47:P59)</f>
        <v>242267.83321312498</v>
      </c>
      <c r="Q132" s="116">
        <f>SUM(Q$47:Q59)</f>
        <v>12506.203925431142</v>
      </c>
      <c r="R132" s="116">
        <f>SUM(R$47:R59)</f>
        <v>168899.67083195588</v>
      </c>
      <c r="S132" s="116">
        <f>SUM(S$47:S59)</f>
        <v>44354.761414234468</v>
      </c>
      <c r="T132" s="116">
        <f>SUM(T$47:T59)</f>
        <v>64404.85001867239</v>
      </c>
      <c r="U132" s="116">
        <f>SUM(U$47:U59)</f>
        <v>769616.4478693913</v>
      </c>
      <c r="V132" s="116">
        <f>SUM(V$47:V59)</f>
        <v>4212685.8135670489</v>
      </c>
      <c r="W132" s="116">
        <f>SUM(W$47:W59)</f>
        <v>17277459.783200715</v>
      </c>
    </row>
    <row r="133" spans="1:101" ht="15" x14ac:dyDescent="0.15">
      <c r="A133" s="52"/>
      <c r="B133" s="53"/>
      <c r="C133" s="53"/>
      <c r="D133" s="53"/>
      <c r="E133" s="53"/>
      <c r="F133" s="53"/>
      <c r="G133" s="53"/>
      <c r="H133" s="53"/>
      <c r="I133" s="53"/>
      <c r="J133" s="53"/>
      <c r="K133" s="53"/>
      <c r="L133" s="53"/>
      <c r="M133" s="53"/>
      <c r="N133" s="53"/>
      <c r="O133" s="53"/>
      <c r="P133" s="53"/>
      <c r="Q133" s="53"/>
      <c r="R133" s="53"/>
      <c r="S133" s="53"/>
      <c r="T133" s="53"/>
      <c r="U133" s="53"/>
    </row>
    <row r="134" spans="1:101" ht="15" x14ac:dyDescent="0.15">
      <c r="A134" s="39" t="s">
        <v>140</v>
      </c>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CW134"/>
    </row>
    <row r="135" spans="1:101" ht="15" x14ac:dyDescent="0.15">
      <c r="A135" s="179"/>
      <c r="B135" s="126" t="s">
        <v>276</v>
      </c>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80"/>
      <c r="AJ135" s="179" t="s">
        <v>19</v>
      </c>
      <c r="AK135" s="126"/>
      <c r="AL135" s="126"/>
      <c r="AM135" s="126"/>
      <c r="AN135" s="126"/>
      <c r="AO135" s="126"/>
      <c r="AP135" s="126"/>
      <c r="AQ135" s="126"/>
      <c r="AR135" s="126"/>
      <c r="AS135" s="126"/>
      <c r="AT135" s="126"/>
      <c r="AU135" s="126"/>
      <c r="AV135" s="126"/>
      <c r="AW135" s="126"/>
      <c r="AX135" s="126"/>
      <c r="AY135" s="126"/>
      <c r="AZ135" s="126"/>
      <c r="BA135" s="126"/>
      <c r="BB135" s="187"/>
      <c r="BC135" s="180"/>
      <c r="BD135" s="179" t="s">
        <v>106</v>
      </c>
      <c r="BE135" s="126"/>
      <c r="BF135" s="126"/>
      <c r="BG135" s="126"/>
      <c r="BH135" s="126"/>
      <c r="BI135" s="126"/>
      <c r="BJ135" s="126"/>
      <c r="BK135" s="126"/>
      <c r="BL135" s="126"/>
      <c r="BM135" s="126"/>
      <c r="BN135" s="126"/>
      <c r="BO135" s="126"/>
      <c r="BP135" s="126"/>
      <c r="BQ135" s="126"/>
      <c r="BR135" s="126"/>
      <c r="BS135" s="126"/>
      <c r="BT135" s="126"/>
      <c r="BU135" s="126"/>
      <c r="BV135" s="126"/>
      <c r="BW135" s="126"/>
      <c r="BX135" s="187"/>
      <c r="BY135" s="180"/>
      <c r="BZ135" s="179" t="s">
        <v>280</v>
      </c>
      <c r="CA135" s="126"/>
      <c r="CB135" s="126"/>
      <c r="CC135" s="126"/>
      <c r="CD135" s="126"/>
      <c r="CE135" s="126"/>
      <c r="CF135" s="126"/>
      <c r="CG135" s="126"/>
      <c r="CH135" s="126"/>
      <c r="CI135" s="126"/>
      <c r="CJ135" s="179" t="s">
        <v>108</v>
      </c>
      <c r="CK135" s="126"/>
      <c r="CL135" s="126"/>
      <c r="CM135" s="126"/>
      <c r="CN135" s="126"/>
      <c r="CO135" s="126"/>
      <c r="CP135" s="126"/>
      <c r="CQ135" s="126"/>
      <c r="CR135" s="126"/>
      <c r="CS135" s="126"/>
      <c r="CT135" s="126"/>
      <c r="CU135" s="187"/>
      <c r="CV135" s="180"/>
    </row>
    <row r="136" spans="1:101" ht="66" customHeight="1" x14ac:dyDescent="0.15">
      <c r="A136" s="184" t="s">
        <v>141</v>
      </c>
      <c r="B136" s="49" t="s">
        <v>257</v>
      </c>
      <c r="C136" s="49" t="s">
        <v>160</v>
      </c>
      <c r="D136" s="49" t="s">
        <v>240</v>
      </c>
      <c r="E136" s="49" t="s">
        <v>197</v>
      </c>
      <c r="F136" s="49" t="s">
        <v>127</v>
      </c>
      <c r="G136" s="49" t="s">
        <v>172</v>
      </c>
      <c r="H136" s="49" t="s">
        <v>277</v>
      </c>
      <c r="I136" s="49" t="s">
        <v>169</v>
      </c>
      <c r="J136" s="49" t="s">
        <v>36</v>
      </c>
      <c r="K136" s="49" t="s">
        <v>37</v>
      </c>
      <c r="L136" s="49" t="s">
        <v>119</v>
      </c>
      <c r="M136" s="49" t="s">
        <v>38</v>
      </c>
      <c r="N136" s="49" t="s">
        <v>146</v>
      </c>
      <c r="O136" s="49" t="s">
        <v>150</v>
      </c>
      <c r="P136" s="49" t="s">
        <v>173</v>
      </c>
      <c r="Q136" s="49" t="s">
        <v>43</v>
      </c>
      <c r="R136" s="49" t="s">
        <v>210</v>
      </c>
      <c r="S136" s="49" t="s">
        <v>44</v>
      </c>
      <c r="T136" s="49" t="s">
        <v>110</v>
      </c>
      <c r="U136" s="49" t="s">
        <v>45</v>
      </c>
      <c r="V136" s="49" t="s">
        <v>161</v>
      </c>
      <c r="W136" s="49" t="s">
        <v>174</v>
      </c>
      <c r="X136" s="49" t="s">
        <v>198</v>
      </c>
      <c r="Y136" s="49" t="s">
        <v>42</v>
      </c>
      <c r="Z136" s="49" t="s">
        <v>129</v>
      </c>
      <c r="AA136" s="49" t="s">
        <v>40</v>
      </c>
      <c r="AB136" s="49" t="s">
        <v>163</v>
      </c>
      <c r="AC136" s="49" t="s">
        <v>47</v>
      </c>
      <c r="AD136" s="49" t="s">
        <v>130</v>
      </c>
      <c r="AE136" s="49" t="s">
        <v>41</v>
      </c>
      <c r="AF136" s="49" t="s">
        <v>35</v>
      </c>
      <c r="AG136" s="49" t="s">
        <v>278</v>
      </c>
      <c r="AH136" s="49" t="s">
        <v>251</v>
      </c>
      <c r="AI136" s="49" t="s">
        <v>165</v>
      </c>
      <c r="AJ136" s="49" t="s">
        <v>28</v>
      </c>
      <c r="AK136" s="49" t="s">
        <v>105</v>
      </c>
      <c r="AL136" s="49" t="s">
        <v>22</v>
      </c>
      <c r="AM136" s="49" t="s">
        <v>32</v>
      </c>
      <c r="AN136" s="49" t="s">
        <v>279</v>
      </c>
      <c r="AO136" s="49" t="s">
        <v>20</v>
      </c>
      <c r="AP136" s="49" t="s">
        <v>21</v>
      </c>
      <c r="AQ136" s="49" t="s">
        <v>298</v>
      </c>
      <c r="AR136" s="49" t="s">
        <v>31</v>
      </c>
      <c r="AS136" s="49" t="s">
        <v>29</v>
      </c>
      <c r="AT136" s="49" t="s">
        <v>30</v>
      </c>
      <c r="AU136" s="49" t="s">
        <v>26</v>
      </c>
      <c r="AV136" s="49" t="s">
        <v>27</v>
      </c>
      <c r="AW136" s="49" t="s">
        <v>63</v>
      </c>
      <c r="AX136" s="49" t="s">
        <v>170</v>
      </c>
      <c r="AY136" s="49" t="s">
        <v>167</v>
      </c>
      <c r="AZ136" s="49" t="s">
        <v>23</v>
      </c>
      <c r="BA136" s="49" t="s">
        <v>24</v>
      </c>
      <c r="BB136" s="185" t="s">
        <v>25</v>
      </c>
      <c r="BC136" s="49" t="s">
        <v>168</v>
      </c>
      <c r="BD136" s="49" t="s">
        <v>54</v>
      </c>
      <c r="BE136" s="49" t="s">
        <v>196</v>
      </c>
      <c r="BF136" s="49" t="s">
        <v>211</v>
      </c>
      <c r="BG136" s="49" t="s">
        <v>67</v>
      </c>
      <c r="BH136" s="49" t="s">
        <v>65</v>
      </c>
      <c r="BI136" s="49" t="s">
        <v>180</v>
      </c>
      <c r="BJ136" s="49" t="s">
        <v>60</v>
      </c>
      <c r="BK136" s="49" t="s">
        <v>59</v>
      </c>
      <c r="BL136" s="49" t="s">
        <v>57</v>
      </c>
      <c r="BM136" s="49" t="s">
        <v>254</v>
      </c>
      <c r="BN136" s="49" t="s">
        <v>107</v>
      </c>
      <c r="BO136" s="49" t="s">
        <v>255</v>
      </c>
      <c r="BP136" s="49" t="s">
        <v>58</v>
      </c>
      <c r="BQ136" s="49" t="s">
        <v>56</v>
      </c>
      <c r="BR136" s="49" t="s">
        <v>68</v>
      </c>
      <c r="BS136" s="49" t="s">
        <v>61</v>
      </c>
      <c r="BT136" s="49" t="s">
        <v>69</v>
      </c>
      <c r="BU136" s="49" t="s">
        <v>62</v>
      </c>
      <c r="BV136" s="49" t="s">
        <v>63</v>
      </c>
      <c r="BW136" s="49" t="s">
        <v>64</v>
      </c>
      <c r="BX136" s="185" t="s">
        <v>66</v>
      </c>
      <c r="BY136" s="49" t="s">
        <v>55</v>
      </c>
      <c r="BZ136" s="49" t="s">
        <v>281</v>
      </c>
      <c r="CA136" s="49" t="s">
        <v>34</v>
      </c>
      <c r="CB136" s="49" t="s">
        <v>46</v>
      </c>
      <c r="CC136" s="49" t="s">
        <v>179</v>
      </c>
      <c r="CD136" s="49" t="s">
        <v>258</v>
      </c>
      <c r="CE136" s="49" t="s">
        <v>162</v>
      </c>
      <c r="CF136" s="49" t="s">
        <v>128</v>
      </c>
      <c r="CG136" s="49" t="s">
        <v>147</v>
      </c>
      <c r="CH136" s="49" t="s">
        <v>175</v>
      </c>
      <c r="CI136" s="49" t="s">
        <v>148</v>
      </c>
      <c r="CJ136" s="181" t="s">
        <v>49</v>
      </c>
      <c r="CK136" s="181" t="s">
        <v>33</v>
      </c>
      <c r="CL136" s="181" t="s">
        <v>48</v>
      </c>
      <c r="CM136" s="181" t="s">
        <v>282</v>
      </c>
      <c r="CN136" s="181" t="s">
        <v>51</v>
      </c>
      <c r="CO136" s="181" t="s">
        <v>166</v>
      </c>
      <c r="CP136" s="181" t="s">
        <v>52</v>
      </c>
      <c r="CQ136" s="181" t="s">
        <v>159</v>
      </c>
      <c r="CR136" s="181" t="s">
        <v>253</v>
      </c>
      <c r="CS136" s="181" t="s">
        <v>171</v>
      </c>
      <c r="CT136" s="181" t="s">
        <v>149</v>
      </c>
      <c r="CU136" s="171" t="s">
        <v>256</v>
      </c>
      <c r="CV136" s="186" t="s">
        <v>50</v>
      </c>
    </row>
    <row r="137" spans="1:101" customFormat="1" x14ac:dyDescent="0.15">
      <c r="A137" s="22">
        <v>2004</v>
      </c>
      <c r="B137" s="116">
        <f>SUM(B$66:B66)</f>
        <v>0</v>
      </c>
      <c r="C137" s="116">
        <f>SUM(C$66:C66)</f>
        <v>0</v>
      </c>
      <c r="D137" s="116">
        <f>SUM(D$66:D66)</f>
        <v>0</v>
      </c>
      <c r="E137" s="116">
        <f>SUM(E$66:E66)</f>
        <v>0</v>
      </c>
      <c r="F137" s="116">
        <f>SUM(F$66:F66)</f>
        <v>0</v>
      </c>
      <c r="G137" s="116">
        <f>SUM(G$66:G66)</f>
        <v>0</v>
      </c>
      <c r="H137" s="116">
        <f>SUM(H$66:H66)</f>
        <v>0</v>
      </c>
      <c r="I137" s="116">
        <f>SUM(I$66:I66)</f>
        <v>0</v>
      </c>
      <c r="J137" s="116">
        <f>SUM(J$66:J66)</f>
        <v>0</v>
      </c>
      <c r="K137" s="116">
        <f>SUM(K$66:K66)</f>
        <v>0</v>
      </c>
      <c r="L137" s="116">
        <f>SUM(L$66:L66)</f>
        <v>0</v>
      </c>
      <c r="M137" s="116">
        <f>SUM(M$66:M66)</f>
        <v>0</v>
      </c>
      <c r="N137" s="116">
        <f>SUM(N$66:N66)</f>
        <v>0</v>
      </c>
      <c r="O137" s="116">
        <f>SUM(O$66:O66)</f>
        <v>0</v>
      </c>
      <c r="P137" s="116">
        <f>SUM(P$66:P66)</f>
        <v>0</v>
      </c>
      <c r="Q137" s="116">
        <f>SUM(Q$66:Q66)</f>
        <v>0</v>
      </c>
      <c r="R137" s="116">
        <f>SUM(R$66:R66)</f>
        <v>0</v>
      </c>
      <c r="S137" s="116">
        <f>SUM(S$66:S66)</f>
        <v>0</v>
      </c>
      <c r="T137" s="116">
        <f>SUM(T$66:T66)</f>
        <v>0</v>
      </c>
      <c r="U137" s="116">
        <f>SUM(U$66:U66)</f>
        <v>0</v>
      </c>
      <c r="V137" s="116">
        <f>SUM(V$66:V66)</f>
        <v>0</v>
      </c>
      <c r="W137" s="116">
        <f>SUM(W$66:W66)</f>
        <v>0</v>
      </c>
      <c r="X137" s="116">
        <f>SUM(X$66:X66)</f>
        <v>0</v>
      </c>
      <c r="Y137" s="116">
        <f>SUM(Y$66:Y66)</f>
        <v>0</v>
      </c>
      <c r="Z137" s="116">
        <f>SUM(Z$66:Z66)</f>
        <v>0</v>
      </c>
      <c r="AA137" s="116">
        <f>SUM(AA$66:AA66)</f>
        <v>0</v>
      </c>
      <c r="AB137" s="116">
        <f>SUM(AB$66:AB66)</f>
        <v>0</v>
      </c>
      <c r="AC137" s="116">
        <f>SUM(AC$66:AC66)</f>
        <v>0</v>
      </c>
      <c r="AD137" s="116">
        <f>SUM(AD$66:AD66)</f>
        <v>0</v>
      </c>
      <c r="AE137" s="116">
        <f>SUM(AE$66:AE66)</f>
        <v>0</v>
      </c>
      <c r="AF137" s="116">
        <f>SUM(AF$66:AF66)</f>
        <v>0</v>
      </c>
      <c r="AG137" s="116">
        <f>SUM(AG$66:AG66)</f>
        <v>0</v>
      </c>
      <c r="AH137" s="116">
        <f>SUM(AH$66:AH66)</f>
        <v>0</v>
      </c>
      <c r="AI137" s="116">
        <f>SUM(AI$66:AI66)</f>
        <v>0</v>
      </c>
      <c r="AJ137" s="116">
        <f>SUM(AJ$66:AJ66)</f>
        <v>0</v>
      </c>
      <c r="AK137" s="116">
        <f>SUM(AK$66:AK66)</f>
        <v>0</v>
      </c>
      <c r="AL137" s="116">
        <f>SUM(AL$66:AL66)</f>
        <v>0</v>
      </c>
      <c r="AM137" s="116">
        <f>SUM(AM$66:AM66)</f>
        <v>0</v>
      </c>
      <c r="AN137" s="116">
        <f>SUM(AN$66:AN66)</f>
        <v>0</v>
      </c>
      <c r="AO137" s="116">
        <f>SUM(AO$66:AO66)</f>
        <v>0</v>
      </c>
      <c r="AP137" s="116">
        <f>SUM(AP$66:AP66)</f>
        <v>0</v>
      </c>
      <c r="AQ137" s="116">
        <f>SUM(AQ$66:AQ66)</f>
        <v>0</v>
      </c>
      <c r="AR137" s="116">
        <f>SUM(AR$66:AR66)</f>
        <v>0</v>
      </c>
      <c r="AS137" s="116">
        <f>SUM(AS$66:AS66)</f>
        <v>0</v>
      </c>
      <c r="AT137" s="116">
        <f>SUM(AT$66:AT66)</f>
        <v>0</v>
      </c>
      <c r="AU137" s="116">
        <f>SUM(AU$66:AU66)</f>
        <v>0</v>
      </c>
      <c r="AV137" s="116">
        <f>SUM(AV$66:AV66)</f>
        <v>0</v>
      </c>
      <c r="AW137" s="116">
        <f>SUM(AW$66:AW66)</f>
        <v>0</v>
      </c>
      <c r="AX137" s="116">
        <f>SUM(AX$66:AX66)</f>
        <v>0</v>
      </c>
      <c r="AY137" s="116">
        <f>SUM(AY$66:AY66)</f>
        <v>0</v>
      </c>
      <c r="AZ137" s="116">
        <f>SUM(AZ$66:AZ66)</f>
        <v>0</v>
      </c>
      <c r="BA137" s="116">
        <f>SUM(BA$66:BA66)</f>
        <v>0</v>
      </c>
      <c r="BB137" s="116">
        <f>SUM(BB$66:BB66)</f>
        <v>0</v>
      </c>
      <c r="BC137" s="116">
        <f>SUM(BC$66:BC66)</f>
        <v>0</v>
      </c>
      <c r="BD137" s="116">
        <f>SUM(BD$66:BD66)</f>
        <v>0</v>
      </c>
      <c r="BE137" s="116">
        <f>SUM(BE$66:BE66)</f>
        <v>0</v>
      </c>
      <c r="BF137" s="116">
        <f>SUM(BF$66:BF66)</f>
        <v>0</v>
      </c>
      <c r="BG137" s="116">
        <f>SUM(BG$66:BG66)</f>
        <v>0</v>
      </c>
      <c r="BH137" s="116">
        <f>SUM(BH$66:BH66)</f>
        <v>14408.7977216046</v>
      </c>
      <c r="BI137" s="116">
        <f>SUM(BI$66:BI66)</f>
        <v>0</v>
      </c>
      <c r="BJ137" s="116">
        <f>SUM(BJ$66:BJ66)</f>
        <v>0</v>
      </c>
      <c r="BK137" s="116">
        <f>SUM(BK$66:BK66)</f>
        <v>0</v>
      </c>
      <c r="BL137" s="116">
        <f>SUM(BL$66:BL66)</f>
        <v>0</v>
      </c>
      <c r="BM137" s="116">
        <f>SUM(BM$66:BM66)</f>
        <v>0</v>
      </c>
      <c r="BN137" s="116">
        <f>SUM(BN$66:BN66)</f>
        <v>0</v>
      </c>
      <c r="BO137" s="116">
        <f>SUM(BO$66:BO66)</f>
        <v>0</v>
      </c>
      <c r="BP137" s="116">
        <f>SUM(BP$66:BP66)</f>
        <v>0</v>
      </c>
      <c r="BQ137" s="116">
        <f>SUM(BQ$66:BQ66)</f>
        <v>0</v>
      </c>
      <c r="BR137" s="116">
        <f>SUM(BR$66:BR66)</f>
        <v>0</v>
      </c>
      <c r="BS137" s="116">
        <f>SUM(BS$66:BS66)</f>
        <v>0</v>
      </c>
      <c r="BT137" s="116">
        <f>SUM(BT$66:BT66)</f>
        <v>0</v>
      </c>
      <c r="BU137" s="116">
        <f>SUM(BU$66:BU66)</f>
        <v>0</v>
      </c>
      <c r="BV137" s="116">
        <f>SUM(BV$66:BV66)</f>
        <v>0</v>
      </c>
      <c r="BW137" s="116">
        <f>SUM(BW$66:BW66)</f>
        <v>0</v>
      </c>
      <c r="BX137" s="116">
        <f>SUM(BX$66:BX66)</f>
        <v>0</v>
      </c>
      <c r="BY137" s="116">
        <f>SUM(BY$66:BY66)</f>
        <v>0</v>
      </c>
      <c r="BZ137" s="116">
        <f>SUM(BZ$66:BZ66)</f>
        <v>0</v>
      </c>
      <c r="CA137" s="116">
        <f>SUM(CA$66:CA66)</f>
        <v>0</v>
      </c>
      <c r="CB137" s="116">
        <f>SUM(CB$66:CB66)</f>
        <v>0</v>
      </c>
      <c r="CC137" s="116">
        <f>SUM(CC$66:CC66)</f>
        <v>0</v>
      </c>
      <c r="CD137" s="116">
        <f>SUM(CD$66:CD66)</f>
        <v>0</v>
      </c>
      <c r="CE137" s="116">
        <f>SUM(CE$66:CE66)</f>
        <v>0</v>
      </c>
      <c r="CF137" s="116">
        <f>SUM(CF$66:CF66)</f>
        <v>0</v>
      </c>
      <c r="CG137" s="116">
        <f>SUM(CG$66:CG66)</f>
        <v>0</v>
      </c>
      <c r="CH137" s="116">
        <f>SUM(CH$66:CH66)</f>
        <v>0</v>
      </c>
      <c r="CI137" s="116">
        <f>SUM(CI$66:CI66)</f>
        <v>0</v>
      </c>
      <c r="CJ137" s="116">
        <f>SUM(CJ$66:CJ66)</f>
        <v>0</v>
      </c>
      <c r="CK137" s="116">
        <f>SUM(CK$66:CK66)</f>
        <v>0</v>
      </c>
      <c r="CL137" s="116">
        <f>SUM(CL$66:CL66)</f>
        <v>0</v>
      </c>
      <c r="CM137" s="116">
        <f>SUM(CM$66:CM66)</f>
        <v>0</v>
      </c>
      <c r="CN137" s="116">
        <f>SUM(CN$66:CN66)</f>
        <v>0</v>
      </c>
      <c r="CO137" s="116">
        <f>SUM(CO$66:CO66)</f>
        <v>0</v>
      </c>
      <c r="CP137" s="116">
        <f>SUM(CP$66:CP66)</f>
        <v>0</v>
      </c>
      <c r="CQ137" s="116">
        <f>SUM(CQ$66:CQ66)</f>
        <v>0</v>
      </c>
      <c r="CR137" s="116">
        <f>SUM(CR$66:CR66)</f>
        <v>0</v>
      </c>
      <c r="CS137" s="116">
        <f>SUM(CS$66:CS66)</f>
        <v>0</v>
      </c>
      <c r="CT137" s="116">
        <f>SUM(CT$66:CT66)</f>
        <v>0</v>
      </c>
      <c r="CU137" s="116">
        <f>SUM(CU$66:CU66)</f>
        <v>0</v>
      </c>
      <c r="CV137" s="116">
        <f>SUM(CV$66:CV66)</f>
        <v>0</v>
      </c>
    </row>
    <row r="138" spans="1:101" customFormat="1" x14ac:dyDescent="0.15">
      <c r="A138" s="22">
        <v>2005</v>
      </c>
      <c r="B138" s="116">
        <f>SUM(B$66:B67)</f>
        <v>0</v>
      </c>
      <c r="C138" s="116">
        <f>SUM(C$66:C67)</f>
        <v>0</v>
      </c>
      <c r="D138" s="116">
        <f>SUM(D$66:D67)</f>
        <v>0</v>
      </c>
      <c r="E138" s="116">
        <f>SUM(E$66:E67)</f>
        <v>0</v>
      </c>
      <c r="F138" s="116">
        <f>SUM(F$66:F67)</f>
        <v>0</v>
      </c>
      <c r="G138" s="116">
        <f>SUM(G$66:G67)</f>
        <v>0</v>
      </c>
      <c r="H138" s="116">
        <f>SUM(H$66:H67)</f>
        <v>0</v>
      </c>
      <c r="I138" s="116">
        <f>SUM(I$66:I67)</f>
        <v>0</v>
      </c>
      <c r="J138" s="116">
        <f>SUM(J$66:J67)</f>
        <v>0</v>
      </c>
      <c r="K138" s="116">
        <f>SUM(K$66:K67)</f>
        <v>0</v>
      </c>
      <c r="L138" s="116">
        <f>SUM(L$66:L67)</f>
        <v>0</v>
      </c>
      <c r="M138" s="116">
        <f>SUM(M$66:M67)</f>
        <v>0</v>
      </c>
      <c r="N138" s="116">
        <f>SUM(N$66:N67)</f>
        <v>0</v>
      </c>
      <c r="O138" s="116">
        <f>SUM(O$66:O67)</f>
        <v>0</v>
      </c>
      <c r="P138" s="116">
        <f>SUM(P$66:P67)</f>
        <v>0</v>
      </c>
      <c r="Q138" s="116">
        <f>SUM(Q$66:Q67)</f>
        <v>0</v>
      </c>
      <c r="R138" s="116">
        <f>SUM(R$66:R67)</f>
        <v>0</v>
      </c>
      <c r="S138" s="116">
        <f>SUM(S$66:S67)</f>
        <v>0</v>
      </c>
      <c r="T138" s="116">
        <f>SUM(T$66:T67)</f>
        <v>0</v>
      </c>
      <c r="U138" s="116">
        <f>SUM(U$66:U67)</f>
        <v>2342.1208217819531</v>
      </c>
      <c r="V138" s="116">
        <f>SUM(V$66:V67)</f>
        <v>0</v>
      </c>
      <c r="W138" s="116">
        <f>SUM(W$66:W67)</f>
        <v>0</v>
      </c>
      <c r="X138" s="116">
        <f>SUM(X$66:X67)</f>
        <v>0</v>
      </c>
      <c r="Y138" s="116">
        <f>SUM(Y$66:Y67)</f>
        <v>0</v>
      </c>
      <c r="Z138" s="116">
        <f>SUM(Z$66:Z67)</f>
        <v>0</v>
      </c>
      <c r="AA138" s="116">
        <f>SUM(AA$66:AA67)</f>
        <v>0</v>
      </c>
      <c r="AB138" s="116">
        <f>SUM(AB$66:AB67)</f>
        <v>0</v>
      </c>
      <c r="AC138" s="116">
        <f>SUM(AC$66:AC67)</f>
        <v>142.59691097777301</v>
      </c>
      <c r="AD138" s="116">
        <f>SUM(AD$66:AD67)</f>
        <v>0</v>
      </c>
      <c r="AE138" s="116">
        <f>SUM(AE$66:AE67)</f>
        <v>0</v>
      </c>
      <c r="AF138" s="116">
        <f>SUM(AF$66:AF67)</f>
        <v>0</v>
      </c>
      <c r="AG138" s="116">
        <f>SUM(AG$66:AG67)</f>
        <v>0</v>
      </c>
      <c r="AH138" s="116">
        <f>SUM(AH$66:AH67)</f>
        <v>0</v>
      </c>
      <c r="AI138" s="116">
        <f>SUM(AI$66:AI67)</f>
        <v>0</v>
      </c>
      <c r="AJ138" s="116">
        <f>SUM(AJ$66:AJ67)</f>
        <v>1726.90652477452</v>
      </c>
      <c r="AK138" s="116">
        <f>SUM(AK$66:AK67)</f>
        <v>11.337078833163501</v>
      </c>
      <c r="AL138" s="116">
        <f>SUM(AL$66:AL67)</f>
        <v>0</v>
      </c>
      <c r="AM138" s="116">
        <f>SUM(AM$66:AM67)</f>
        <v>6694.0532915204385</v>
      </c>
      <c r="AN138" s="116">
        <f>SUM(AN$66:AN67)</f>
        <v>0</v>
      </c>
      <c r="AO138" s="116">
        <f>SUM(AO$66:AO67)</f>
        <v>76555.027136435398</v>
      </c>
      <c r="AP138" s="116">
        <f>SUM(AP$66:AP67)</f>
        <v>0</v>
      </c>
      <c r="AQ138" s="116">
        <f>SUM(AQ$66:AQ67)</f>
        <v>8879.9933369862993</v>
      </c>
      <c r="AR138" s="116">
        <f>SUM(AR$66:AR67)</f>
        <v>0</v>
      </c>
      <c r="AS138" s="116">
        <f>SUM(AS$66:AS67)</f>
        <v>0</v>
      </c>
      <c r="AT138" s="116">
        <f>SUM(AT$66:AT67)</f>
        <v>0</v>
      </c>
      <c r="AU138" s="116">
        <f>SUM(AU$66:AU67)</f>
        <v>2026.58956581757</v>
      </c>
      <c r="AV138" s="116">
        <f>SUM(AV$66:AV67)</f>
        <v>0</v>
      </c>
      <c r="AW138" s="116">
        <f>SUM(AW$66:AW67)</f>
        <v>0</v>
      </c>
      <c r="AX138" s="116">
        <f>SUM(AX$66:AX67)</f>
        <v>0</v>
      </c>
      <c r="AY138" s="116">
        <f>SUM(AY$66:AY67)</f>
        <v>198292.057058757</v>
      </c>
      <c r="AZ138" s="116">
        <f>SUM(AZ$66:AZ67)</f>
        <v>0</v>
      </c>
      <c r="BA138" s="116">
        <f>SUM(BA$66:BA67)</f>
        <v>1111.736533227669</v>
      </c>
      <c r="BB138" s="116">
        <f>SUM(BB$66:BB67)</f>
        <v>0</v>
      </c>
      <c r="BC138" s="116">
        <f>SUM(BC$66:BC67)</f>
        <v>0</v>
      </c>
      <c r="BD138" s="116">
        <f>SUM(BD$66:BD67)</f>
        <v>6488.3011647458434</v>
      </c>
      <c r="BE138" s="116">
        <f>SUM(BE$66:BE67)</f>
        <v>0</v>
      </c>
      <c r="BF138" s="116">
        <f>SUM(BF$66:BF67)</f>
        <v>0</v>
      </c>
      <c r="BG138" s="116">
        <f>SUM(BG$66:BG67)</f>
        <v>1777.7357563681601</v>
      </c>
      <c r="BH138" s="116">
        <f>SUM(BH$66:BH67)</f>
        <v>160345.8928739804</v>
      </c>
      <c r="BI138" s="116">
        <f>SUM(BI$66:BI67)</f>
        <v>12953.641378142565</v>
      </c>
      <c r="BJ138" s="116">
        <f>SUM(BJ$66:BJ67)</f>
        <v>0</v>
      </c>
      <c r="BK138" s="116">
        <f>SUM(BK$66:BK67)</f>
        <v>1659.6266409147499</v>
      </c>
      <c r="BL138" s="116">
        <f>SUM(BL$66:BL67)</f>
        <v>0</v>
      </c>
      <c r="BM138" s="116">
        <f>SUM(BM$66:BM67)</f>
        <v>0</v>
      </c>
      <c r="BN138" s="116">
        <f>SUM(BN$66:BN67)</f>
        <v>0</v>
      </c>
      <c r="BO138" s="116">
        <f>SUM(BO$66:BO67)</f>
        <v>0</v>
      </c>
      <c r="BP138" s="116">
        <f>SUM(BP$66:BP67)</f>
        <v>1989.7271731687999</v>
      </c>
      <c r="BQ138" s="116">
        <f>SUM(BQ$66:BQ67)</f>
        <v>0</v>
      </c>
      <c r="BR138" s="116">
        <f>SUM(BR$66:BR67)</f>
        <v>2321.3572446809312</v>
      </c>
      <c r="BS138" s="116">
        <f>SUM(BS$66:BS67)</f>
        <v>0</v>
      </c>
      <c r="BT138" s="116">
        <f>SUM(BT$66:BT67)</f>
        <v>6214.1135662855195</v>
      </c>
      <c r="BU138" s="116">
        <f>SUM(BU$66:BU67)</f>
        <v>0</v>
      </c>
      <c r="BV138" s="116">
        <f>SUM(BV$66:BV67)</f>
        <v>1084.934397758406</v>
      </c>
      <c r="BW138" s="116">
        <f>SUM(BW$66:BW67)</f>
        <v>0</v>
      </c>
      <c r="BX138" s="116">
        <f>SUM(BX$66:BX67)</f>
        <v>967.51711030604906</v>
      </c>
      <c r="BY138" s="116">
        <f>SUM(BY$66:BY67)</f>
        <v>0</v>
      </c>
      <c r="BZ138" s="116">
        <f>SUM(BZ$66:BZ67)</f>
        <v>0</v>
      </c>
      <c r="CA138" s="116">
        <f>SUM(CA$66:CA67)</f>
        <v>0</v>
      </c>
      <c r="CB138" s="116">
        <f>SUM(CB$66:CB67)</f>
        <v>0</v>
      </c>
      <c r="CC138" s="116">
        <f>SUM(CC$66:CC67)</f>
        <v>0</v>
      </c>
      <c r="CD138" s="116">
        <f>SUM(CD$66:CD67)</f>
        <v>0</v>
      </c>
      <c r="CE138" s="116">
        <f>SUM(CE$66:CE67)</f>
        <v>0</v>
      </c>
      <c r="CF138" s="116">
        <f>SUM(CF$66:CF67)</f>
        <v>0</v>
      </c>
      <c r="CG138" s="116">
        <f>SUM(CG$66:CG67)</f>
        <v>0</v>
      </c>
      <c r="CH138" s="116">
        <f>SUM(CH$66:CH67)</f>
        <v>0</v>
      </c>
      <c r="CI138" s="116">
        <f>SUM(CI$66:CI67)</f>
        <v>0</v>
      </c>
      <c r="CJ138" s="116">
        <f>SUM(CJ$66:CJ67)</f>
        <v>0</v>
      </c>
      <c r="CK138" s="116">
        <f>SUM(CK$66:CK67)</f>
        <v>2971.1157024793401</v>
      </c>
      <c r="CL138" s="116">
        <f>SUM(CL$66:CL67)</f>
        <v>0</v>
      </c>
      <c r="CM138" s="116">
        <f>SUM(CM$66:CM67)</f>
        <v>0</v>
      </c>
      <c r="CN138" s="116">
        <f>SUM(CN$66:CN67)</f>
        <v>0</v>
      </c>
      <c r="CO138" s="116">
        <f>SUM(CO$66:CO67)</f>
        <v>533.93802380467196</v>
      </c>
      <c r="CP138" s="116">
        <f>SUM(CP$66:CP67)</f>
        <v>0</v>
      </c>
      <c r="CQ138" s="116">
        <f>SUM(CQ$66:CQ67)</f>
        <v>0</v>
      </c>
      <c r="CR138" s="116">
        <f>SUM(CR$66:CR67)</f>
        <v>0</v>
      </c>
      <c r="CS138" s="116">
        <f>SUM(CS$66:CS67)</f>
        <v>0</v>
      </c>
      <c r="CT138" s="116">
        <f>SUM(CT$66:CT67)</f>
        <v>0</v>
      </c>
      <c r="CU138" s="116">
        <f>SUM(CU$66:CU67)</f>
        <v>0</v>
      </c>
      <c r="CV138" s="116">
        <f>SUM(CV$66:CV67)</f>
        <v>0</v>
      </c>
    </row>
    <row r="139" spans="1:101" customFormat="1" x14ac:dyDescent="0.15">
      <c r="A139" s="22">
        <v>2006</v>
      </c>
      <c r="B139" s="116">
        <f>SUM(B$66:B68)</f>
        <v>0</v>
      </c>
      <c r="C139" s="116">
        <f>SUM(C$66:C68)</f>
        <v>0</v>
      </c>
      <c r="D139" s="116">
        <f>SUM(D$66:D68)</f>
        <v>0</v>
      </c>
      <c r="E139" s="116">
        <f>SUM(E$66:E68)</f>
        <v>0</v>
      </c>
      <c r="F139" s="116">
        <f>SUM(F$66:F68)</f>
        <v>0</v>
      </c>
      <c r="G139" s="116">
        <f>SUM(G$66:G68)</f>
        <v>0</v>
      </c>
      <c r="H139" s="116">
        <f>SUM(H$66:H68)</f>
        <v>0</v>
      </c>
      <c r="I139" s="116">
        <f>SUM(I$66:I68)</f>
        <v>0</v>
      </c>
      <c r="J139" s="116">
        <f>SUM(J$66:J68)</f>
        <v>27206.610207871949</v>
      </c>
      <c r="K139" s="116">
        <f>SUM(K$66:K68)</f>
        <v>0</v>
      </c>
      <c r="L139" s="116">
        <f>SUM(L$66:L68)</f>
        <v>0</v>
      </c>
      <c r="M139" s="116">
        <f>SUM(M$66:M68)</f>
        <v>0</v>
      </c>
      <c r="N139" s="116">
        <f>SUM(N$66:N68)</f>
        <v>0</v>
      </c>
      <c r="O139" s="116">
        <f>SUM(O$66:O68)</f>
        <v>0</v>
      </c>
      <c r="P139" s="116">
        <f>SUM(P$66:P68)</f>
        <v>0</v>
      </c>
      <c r="Q139" s="116">
        <f>SUM(Q$66:Q68)</f>
        <v>0</v>
      </c>
      <c r="R139" s="116">
        <f>SUM(R$66:R68)</f>
        <v>0</v>
      </c>
      <c r="S139" s="116">
        <f>SUM(S$66:S68)</f>
        <v>0</v>
      </c>
      <c r="T139" s="116">
        <f>SUM(T$66:T68)</f>
        <v>0</v>
      </c>
      <c r="U139" s="116">
        <f>SUM(U$66:U68)</f>
        <v>2767.754850145287</v>
      </c>
      <c r="V139" s="116">
        <f>SUM(V$66:V68)</f>
        <v>0</v>
      </c>
      <c r="W139" s="116">
        <f>SUM(W$66:W68)</f>
        <v>0</v>
      </c>
      <c r="X139" s="116">
        <f>SUM(X$66:X68)</f>
        <v>0</v>
      </c>
      <c r="Y139" s="116">
        <f>SUM(Y$66:Y68)</f>
        <v>16265.3835252349</v>
      </c>
      <c r="Z139" s="116">
        <f>SUM(Z$66:Z68)</f>
        <v>0</v>
      </c>
      <c r="AA139" s="116">
        <f>SUM(AA$66:AA68)</f>
        <v>0</v>
      </c>
      <c r="AB139" s="116">
        <f>SUM(AB$66:AB68)</f>
        <v>0</v>
      </c>
      <c r="AC139" s="116">
        <f>SUM(AC$66:AC68)</f>
        <v>4349.5704452620821</v>
      </c>
      <c r="AD139" s="116">
        <f>SUM(AD$66:AD68)</f>
        <v>0</v>
      </c>
      <c r="AE139" s="116">
        <f>SUM(AE$66:AE68)</f>
        <v>7516.5941714026994</v>
      </c>
      <c r="AF139" s="116">
        <f>SUM(AF$66:AF68)</f>
        <v>0</v>
      </c>
      <c r="AG139" s="116">
        <f>SUM(AG$66:AG68)</f>
        <v>0</v>
      </c>
      <c r="AH139" s="116">
        <f>SUM(AH$66:AH68)</f>
        <v>0</v>
      </c>
      <c r="AI139" s="116">
        <f>SUM(AI$66:AI68)</f>
        <v>0</v>
      </c>
      <c r="AJ139" s="116">
        <f>SUM(AJ$66:AJ68)</f>
        <v>3682.0481372957502</v>
      </c>
      <c r="AK139" s="116">
        <f>SUM(AK$66:AK68)</f>
        <v>11.337078833163501</v>
      </c>
      <c r="AL139" s="116">
        <f>SUM(AL$66:AL68)</f>
        <v>1068.80418732782</v>
      </c>
      <c r="AM139" s="116">
        <f>SUM(AM$66:AM68)</f>
        <v>1011329.9918131633</v>
      </c>
      <c r="AN139" s="116">
        <f>SUM(AN$66:AN68)</f>
        <v>0</v>
      </c>
      <c r="AO139" s="116">
        <f>SUM(AO$66:AO68)</f>
        <v>140358.36201758566</v>
      </c>
      <c r="AP139" s="116">
        <f>SUM(AP$66:AP68)</f>
        <v>24479.245182859755</v>
      </c>
      <c r="AQ139" s="116">
        <f>SUM(AQ$66:AQ68)</f>
        <v>8879.9933369862993</v>
      </c>
      <c r="AR139" s="116">
        <f>SUM(AR$66:AR68)</f>
        <v>0</v>
      </c>
      <c r="AS139" s="116">
        <f>SUM(AS$66:AS68)</f>
        <v>34280.489707287081</v>
      </c>
      <c r="AT139" s="116">
        <f>SUM(AT$66:AT68)</f>
        <v>127.552714411865</v>
      </c>
      <c r="AU139" s="116">
        <f>SUM(AU$66:AU68)</f>
        <v>2026.58956581757</v>
      </c>
      <c r="AV139" s="116">
        <f>SUM(AV$66:AV68)</f>
        <v>22372.239329786</v>
      </c>
      <c r="AW139" s="116">
        <f>SUM(AW$66:AW68)</f>
        <v>0</v>
      </c>
      <c r="AX139" s="116">
        <f>SUM(AX$66:AX68)</f>
        <v>5130.7533645269614</v>
      </c>
      <c r="AY139" s="116">
        <f>SUM(AY$66:AY68)</f>
        <v>207913.11074199787</v>
      </c>
      <c r="AZ139" s="116">
        <f>SUM(AZ$66:AZ68)</f>
        <v>0</v>
      </c>
      <c r="BA139" s="116">
        <f>SUM(BA$66:BA68)</f>
        <v>1232.600298856561</v>
      </c>
      <c r="BB139" s="116">
        <f>SUM(BB$66:BB68)</f>
        <v>0</v>
      </c>
      <c r="BC139" s="116">
        <f>SUM(BC$66:BC68)</f>
        <v>7484.8254561757021</v>
      </c>
      <c r="BD139" s="116">
        <f>SUM(BD$66:BD68)</f>
        <v>18904.177189161863</v>
      </c>
      <c r="BE139" s="116">
        <f>SUM(BE$66:BE68)</f>
        <v>0</v>
      </c>
      <c r="BF139" s="116">
        <f>SUM(BF$66:BF68)</f>
        <v>0</v>
      </c>
      <c r="BG139" s="116">
        <f>SUM(BG$66:BG68)</f>
        <v>1777.7357563681601</v>
      </c>
      <c r="BH139" s="116">
        <f>SUM(BH$66:BH68)</f>
        <v>322276.77439117728</v>
      </c>
      <c r="BI139" s="116">
        <f>SUM(BI$66:BI68)</f>
        <v>47167.344390897786</v>
      </c>
      <c r="BJ139" s="116">
        <f>SUM(BJ$66:BJ68)</f>
        <v>6991.1548480470938</v>
      </c>
      <c r="BK139" s="116">
        <f>SUM(BK$66:BK68)</f>
        <v>1796.33413488056</v>
      </c>
      <c r="BL139" s="116">
        <f>SUM(BL$66:BL68)</f>
        <v>0</v>
      </c>
      <c r="BM139" s="116">
        <f>SUM(BM$66:BM68)</f>
        <v>1300.9519930563399</v>
      </c>
      <c r="BN139" s="116">
        <f>SUM(BN$66:BN68)</f>
        <v>7810.6804558058784</v>
      </c>
      <c r="BO139" s="116">
        <f>SUM(BO$66:BO68)</f>
        <v>7821.1354171855601</v>
      </c>
      <c r="BP139" s="116">
        <f>SUM(BP$66:BP68)</f>
        <v>6117.7047973885838</v>
      </c>
      <c r="BQ139" s="116">
        <f>SUM(BQ$66:BQ68)</f>
        <v>0</v>
      </c>
      <c r="BR139" s="116">
        <f>SUM(BR$66:BR68)</f>
        <v>3116.347506004</v>
      </c>
      <c r="BS139" s="116">
        <f>SUM(BS$66:BS68)</f>
        <v>542.67501083059699</v>
      </c>
      <c r="BT139" s="116">
        <f>SUM(BT$66:BT68)</f>
        <v>77061.860549145247</v>
      </c>
      <c r="BU139" s="116">
        <f>SUM(BU$66:BU68)</f>
        <v>7198.2199573870703</v>
      </c>
      <c r="BV139" s="116">
        <f>SUM(BV$66:BV68)</f>
        <v>1855.656480176611</v>
      </c>
      <c r="BW139" s="116">
        <f>SUM(BW$66:BW68)</f>
        <v>0</v>
      </c>
      <c r="BX139" s="116">
        <f>SUM(BX$66:BX68)</f>
        <v>4239.4243582399295</v>
      </c>
      <c r="BY139" s="116">
        <f>SUM(BY$66:BY68)</f>
        <v>0</v>
      </c>
      <c r="BZ139" s="116">
        <f>SUM(BZ$66:BZ68)</f>
        <v>0</v>
      </c>
      <c r="CA139" s="116">
        <f>SUM(CA$66:CA68)</f>
        <v>2056.9737741046802</v>
      </c>
      <c r="CB139" s="116">
        <f>SUM(CB$66:CB68)</f>
        <v>0</v>
      </c>
      <c r="CC139" s="116">
        <f>SUM(CC$66:CC68)</f>
        <v>0</v>
      </c>
      <c r="CD139" s="116">
        <f>SUM(CD$66:CD68)</f>
        <v>0</v>
      </c>
      <c r="CE139" s="116">
        <f>SUM(CE$66:CE68)</f>
        <v>0</v>
      </c>
      <c r="CF139" s="116">
        <f>SUM(CF$66:CF68)</f>
        <v>0</v>
      </c>
      <c r="CG139" s="116">
        <f>SUM(CG$66:CG68)</f>
        <v>0</v>
      </c>
      <c r="CH139" s="116">
        <f>SUM(CH$66:CH68)</f>
        <v>0</v>
      </c>
      <c r="CI139" s="116">
        <f>SUM(CI$66:CI68)</f>
        <v>0</v>
      </c>
      <c r="CJ139" s="116">
        <f>SUM(CJ$66:CJ68)</f>
        <v>0</v>
      </c>
      <c r="CK139" s="116">
        <f>SUM(CK$66:CK68)</f>
        <v>4353.9389752066099</v>
      </c>
      <c r="CL139" s="116">
        <f>SUM(CL$66:CL68)</f>
        <v>0</v>
      </c>
      <c r="CM139" s="116">
        <f>SUM(CM$66:CM68)</f>
        <v>0</v>
      </c>
      <c r="CN139" s="116">
        <f>SUM(CN$66:CN68)</f>
        <v>1547.93781670252</v>
      </c>
      <c r="CO139" s="116">
        <f>SUM(CO$66:CO68)</f>
        <v>533.93802380467196</v>
      </c>
      <c r="CP139" s="116">
        <f>SUM(CP$66:CP68)</f>
        <v>0</v>
      </c>
      <c r="CQ139" s="116">
        <f>SUM(CQ$66:CQ68)</f>
        <v>0</v>
      </c>
      <c r="CR139" s="116">
        <f>SUM(CR$66:CR68)</f>
        <v>2910.5477972149902</v>
      </c>
      <c r="CS139" s="116">
        <f>SUM(CS$66:CS68)</f>
        <v>493.54516535718398</v>
      </c>
      <c r="CT139" s="116">
        <f>SUM(CT$66:CT68)</f>
        <v>0</v>
      </c>
      <c r="CU139" s="116">
        <f>SUM(CU$66:CU68)</f>
        <v>0</v>
      </c>
      <c r="CV139" s="116">
        <f>SUM(CV$66:CV68)</f>
        <v>0</v>
      </c>
    </row>
    <row r="140" spans="1:101" customFormat="1" x14ac:dyDescent="0.15">
      <c r="A140" s="22">
        <v>2007</v>
      </c>
      <c r="B140" s="116">
        <f>SUM(B$66:B69)</f>
        <v>0</v>
      </c>
      <c r="C140" s="116">
        <f>SUM(C$66:C69)</f>
        <v>0</v>
      </c>
      <c r="D140" s="116">
        <f>SUM(D$66:D69)</f>
        <v>0</v>
      </c>
      <c r="E140" s="116">
        <f>SUM(E$66:E69)</f>
        <v>0</v>
      </c>
      <c r="F140" s="116">
        <f>SUM(F$66:F69)</f>
        <v>0</v>
      </c>
      <c r="G140" s="116">
        <f>SUM(G$66:G69)</f>
        <v>0</v>
      </c>
      <c r="H140" s="116">
        <f>SUM(H$66:H69)</f>
        <v>0</v>
      </c>
      <c r="I140" s="116">
        <f>SUM(I$66:I69)</f>
        <v>0</v>
      </c>
      <c r="J140" s="116">
        <f>SUM(J$66:J69)</f>
        <v>32573.166510592808</v>
      </c>
      <c r="K140" s="116">
        <f>SUM(K$66:K69)</f>
        <v>0</v>
      </c>
      <c r="L140" s="116">
        <f>SUM(L$66:L69)</f>
        <v>0</v>
      </c>
      <c r="M140" s="116">
        <f>SUM(M$66:M69)</f>
        <v>0</v>
      </c>
      <c r="N140" s="116">
        <f>SUM(N$66:N69)</f>
        <v>0</v>
      </c>
      <c r="O140" s="116">
        <f>SUM(O$66:O69)</f>
        <v>0</v>
      </c>
      <c r="P140" s="116">
        <f>SUM(P$66:P69)</f>
        <v>0</v>
      </c>
      <c r="Q140" s="116">
        <f>SUM(Q$66:Q69)</f>
        <v>0</v>
      </c>
      <c r="R140" s="116">
        <f>SUM(R$66:R69)</f>
        <v>0</v>
      </c>
      <c r="S140" s="116">
        <f>SUM(S$66:S69)</f>
        <v>0</v>
      </c>
      <c r="T140" s="116">
        <f>SUM(T$66:T69)</f>
        <v>0</v>
      </c>
      <c r="U140" s="116">
        <f>SUM(U$66:U69)</f>
        <v>3477.7108909015419</v>
      </c>
      <c r="V140" s="116">
        <f>SUM(V$66:V69)</f>
        <v>0</v>
      </c>
      <c r="W140" s="116">
        <f>SUM(W$66:W69)</f>
        <v>0</v>
      </c>
      <c r="X140" s="116">
        <f>SUM(X$66:X69)</f>
        <v>0</v>
      </c>
      <c r="Y140" s="116">
        <f>SUM(Y$66:Y69)</f>
        <v>16265.3835252349</v>
      </c>
      <c r="Z140" s="116">
        <f>SUM(Z$66:Z69)</f>
        <v>0</v>
      </c>
      <c r="AA140" s="116">
        <f>SUM(AA$66:AA69)</f>
        <v>0</v>
      </c>
      <c r="AB140" s="116">
        <f>SUM(AB$66:AB69)</f>
        <v>0</v>
      </c>
      <c r="AC140" s="116">
        <f>SUM(AC$66:AC69)</f>
        <v>43910.679107724893</v>
      </c>
      <c r="AD140" s="116">
        <f>SUM(AD$66:AD69)</f>
        <v>0</v>
      </c>
      <c r="AE140" s="116">
        <f>SUM(AE$66:AE69)</f>
        <v>7516.5941714026994</v>
      </c>
      <c r="AF140" s="116">
        <f>SUM(AF$66:AF69)</f>
        <v>797.01900826446297</v>
      </c>
      <c r="AG140" s="116">
        <f>SUM(AG$66:AG69)</f>
        <v>2124.1286900864202</v>
      </c>
      <c r="AH140" s="116">
        <f>SUM(AH$66:AH69)</f>
        <v>0</v>
      </c>
      <c r="AI140" s="116">
        <f>SUM(AI$66:AI69)</f>
        <v>0</v>
      </c>
      <c r="AJ140" s="116">
        <f>SUM(AJ$66:AJ69)</f>
        <v>3682.0481372957502</v>
      </c>
      <c r="AK140" s="116">
        <f>SUM(AK$66:AK69)</f>
        <v>11.337078833163501</v>
      </c>
      <c r="AL140" s="116">
        <f>SUM(AL$66:AL69)</f>
        <v>1068.80418732782</v>
      </c>
      <c r="AM140" s="116">
        <f>SUM(AM$66:AM69)</f>
        <v>1960995.4688267179</v>
      </c>
      <c r="AN140" s="116">
        <f>SUM(AN$66:AN69)</f>
        <v>0</v>
      </c>
      <c r="AO140" s="116">
        <f>SUM(AO$66:AO69)</f>
        <v>308632.25121778192</v>
      </c>
      <c r="AP140" s="116">
        <f>SUM(AP$66:AP69)</f>
        <v>32706.063445850807</v>
      </c>
      <c r="AQ140" s="116">
        <f>SUM(AQ$66:AQ69)</f>
        <v>8879.9933369862993</v>
      </c>
      <c r="AR140" s="116">
        <f>SUM(AR$66:AR69)</f>
        <v>34.2763309106004</v>
      </c>
      <c r="AS140" s="116">
        <f>SUM(AS$66:AS69)</f>
        <v>46356.690189546789</v>
      </c>
      <c r="AT140" s="116">
        <f>SUM(AT$66:AT69)</f>
        <v>1437.8558956639881</v>
      </c>
      <c r="AU140" s="116">
        <f>SUM(AU$66:AU69)</f>
        <v>2026.58956581757</v>
      </c>
      <c r="AV140" s="116">
        <f>SUM(AV$66:AV69)</f>
        <v>22372.239329786</v>
      </c>
      <c r="AW140" s="116">
        <f>SUM(AW$66:AW69)</f>
        <v>0</v>
      </c>
      <c r="AX140" s="116">
        <f>SUM(AX$66:AX69)</f>
        <v>7176.3809550926426</v>
      </c>
      <c r="AY140" s="116">
        <f>SUM(AY$66:AY69)</f>
        <v>258588.32437125186</v>
      </c>
      <c r="AZ140" s="116">
        <f>SUM(AZ$66:AZ69)</f>
        <v>0</v>
      </c>
      <c r="BA140" s="116">
        <f>SUM(BA$66:BA69)</f>
        <v>1232.600298856561</v>
      </c>
      <c r="BB140" s="116">
        <f>SUM(BB$66:BB69)</f>
        <v>7537.4832023623403</v>
      </c>
      <c r="BC140" s="116">
        <f>SUM(BC$66:BC69)</f>
        <v>7484.8254561757021</v>
      </c>
      <c r="BD140" s="116">
        <f>SUM(BD$66:BD69)</f>
        <v>57631.630348435829</v>
      </c>
      <c r="BE140" s="116">
        <f>SUM(BE$66:BE69)</f>
        <v>0</v>
      </c>
      <c r="BF140" s="116">
        <f>SUM(BF$66:BF69)</f>
        <v>0</v>
      </c>
      <c r="BG140" s="116">
        <f>SUM(BG$66:BG69)</f>
        <v>4824.2906312539999</v>
      </c>
      <c r="BH140" s="116">
        <f>SUM(BH$66:BH69)</f>
        <v>349548.71811897081</v>
      </c>
      <c r="BI140" s="116">
        <f>SUM(BI$66:BI69)</f>
        <v>85129.408103988899</v>
      </c>
      <c r="BJ140" s="116">
        <f>SUM(BJ$66:BJ69)</f>
        <v>12201.032484380534</v>
      </c>
      <c r="BK140" s="116">
        <f>SUM(BK$66:BK69)</f>
        <v>3604.8174402279319</v>
      </c>
      <c r="BL140" s="116">
        <f>SUM(BL$66:BL69)</f>
        <v>7351.9734021283803</v>
      </c>
      <c r="BM140" s="116">
        <f>SUM(BM$66:BM69)</f>
        <v>1300.9519930563399</v>
      </c>
      <c r="BN140" s="116">
        <f>SUM(BN$66:BN69)</f>
        <v>8596.9430162345743</v>
      </c>
      <c r="BO140" s="116">
        <f>SUM(BO$66:BO69)</f>
        <v>10290.367333235223</v>
      </c>
      <c r="BP140" s="116">
        <f>SUM(BP$66:BP69)</f>
        <v>6117.7047973885838</v>
      </c>
      <c r="BQ140" s="116">
        <f>SUM(BQ$66:BQ69)</f>
        <v>0</v>
      </c>
      <c r="BR140" s="116">
        <f>SUM(BR$66:BR69)</f>
        <v>4073.4240389599609</v>
      </c>
      <c r="BS140" s="116">
        <f>SUM(BS$66:BS69)</f>
        <v>542.67501083059699</v>
      </c>
      <c r="BT140" s="116">
        <f>SUM(BT$66:BT69)</f>
        <v>107051.79438809768</v>
      </c>
      <c r="BU140" s="116">
        <f>SUM(BU$66:BU69)</f>
        <v>8447.5875070531001</v>
      </c>
      <c r="BV140" s="116">
        <f>SUM(BV$66:BV69)</f>
        <v>2345.2108801086843</v>
      </c>
      <c r="BW140" s="116">
        <f>SUM(BW$66:BW69)</f>
        <v>0</v>
      </c>
      <c r="BX140" s="116">
        <f>SUM(BX$66:BX69)</f>
        <v>17815.56552721234</v>
      </c>
      <c r="BY140" s="116">
        <f>SUM(BY$66:BY69)</f>
        <v>103.66220210573999</v>
      </c>
      <c r="BZ140" s="116">
        <f>SUM(BZ$66:BZ69)</f>
        <v>0</v>
      </c>
      <c r="CA140" s="116">
        <f>SUM(CA$66:CA69)</f>
        <v>7840.8219373938646</v>
      </c>
      <c r="CB140" s="116">
        <f>SUM(CB$66:CB69)</f>
        <v>0</v>
      </c>
      <c r="CC140" s="116">
        <f>SUM(CC$66:CC69)</f>
        <v>0</v>
      </c>
      <c r="CD140" s="116">
        <f>SUM(CD$66:CD69)</f>
        <v>0</v>
      </c>
      <c r="CE140" s="116">
        <f>SUM(CE$66:CE69)</f>
        <v>0</v>
      </c>
      <c r="CF140" s="116">
        <f>SUM(CF$66:CF69)</f>
        <v>53533.6919164723</v>
      </c>
      <c r="CG140" s="116">
        <f>SUM(CG$66:CG69)</f>
        <v>0</v>
      </c>
      <c r="CH140" s="116">
        <f>SUM(CH$66:CH69)</f>
        <v>0</v>
      </c>
      <c r="CI140" s="116">
        <f>SUM(CI$66:CI69)</f>
        <v>0</v>
      </c>
      <c r="CJ140" s="116">
        <f>SUM(CJ$66:CJ69)</f>
        <v>0</v>
      </c>
      <c r="CK140" s="116">
        <f>SUM(CK$66:CK69)</f>
        <v>4423.3569213177843</v>
      </c>
      <c r="CL140" s="116">
        <f>SUM(CL$66:CL69)</f>
        <v>0</v>
      </c>
      <c r="CM140" s="116">
        <f>SUM(CM$66:CM69)</f>
        <v>0</v>
      </c>
      <c r="CN140" s="116">
        <f>SUM(CN$66:CN69)</f>
        <v>1547.93781670252</v>
      </c>
      <c r="CO140" s="116">
        <f>SUM(CO$66:CO69)</f>
        <v>533.93802380467196</v>
      </c>
      <c r="CP140" s="116">
        <f>SUM(CP$66:CP69)</f>
        <v>1599.6013728820001</v>
      </c>
      <c r="CQ140" s="116">
        <f>SUM(CQ$66:CQ69)</f>
        <v>0</v>
      </c>
      <c r="CR140" s="116">
        <f>SUM(CR$66:CR69)</f>
        <v>2910.5477972149902</v>
      </c>
      <c r="CS140" s="116">
        <f>SUM(CS$66:CS69)</f>
        <v>493.54516535718398</v>
      </c>
      <c r="CT140" s="116">
        <f>SUM(CT$66:CT69)</f>
        <v>0</v>
      </c>
      <c r="CU140" s="116">
        <f>SUM(CU$66:CU69)</f>
        <v>0</v>
      </c>
      <c r="CV140" s="116">
        <f>SUM(CV$66:CV69)</f>
        <v>0</v>
      </c>
    </row>
    <row r="141" spans="1:101" customFormat="1" x14ac:dyDescent="0.15">
      <c r="A141" s="22">
        <v>2008</v>
      </c>
      <c r="B141" s="116">
        <f>SUM(B$66:B70)</f>
        <v>0</v>
      </c>
      <c r="C141" s="116">
        <f>SUM(C$66:C70)</f>
        <v>0</v>
      </c>
      <c r="D141" s="116">
        <f>SUM(D$66:D70)</f>
        <v>0</v>
      </c>
      <c r="E141" s="116">
        <f>SUM(E$66:E70)</f>
        <v>0</v>
      </c>
      <c r="F141" s="116">
        <f>SUM(F$66:F70)</f>
        <v>0</v>
      </c>
      <c r="G141" s="116">
        <f>SUM(G$66:G70)</f>
        <v>0</v>
      </c>
      <c r="H141" s="116">
        <f>SUM(H$66:H70)</f>
        <v>0</v>
      </c>
      <c r="I141" s="116">
        <f>SUM(I$66:I70)</f>
        <v>0</v>
      </c>
      <c r="J141" s="116">
        <f>SUM(J$66:J70)</f>
        <v>34935.371794882776</v>
      </c>
      <c r="K141" s="116">
        <f>SUM(K$66:K70)</f>
        <v>0</v>
      </c>
      <c r="L141" s="116">
        <f>SUM(L$66:L70)</f>
        <v>0</v>
      </c>
      <c r="M141" s="116">
        <f>SUM(M$66:M70)</f>
        <v>1393.5509671232901</v>
      </c>
      <c r="N141" s="116">
        <f>SUM(N$66:N70)</f>
        <v>0</v>
      </c>
      <c r="O141" s="116">
        <f>SUM(O$66:O70)</f>
        <v>0</v>
      </c>
      <c r="P141" s="116">
        <f>SUM(P$66:P70)</f>
        <v>0</v>
      </c>
      <c r="Q141" s="116">
        <f>SUM(Q$66:Q70)</f>
        <v>0</v>
      </c>
      <c r="R141" s="116">
        <f>SUM(R$66:R70)</f>
        <v>0</v>
      </c>
      <c r="S141" s="116">
        <f>SUM(S$66:S70)</f>
        <v>0</v>
      </c>
      <c r="T141" s="116">
        <f>SUM(T$66:T70)</f>
        <v>0</v>
      </c>
      <c r="U141" s="116">
        <f>SUM(U$66:U70)</f>
        <v>3477.7108909015419</v>
      </c>
      <c r="V141" s="116">
        <f>SUM(V$66:V70)</f>
        <v>0</v>
      </c>
      <c r="W141" s="116">
        <f>SUM(W$66:W70)</f>
        <v>0</v>
      </c>
      <c r="X141" s="116">
        <f>SUM(X$66:X70)</f>
        <v>0</v>
      </c>
      <c r="Y141" s="116">
        <f>SUM(Y$66:Y70)</f>
        <v>16265.3835252349</v>
      </c>
      <c r="Z141" s="116">
        <f>SUM(Z$66:Z70)</f>
        <v>0</v>
      </c>
      <c r="AA141" s="116">
        <f>SUM(AA$66:AA70)</f>
        <v>0</v>
      </c>
      <c r="AB141" s="116">
        <f>SUM(AB$66:AB70)</f>
        <v>0</v>
      </c>
      <c r="AC141" s="116">
        <f>SUM(AC$66:AC70)</f>
        <v>47298.866799939693</v>
      </c>
      <c r="AD141" s="116">
        <f>SUM(AD$66:AD70)</f>
        <v>0</v>
      </c>
      <c r="AE141" s="116">
        <f>SUM(AE$66:AE70)</f>
        <v>7516.5941714026994</v>
      </c>
      <c r="AF141" s="116">
        <f>SUM(AF$66:AF70)</f>
        <v>797.01900826446297</v>
      </c>
      <c r="AG141" s="116">
        <f>SUM(AG$66:AG70)</f>
        <v>2124.1286900864202</v>
      </c>
      <c r="AH141" s="116">
        <f>SUM(AH$66:AH70)</f>
        <v>0</v>
      </c>
      <c r="AI141" s="116">
        <f>SUM(AI$66:AI70)</f>
        <v>0</v>
      </c>
      <c r="AJ141" s="116">
        <f>SUM(AJ$66:AJ70)</f>
        <v>3682.0481372957502</v>
      </c>
      <c r="AK141" s="116">
        <f>SUM(AK$66:AK70)</f>
        <v>11.337078833163501</v>
      </c>
      <c r="AL141" s="116">
        <f>SUM(AL$66:AL70)</f>
        <v>2276.054116072301</v>
      </c>
      <c r="AM141" s="116">
        <f>SUM(AM$66:AM70)</f>
        <v>2770297.1513853958</v>
      </c>
      <c r="AN141" s="116">
        <f>SUM(AN$66:AN70)</f>
        <v>0</v>
      </c>
      <c r="AO141" s="116">
        <f>SUM(AO$66:AO70)</f>
        <v>365316.75692031404</v>
      </c>
      <c r="AP141" s="116">
        <f>SUM(AP$66:AP70)</f>
        <v>46308.071427955787</v>
      </c>
      <c r="AQ141" s="116">
        <f>SUM(AQ$66:AQ70)</f>
        <v>8879.9933369862993</v>
      </c>
      <c r="AR141" s="116">
        <f>SUM(AR$66:AR70)</f>
        <v>34.2763309106004</v>
      </c>
      <c r="AS141" s="116">
        <f>SUM(AS$66:AS70)</f>
        <v>52233.41299464133</v>
      </c>
      <c r="AT141" s="116">
        <f>SUM(AT$66:AT70)</f>
        <v>1437.8558956639881</v>
      </c>
      <c r="AU141" s="116">
        <f>SUM(AU$66:AU70)</f>
        <v>2026.58956581757</v>
      </c>
      <c r="AV141" s="116">
        <f>SUM(AV$66:AV70)</f>
        <v>22372.239329786</v>
      </c>
      <c r="AW141" s="116">
        <f>SUM(AW$66:AW70)</f>
        <v>0</v>
      </c>
      <c r="AX141" s="116">
        <f>SUM(AX$66:AX70)</f>
        <v>13694.306629072798</v>
      </c>
      <c r="AY141" s="116">
        <f>SUM(AY$66:AY70)</f>
        <v>261238.03391565732</v>
      </c>
      <c r="AZ141" s="116">
        <f>SUM(AZ$66:AZ70)</f>
        <v>332.76084259783403</v>
      </c>
      <c r="BA141" s="116">
        <f>SUM(BA$66:BA70)</f>
        <v>1232.600298856561</v>
      </c>
      <c r="BB141" s="116">
        <f>SUM(BB$66:BB70)</f>
        <v>12281.250972202706</v>
      </c>
      <c r="BC141" s="116">
        <f>SUM(BC$66:BC70)</f>
        <v>7484.8254561757021</v>
      </c>
      <c r="BD141" s="116">
        <f>SUM(BD$66:BD70)</f>
        <v>62537.668791328018</v>
      </c>
      <c r="BE141" s="116">
        <f>SUM(BE$66:BE70)</f>
        <v>0</v>
      </c>
      <c r="BF141" s="116">
        <f>SUM(BF$66:BF70)</f>
        <v>0</v>
      </c>
      <c r="BG141" s="116">
        <f>SUM(BG$66:BG70)</f>
        <v>4824.2906312539999</v>
      </c>
      <c r="BH141" s="116">
        <f>SUM(BH$66:BH70)</f>
        <v>394673.78919563792</v>
      </c>
      <c r="BI141" s="116">
        <f>SUM(BI$66:BI70)</f>
        <v>94705.640617336583</v>
      </c>
      <c r="BJ141" s="116">
        <f>SUM(BJ$66:BJ70)</f>
        <v>19713.719883527679</v>
      </c>
      <c r="BK141" s="116">
        <f>SUM(BK$66:BK70)</f>
        <v>4067.7206909166371</v>
      </c>
      <c r="BL141" s="116">
        <f>SUM(BL$66:BL70)</f>
        <v>7351.9734021283803</v>
      </c>
      <c r="BM141" s="116">
        <f>SUM(BM$66:BM70)</f>
        <v>1300.9519930563399</v>
      </c>
      <c r="BN141" s="116">
        <f>SUM(BN$66:BN70)</f>
        <v>11500.548976882146</v>
      </c>
      <c r="BO141" s="116">
        <f>SUM(BO$66:BO70)</f>
        <v>10290.367333235223</v>
      </c>
      <c r="BP141" s="116">
        <f>SUM(BP$66:BP70)</f>
        <v>15126.100162949544</v>
      </c>
      <c r="BQ141" s="116">
        <f>SUM(BQ$66:BQ70)</f>
        <v>939.63946280991695</v>
      </c>
      <c r="BR141" s="116">
        <f>SUM(BR$66:BR70)</f>
        <v>4722.70035593796</v>
      </c>
      <c r="BS141" s="116">
        <f>SUM(BS$66:BS70)</f>
        <v>542.67501083059699</v>
      </c>
      <c r="BT141" s="116">
        <f>SUM(BT$66:BT70)</f>
        <v>124316.23157245935</v>
      </c>
      <c r="BU141" s="116">
        <f>SUM(BU$66:BU70)</f>
        <v>8447.5875070531001</v>
      </c>
      <c r="BV141" s="116">
        <f>SUM(BV$66:BV70)</f>
        <v>2345.2108801086843</v>
      </c>
      <c r="BW141" s="116">
        <f>SUM(BW$66:BW70)</f>
        <v>0</v>
      </c>
      <c r="BX141" s="116">
        <f>SUM(BX$66:BX70)</f>
        <v>31292.975290848699</v>
      </c>
      <c r="BY141" s="116">
        <f>SUM(BY$66:BY70)</f>
        <v>5188.7295290690226</v>
      </c>
      <c r="BZ141" s="116">
        <f>SUM(BZ$66:BZ70)</f>
        <v>0</v>
      </c>
      <c r="CA141" s="116">
        <f>SUM(CA$66:CA70)</f>
        <v>15493.433626295338</v>
      </c>
      <c r="CB141" s="116">
        <f>SUM(CB$66:CB70)</f>
        <v>4269.7862697309301</v>
      </c>
      <c r="CC141" s="116">
        <f>SUM(CC$66:CC70)</f>
        <v>0</v>
      </c>
      <c r="CD141" s="116">
        <f>SUM(CD$66:CD70)</f>
        <v>0</v>
      </c>
      <c r="CE141" s="116">
        <f>SUM(CE$66:CE70)</f>
        <v>0</v>
      </c>
      <c r="CF141" s="116">
        <f>SUM(CF$66:CF70)</f>
        <v>53533.6919164723</v>
      </c>
      <c r="CG141" s="116">
        <f>SUM(CG$66:CG70)</f>
        <v>0</v>
      </c>
      <c r="CH141" s="116">
        <f>SUM(CH$66:CH70)</f>
        <v>0</v>
      </c>
      <c r="CI141" s="116">
        <f>SUM(CI$66:CI70)</f>
        <v>0</v>
      </c>
      <c r="CJ141" s="116">
        <f>SUM(CJ$66:CJ70)</f>
        <v>0</v>
      </c>
      <c r="CK141" s="116">
        <f>SUM(CK$66:CK70)</f>
        <v>4558.74935240575</v>
      </c>
      <c r="CL141" s="116">
        <f>SUM(CL$66:CL70)</f>
        <v>0</v>
      </c>
      <c r="CM141" s="116">
        <f>SUM(CM$66:CM70)</f>
        <v>0</v>
      </c>
      <c r="CN141" s="116">
        <f>SUM(CN$66:CN70)</f>
        <v>1547.93781670252</v>
      </c>
      <c r="CO141" s="116">
        <f>SUM(CO$66:CO70)</f>
        <v>533.93802380467196</v>
      </c>
      <c r="CP141" s="116">
        <f>SUM(CP$66:CP70)</f>
        <v>1599.6013728820001</v>
      </c>
      <c r="CQ141" s="116">
        <f>SUM(CQ$66:CQ70)</f>
        <v>0</v>
      </c>
      <c r="CR141" s="116">
        <f>SUM(CR$66:CR70)</f>
        <v>2910.5477972149902</v>
      </c>
      <c r="CS141" s="116">
        <f>SUM(CS$66:CS70)</f>
        <v>493.54516535718398</v>
      </c>
      <c r="CT141" s="116">
        <f>SUM(CT$66:CT70)</f>
        <v>0</v>
      </c>
      <c r="CU141" s="116">
        <f>SUM(CU$66:CU70)</f>
        <v>0</v>
      </c>
      <c r="CV141" s="116">
        <f>SUM(CV$66:CV70)</f>
        <v>0</v>
      </c>
    </row>
    <row r="142" spans="1:101" customFormat="1" x14ac:dyDescent="0.15">
      <c r="A142" s="22">
        <v>2009</v>
      </c>
      <c r="B142" s="116">
        <f>SUM(B$66:B71)</f>
        <v>0</v>
      </c>
      <c r="C142" s="116">
        <f>SUM(C$66:C71)</f>
        <v>0</v>
      </c>
      <c r="D142" s="116">
        <f>SUM(D$66:D71)</f>
        <v>0</v>
      </c>
      <c r="E142" s="116">
        <f>SUM(E$66:E71)</f>
        <v>0</v>
      </c>
      <c r="F142" s="116">
        <f>SUM(F$66:F71)</f>
        <v>0</v>
      </c>
      <c r="G142" s="116">
        <f>SUM(G$66:G71)</f>
        <v>0</v>
      </c>
      <c r="H142" s="116">
        <f>SUM(H$66:H71)</f>
        <v>1541.5642486131601</v>
      </c>
      <c r="I142" s="116">
        <f>SUM(I$66:I71)</f>
        <v>0</v>
      </c>
      <c r="J142" s="116">
        <f>SUM(J$66:J71)</f>
        <v>34935.371794882776</v>
      </c>
      <c r="K142" s="116">
        <f>SUM(K$66:K71)</f>
        <v>706.72414520547898</v>
      </c>
      <c r="L142" s="116">
        <f>SUM(L$66:L71)</f>
        <v>0</v>
      </c>
      <c r="M142" s="116">
        <f>SUM(M$66:M71)</f>
        <v>1393.5509671232901</v>
      </c>
      <c r="N142" s="116">
        <f>SUM(N$66:N71)</f>
        <v>0</v>
      </c>
      <c r="O142" s="116">
        <f>SUM(O$66:O71)</f>
        <v>0</v>
      </c>
      <c r="P142" s="116">
        <f>SUM(P$66:P71)</f>
        <v>0</v>
      </c>
      <c r="Q142" s="116">
        <f>SUM(Q$66:Q71)</f>
        <v>0</v>
      </c>
      <c r="R142" s="116">
        <f>SUM(R$66:R71)</f>
        <v>0</v>
      </c>
      <c r="S142" s="116">
        <f>SUM(S$66:S71)</f>
        <v>0</v>
      </c>
      <c r="T142" s="116">
        <f>SUM(T$66:T71)</f>
        <v>0</v>
      </c>
      <c r="U142" s="116">
        <f>SUM(U$66:U71)</f>
        <v>4157.5142218423316</v>
      </c>
      <c r="V142" s="116">
        <f>SUM(V$66:V71)</f>
        <v>0</v>
      </c>
      <c r="W142" s="116">
        <f>SUM(W$66:W71)</f>
        <v>0</v>
      </c>
      <c r="X142" s="116">
        <f>SUM(X$66:X71)</f>
        <v>0</v>
      </c>
      <c r="Y142" s="116">
        <f>SUM(Y$66:Y71)</f>
        <v>45007.846624166974</v>
      </c>
      <c r="Z142" s="116">
        <f>SUM(Z$66:Z71)</f>
        <v>0</v>
      </c>
      <c r="AA142" s="116">
        <f>SUM(AA$66:AA71)</f>
        <v>0</v>
      </c>
      <c r="AB142" s="116">
        <f>SUM(AB$66:AB71)</f>
        <v>0</v>
      </c>
      <c r="AC142" s="116">
        <f>SUM(AC$66:AC71)</f>
        <v>50292.304296713155</v>
      </c>
      <c r="AD142" s="116">
        <f>SUM(AD$66:AD71)</f>
        <v>0</v>
      </c>
      <c r="AE142" s="116">
        <f>SUM(AE$66:AE71)</f>
        <v>7516.5941714026994</v>
      </c>
      <c r="AF142" s="116">
        <f>SUM(AF$66:AF71)</f>
        <v>929.18306305898398</v>
      </c>
      <c r="AG142" s="116">
        <f>SUM(AG$66:AG71)</f>
        <v>2124.1286900864202</v>
      </c>
      <c r="AH142" s="116">
        <f>SUM(AH$66:AH71)</f>
        <v>0</v>
      </c>
      <c r="AI142" s="116">
        <f>SUM(AI$66:AI71)</f>
        <v>0</v>
      </c>
      <c r="AJ142" s="116">
        <f>SUM(AJ$66:AJ71)</f>
        <v>3682.0481372957502</v>
      </c>
      <c r="AK142" s="116">
        <f>SUM(AK$66:AK71)</f>
        <v>11.337078833163501</v>
      </c>
      <c r="AL142" s="116">
        <f>SUM(AL$66:AL71)</f>
        <v>2454.2955119815811</v>
      </c>
      <c r="AM142" s="116">
        <f>SUM(AM$66:AM71)</f>
        <v>4041560.5848391792</v>
      </c>
      <c r="AN142" s="116">
        <f>SUM(AN$66:AN71)</f>
        <v>0</v>
      </c>
      <c r="AO142" s="116">
        <f>SUM(AO$66:AO71)</f>
        <v>477897.25228721841</v>
      </c>
      <c r="AP142" s="116">
        <f>SUM(AP$66:AP71)</f>
        <v>64132.15299340355</v>
      </c>
      <c r="AQ142" s="116">
        <f>SUM(AQ$66:AQ71)</f>
        <v>8879.9933369862993</v>
      </c>
      <c r="AR142" s="116">
        <f>SUM(AR$66:AR71)</f>
        <v>34.2763309106004</v>
      </c>
      <c r="AS142" s="116">
        <f>SUM(AS$66:AS71)</f>
        <v>89097.625721846183</v>
      </c>
      <c r="AT142" s="116">
        <f>SUM(AT$66:AT71)</f>
        <v>1437.8558956639881</v>
      </c>
      <c r="AU142" s="116">
        <f>SUM(AU$66:AU71)</f>
        <v>2026.58956581757</v>
      </c>
      <c r="AV142" s="116">
        <f>SUM(AV$66:AV71)</f>
        <v>31362.888607705921</v>
      </c>
      <c r="AW142" s="116">
        <f>SUM(AW$66:AW71)</f>
        <v>0</v>
      </c>
      <c r="AX142" s="116">
        <f>SUM(AX$66:AX71)</f>
        <v>21930.657048273522</v>
      </c>
      <c r="AY142" s="116">
        <f>SUM(AY$66:AY71)</f>
        <v>263997.24723556376</v>
      </c>
      <c r="AZ142" s="116">
        <f>SUM(AZ$66:AZ71)</f>
        <v>332.76084259783403</v>
      </c>
      <c r="BA142" s="116">
        <f>SUM(BA$66:BA71)</f>
        <v>2631.958078018039</v>
      </c>
      <c r="BB142" s="116">
        <f>SUM(BB$66:BB71)</f>
        <v>26715.954593962029</v>
      </c>
      <c r="BC142" s="116">
        <f>SUM(BC$66:BC71)</f>
        <v>22864.471777742547</v>
      </c>
      <c r="BD142" s="116">
        <f>SUM(BD$66:BD71)</f>
        <v>63084.296187312772</v>
      </c>
      <c r="BE142" s="116">
        <f>SUM(BE$66:BE71)</f>
        <v>0</v>
      </c>
      <c r="BF142" s="116">
        <f>SUM(BF$66:BF71)</f>
        <v>0</v>
      </c>
      <c r="BG142" s="116">
        <f>SUM(BG$66:BG71)</f>
        <v>4923.6460120759175</v>
      </c>
      <c r="BH142" s="116">
        <f>SUM(BH$66:BH71)</f>
        <v>409934.38731614815</v>
      </c>
      <c r="BI142" s="116">
        <f>SUM(BI$66:BI71)</f>
        <v>101399.3358284087</v>
      </c>
      <c r="BJ142" s="116">
        <f>SUM(BJ$66:BJ71)</f>
        <v>58590.247956549298</v>
      </c>
      <c r="BK142" s="116">
        <f>SUM(BK$66:BK71)</f>
        <v>4067.7206909166371</v>
      </c>
      <c r="BL142" s="116">
        <f>SUM(BL$66:BL71)</f>
        <v>8603.5054984489998</v>
      </c>
      <c r="BM142" s="116">
        <f>SUM(BM$66:BM71)</f>
        <v>1300.9519930563399</v>
      </c>
      <c r="BN142" s="116">
        <f>SUM(BN$66:BN71)</f>
        <v>11500.548976882146</v>
      </c>
      <c r="BO142" s="116">
        <f>SUM(BO$66:BO71)</f>
        <v>10290.367333235223</v>
      </c>
      <c r="BP142" s="116">
        <f>SUM(BP$66:BP71)</f>
        <v>18564.125443986559</v>
      </c>
      <c r="BQ142" s="116">
        <f>SUM(BQ$66:BQ71)</f>
        <v>939.63946280991695</v>
      </c>
      <c r="BR142" s="116">
        <f>SUM(BR$66:BR71)</f>
        <v>5021.8295483754109</v>
      </c>
      <c r="BS142" s="116">
        <f>SUM(BS$66:BS71)</f>
        <v>542.67501083059699</v>
      </c>
      <c r="BT142" s="116">
        <f>SUM(BT$66:BT71)</f>
        <v>148116.50059119213</v>
      </c>
      <c r="BU142" s="116">
        <f>SUM(BU$66:BU71)</f>
        <v>11018.714025548139</v>
      </c>
      <c r="BV142" s="116">
        <f>SUM(BV$66:BV71)</f>
        <v>6048.0993485490044</v>
      </c>
      <c r="BW142" s="116">
        <f>SUM(BW$66:BW71)</f>
        <v>30.46</v>
      </c>
      <c r="BX142" s="116">
        <f>SUM(BX$66:BX71)</f>
        <v>51234.45642643873</v>
      </c>
      <c r="BY142" s="116">
        <f>SUM(BY$66:BY71)</f>
        <v>5188.7295290690226</v>
      </c>
      <c r="BZ142" s="116">
        <f>SUM(BZ$66:BZ71)</f>
        <v>9728.1136363636397</v>
      </c>
      <c r="CA142" s="116">
        <f>SUM(CA$66:CA71)</f>
        <v>26533.568283761655</v>
      </c>
      <c r="CB142" s="116">
        <f>SUM(CB$66:CB71)</f>
        <v>4673.8869895467724</v>
      </c>
      <c r="CC142" s="116">
        <f>SUM(CC$66:CC71)</f>
        <v>0</v>
      </c>
      <c r="CD142" s="116">
        <f>SUM(CD$66:CD71)</f>
        <v>0</v>
      </c>
      <c r="CE142" s="116">
        <f>SUM(CE$66:CE71)</f>
        <v>0</v>
      </c>
      <c r="CF142" s="116">
        <f>SUM(CF$66:CF71)</f>
        <v>53533.6919164723</v>
      </c>
      <c r="CG142" s="116">
        <f>SUM(CG$66:CG71)</f>
        <v>0</v>
      </c>
      <c r="CH142" s="116">
        <f>SUM(CH$66:CH71)</f>
        <v>2792.1993801652898</v>
      </c>
      <c r="CI142" s="116">
        <f>SUM(CI$66:CI71)</f>
        <v>5841.3462990452499</v>
      </c>
      <c r="CJ142" s="116">
        <f>SUM(CJ$66:CJ71)</f>
        <v>0</v>
      </c>
      <c r="CK142" s="116">
        <f>SUM(CK$66:CK71)</f>
        <v>4650.6839393712962</v>
      </c>
      <c r="CL142" s="116">
        <f>SUM(CL$66:CL71)</f>
        <v>0</v>
      </c>
      <c r="CM142" s="116">
        <f>SUM(CM$66:CM71)</f>
        <v>0</v>
      </c>
      <c r="CN142" s="116">
        <f>SUM(CN$66:CN71)</f>
        <v>1963.8751101098189</v>
      </c>
      <c r="CO142" s="116">
        <f>SUM(CO$66:CO71)</f>
        <v>533.93802380467196</v>
      </c>
      <c r="CP142" s="116">
        <f>SUM(CP$66:CP71)</f>
        <v>5237.8479282463504</v>
      </c>
      <c r="CQ142" s="116">
        <f>SUM(CQ$66:CQ71)</f>
        <v>0</v>
      </c>
      <c r="CR142" s="116">
        <f>SUM(CR$66:CR71)</f>
        <v>2910.5477972149902</v>
      </c>
      <c r="CS142" s="116">
        <f>SUM(CS$66:CS71)</f>
        <v>5557.499970836634</v>
      </c>
      <c r="CT142" s="116">
        <f>SUM(CT$66:CT71)</f>
        <v>0</v>
      </c>
      <c r="CU142" s="116">
        <f>SUM(CU$66:CU71)</f>
        <v>1197.8166956338</v>
      </c>
      <c r="CV142" s="116">
        <f>SUM(CV$66:CV71)</f>
        <v>23889.304048115013</v>
      </c>
    </row>
    <row r="143" spans="1:101" customFormat="1" x14ac:dyDescent="0.15">
      <c r="A143" s="22">
        <v>2010</v>
      </c>
      <c r="B143" s="116">
        <f>SUM(B$66:B72)</f>
        <v>0</v>
      </c>
      <c r="C143" s="116">
        <f>SUM(C$66:C72)</f>
        <v>0</v>
      </c>
      <c r="D143" s="116">
        <f>SUM(D$66:D72)</f>
        <v>0</v>
      </c>
      <c r="E143" s="116">
        <f>SUM(E$66:E72)</f>
        <v>0</v>
      </c>
      <c r="F143" s="116">
        <f>SUM(F$66:F72)</f>
        <v>2713.8006280991699</v>
      </c>
      <c r="G143" s="116">
        <f>SUM(G$66:G72)</f>
        <v>0</v>
      </c>
      <c r="H143" s="116">
        <f>SUM(H$66:H72)</f>
        <v>2453.1653229933249</v>
      </c>
      <c r="I143" s="116">
        <f>SUM(I$66:I72)</f>
        <v>0</v>
      </c>
      <c r="J143" s="116">
        <f>SUM(J$66:J72)</f>
        <v>47318.400646537557</v>
      </c>
      <c r="K143" s="116">
        <f>SUM(K$66:K72)</f>
        <v>706.72414520547898</v>
      </c>
      <c r="L143" s="116">
        <f>SUM(L$66:L72)</f>
        <v>0</v>
      </c>
      <c r="M143" s="116">
        <f>SUM(M$66:M72)</f>
        <v>8267.2258982527601</v>
      </c>
      <c r="N143" s="116">
        <f>SUM(N$66:N72)</f>
        <v>0</v>
      </c>
      <c r="O143" s="116">
        <f>SUM(O$66:O72)</f>
        <v>1031.53127253859</v>
      </c>
      <c r="P143" s="116">
        <f>SUM(P$66:P72)</f>
        <v>0</v>
      </c>
      <c r="Q143" s="116">
        <f>SUM(Q$66:Q72)</f>
        <v>471.38563975999102</v>
      </c>
      <c r="R143" s="116">
        <f>SUM(R$66:R72)</f>
        <v>0</v>
      </c>
      <c r="S143" s="116">
        <f>SUM(S$66:S72)</f>
        <v>3483.9950247933898</v>
      </c>
      <c r="T143" s="116">
        <f>SUM(T$66:T72)</f>
        <v>0</v>
      </c>
      <c r="U143" s="116">
        <f>SUM(U$66:U72)</f>
        <v>4157.5142218423316</v>
      </c>
      <c r="V143" s="116">
        <f>SUM(V$66:V72)</f>
        <v>0</v>
      </c>
      <c r="W143" s="116">
        <f>SUM(W$66:W72)</f>
        <v>0</v>
      </c>
      <c r="X143" s="116">
        <f>SUM(X$66:X72)</f>
        <v>0</v>
      </c>
      <c r="Y143" s="116">
        <f>SUM(Y$66:Y72)</f>
        <v>53580.570069919646</v>
      </c>
      <c r="Z143" s="116">
        <f>SUM(Z$66:Z72)</f>
        <v>248.58183108796601</v>
      </c>
      <c r="AA143" s="116">
        <f>SUM(AA$66:AA72)</f>
        <v>785.31198347107397</v>
      </c>
      <c r="AB143" s="116">
        <f>SUM(AB$66:AB72)</f>
        <v>0</v>
      </c>
      <c r="AC143" s="116">
        <f>SUM(AC$66:AC72)</f>
        <v>56345.167933076795</v>
      </c>
      <c r="AD143" s="116">
        <f>SUM(AD$66:AD72)</f>
        <v>0</v>
      </c>
      <c r="AE143" s="116">
        <f>SUM(AE$66:AE72)</f>
        <v>7516.5941714026994</v>
      </c>
      <c r="AF143" s="116">
        <f>SUM(AF$66:AF72)</f>
        <v>929.18306305898398</v>
      </c>
      <c r="AG143" s="116">
        <f>SUM(AG$66:AG72)</f>
        <v>2124.1286900864202</v>
      </c>
      <c r="AH143" s="116">
        <f>SUM(AH$66:AH72)</f>
        <v>1303.88644619042</v>
      </c>
      <c r="AI143" s="116">
        <f>SUM(AI$66:AI72)</f>
        <v>0</v>
      </c>
      <c r="AJ143" s="116">
        <f>SUM(AJ$66:AJ72)</f>
        <v>3682.0481372957502</v>
      </c>
      <c r="AK143" s="116">
        <f>SUM(AK$66:AK72)</f>
        <v>8872.3318667119529</v>
      </c>
      <c r="AL143" s="116">
        <f>SUM(AL$66:AL72)</f>
        <v>2454.2955119815811</v>
      </c>
      <c r="AM143" s="116">
        <f>SUM(AM$66:AM72)</f>
        <v>5501308.4251270238</v>
      </c>
      <c r="AN143" s="116">
        <f>SUM(AN$66:AN72)</f>
        <v>0</v>
      </c>
      <c r="AO143" s="116">
        <f>SUM(AO$66:AO72)</f>
        <v>582829.69609868305</v>
      </c>
      <c r="AP143" s="116">
        <f>SUM(AP$66:AP72)</f>
        <v>102997.3111106155</v>
      </c>
      <c r="AQ143" s="116">
        <f>SUM(AQ$66:AQ72)</f>
        <v>8879.9933369862993</v>
      </c>
      <c r="AR143" s="116">
        <f>SUM(AR$66:AR72)</f>
        <v>34.2763309106004</v>
      </c>
      <c r="AS143" s="116">
        <f>SUM(AS$66:AS72)</f>
        <v>97110.855809600442</v>
      </c>
      <c r="AT143" s="116">
        <f>SUM(AT$66:AT72)</f>
        <v>1437.8558956639881</v>
      </c>
      <c r="AU143" s="116">
        <f>SUM(AU$66:AU72)</f>
        <v>2878.047899150903</v>
      </c>
      <c r="AV143" s="116">
        <f>SUM(AV$66:AV72)</f>
        <v>35825.560333144618</v>
      </c>
      <c r="AW143" s="116">
        <f>SUM(AW$66:AW72)</f>
        <v>0</v>
      </c>
      <c r="AX143" s="116">
        <f>SUM(AX$66:AX72)</f>
        <v>28571.5714008906</v>
      </c>
      <c r="AY143" s="116">
        <f>SUM(AY$66:AY72)</f>
        <v>288305.77535853442</v>
      </c>
      <c r="AZ143" s="116">
        <f>SUM(AZ$66:AZ72)</f>
        <v>1318.478248915053</v>
      </c>
      <c r="BA143" s="116">
        <f>SUM(BA$66:BA72)</f>
        <v>2915.196370029058</v>
      </c>
      <c r="BB143" s="116">
        <f>SUM(BB$66:BB72)</f>
        <v>31843.310504660549</v>
      </c>
      <c r="BC143" s="116">
        <f>SUM(BC$66:BC72)</f>
        <v>51874.22195308502</v>
      </c>
      <c r="BD143" s="116">
        <f>SUM(BD$66:BD72)</f>
        <v>69176.262565281751</v>
      </c>
      <c r="BE143" s="116">
        <f>SUM(BE$66:BE72)</f>
        <v>0</v>
      </c>
      <c r="BF143" s="116">
        <f>SUM(BF$66:BF72)</f>
        <v>0</v>
      </c>
      <c r="BG143" s="116">
        <f>SUM(BG$66:BG72)</f>
        <v>11966.352279293547</v>
      </c>
      <c r="BH143" s="116">
        <f>SUM(BH$66:BH72)</f>
        <v>429891.95957910147</v>
      </c>
      <c r="BI143" s="116">
        <f>SUM(BI$66:BI72)</f>
        <v>104863.24787347455</v>
      </c>
      <c r="BJ143" s="116">
        <f>SUM(BJ$66:BJ72)</f>
        <v>62992.132096494192</v>
      </c>
      <c r="BK143" s="116">
        <f>SUM(BK$66:BK72)</f>
        <v>4067.7206909166371</v>
      </c>
      <c r="BL143" s="116">
        <f>SUM(BL$66:BL72)</f>
        <v>8603.5054984489998</v>
      </c>
      <c r="BM143" s="116">
        <f>SUM(BM$66:BM72)</f>
        <v>8858.9444172987605</v>
      </c>
      <c r="BN143" s="116">
        <f>SUM(BN$66:BN72)</f>
        <v>12139.998701400053</v>
      </c>
      <c r="BO143" s="116">
        <f>SUM(BO$66:BO72)</f>
        <v>13184.492625246243</v>
      </c>
      <c r="BP143" s="116">
        <f>SUM(BP$66:BP72)</f>
        <v>18564.125443986559</v>
      </c>
      <c r="BQ143" s="116">
        <f>SUM(BQ$66:BQ72)</f>
        <v>939.63946280991695</v>
      </c>
      <c r="BR143" s="116">
        <f>SUM(BR$66:BR72)</f>
        <v>5417.9094381825726</v>
      </c>
      <c r="BS143" s="116">
        <f>SUM(BS$66:BS72)</f>
        <v>542.67501083059699</v>
      </c>
      <c r="BT143" s="116">
        <f>SUM(BT$66:BT72)</f>
        <v>155083.59689296957</v>
      </c>
      <c r="BU143" s="116">
        <f>SUM(BU$66:BU72)</f>
        <v>11018.714025548139</v>
      </c>
      <c r="BV143" s="116">
        <f>SUM(BV$66:BV72)</f>
        <v>6048.0993485490044</v>
      </c>
      <c r="BW143" s="116">
        <f>SUM(BW$66:BW72)</f>
        <v>391.50269972451798</v>
      </c>
      <c r="BX143" s="116">
        <f>SUM(BX$66:BX72)</f>
        <v>52384.424911287213</v>
      </c>
      <c r="BY143" s="116">
        <f>SUM(BY$66:BY72)</f>
        <v>5658.6694852334067</v>
      </c>
      <c r="BZ143" s="116">
        <f>SUM(BZ$66:BZ72)</f>
        <v>9728.1136363636397</v>
      </c>
      <c r="CA143" s="116">
        <f>SUM(CA$66:CA72)</f>
        <v>27397.270292026118</v>
      </c>
      <c r="CB143" s="116">
        <f>SUM(CB$66:CB72)</f>
        <v>4673.8869895467724</v>
      </c>
      <c r="CC143" s="116">
        <f>SUM(CC$66:CC72)</f>
        <v>0</v>
      </c>
      <c r="CD143" s="116">
        <f>SUM(CD$66:CD72)</f>
        <v>0</v>
      </c>
      <c r="CE143" s="116">
        <f>SUM(CE$66:CE72)</f>
        <v>0</v>
      </c>
      <c r="CF143" s="116">
        <f>SUM(CF$66:CF72)</f>
        <v>53533.6919164723</v>
      </c>
      <c r="CG143" s="116">
        <f>SUM(CG$66:CG72)</f>
        <v>0</v>
      </c>
      <c r="CH143" s="116">
        <f>SUM(CH$66:CH72)</f>
        <v>2792.1993801652898</v>
      </c>
      <c r="CI143" s="116">
        <f>SUM(CI$66:CI72)</f>
        <v>5841.3462990452499</v>
      </c>
      <c r="CJ143" s="116">
        <f>SUM(CJ$66:CJ72)</f>
        <v>597.81898082191799</v>
      </c>
      <c r="CK143" s="116">
        <f>SUM(CK$66:CK72)</f>
        <v>4650.6839393712962</v>
      </c>
      <c r="CL143" s="116">
        <f>SUM(CL$66:CL72)</f>
        <v>0</v>
      </c>
      <c r="CM143" s="116">
        <f>SUM(CM$66:CM72)</f>
        <v>0</v>
      </c>
      <c r="CN143" s="116">
        <f>SUM(CN$66:CN72)</f>
        <v>2093.890008060685</v>
      </c>
      <c r="CO143" s="116">
        <f>SUM(CO$66:CO72)</f>
        <v>533.93802380467196</v>
      </c>
      <c r="CP143" s="116">
        <f>SUM(CP$66:CP72)</f>
        <v>5237.8479282463504</v>
      </c>
      <c r="CQ143" s="116">
        <f>SUM(CQ$66:CQ72)</f>
        <v>0</v>
      </c>
      <c r="CR143" s="116">
        <f>SUM(CR$66:CR72)</f>
        <v>2910.5477972149902</v>
      </c>
      <c r="CS143" s="116">
        <f>SUM(CS$66:CS72)</f>
        <v>5557.499970836634</v>
      </c>
      <c r="CT143" s="116">
        <f>SUM(CT$66:CT72)</f>
        <v>0</v>
      </c>
      <c r="CU143" s="116">
        <f>SUM(CU$66:CU72)</f>
        <v>1197.8166956338</v>
      </c>
      <c r="CV143" s="116">
        <f>SUM(CV$66:CV72)</f>
        <v>46694.024463511792</v>
      </c>
    </row>
    <row r="144" spans="1:101" customFormat="1" x14ac:dyDescent="0.15">
      <c r="A144" s="22">
        <v>2011</v>
      </c>
      <c r="B144" s="116">
        <f>SUM(B$66:B73)</f>
        <v>0</v>
      </c>
      <c r="C144" s="116">
        <f>SUM(C$66:C73)</f>
        <v>0</v>
      </c>
      <c r="D144" s="116">
        <f>SUM(D$66:D73)</f>
        <v>0</v>
      </c>
      <c r="E144" s="116">
        <f>SUM(E$66:E73)</f>
        <v>0</v>
      </c>
      <c r="F144" s="116">
        <f>SUM(F$66:F73)</f>
        <v>3379.200839646775</v>
      </c>
      <c r="G144" s="116">
        <f>SUM(G$66:G73)</f>
        <v>0</v>
      </c>
      <c r="H144" s="116">
        <f>SUM(H$66:H73)</f>
        <v>13295.449110872125</v>
      </c>
      <c r="I144" s="116">
        <f>SUM(I$66:I73)</f>
        <v>3786.3706527944496</v>
      </c>
      <c r="J144" s="116">
        <f>SUM(J$66:J73)</f>
        <v>59930.468945439396</v>
      </c>
      <c r="K144" s="116">
        <f>SUM(K$66:K73)</f>
        <v>706.72414520547898</v>
      </c>
      <c r="L144" s="116">
        <f>SUM(L$66:L73)</f>
        <v>0</v>
      </c>
      <c r="M144" s="116">
        <f>SUM(M$66:M73)</f>
        <v>22658.781695694131</v>
      </c>
      <c r="N144" s="116">
        <f>SUM(N$66:N73)</f>
        <v>0</v>
      </c>
      <c r="O144" s="116">
        <f>SUM(O$66:O73)</f>
        <v>1031.53127253859</v>
      </c>
      <c r="P144" s="116">
        <f>SUM(P$66:P73)</f>
        <v>0</v>
      </c>
      <c r="Q144" s="116">
        <f>SUM(Q$66:Q73)</f>
        <v>632.28841156270096</v>
      </c>
      <c r="R144" s="116">
        <f>SUM(R$66:R73)</f>
        <v>0</v>
      </c>
      <c r="S144" s="116">
        <f>SUM(S$66:S73)</f>
        <v>3483.9950247933898</v>
      </c>
      <c r="T144" s="116">
        <f>SUM(T$66:T73)</f>
        <v>608.91752341597805</v>
      </c>
      <c r="U144" s="116">
        <f>SUM(U$66:U73)</f>
        <v>15231.380011940073</v>
      </c>
      <c r="V144" s="116">
        <f>SUM(V$66:V73)</f>
        <v>0</v>
      </c>
      <c r="W144" s="116">
        <f>SUM(W$66:W73)</f>
        <v>0</v>
      </c>
      <c r="X144" s="116">
        <f>SUM(X$66:X73)</f>
        <v>0</v>
      </c>
      <c r="Y144" s="116">
        <f>SUM(Y$66:Y73)</f>
        <v>53580.570069919646</v>
      </c>
      <c r="Z144" s="116">
        <f>SUM(Z$66:Z73)</f>
        <v>309.74198499566063</v>
      </c>
      <c r="AA144" s="116">
        <f>SUM(AA$66:AA73)</f>
        <v>785.31198347107397</v>
      </c>
      <c r="AB144" s="116">
        <f>SUM(AB$66:AB73)</f>
        <v>0</v>
      </c>
      <c r="AC144" s="116">
        <f>SUM(AC$66:AC73)</f>
        <v>61459.770125914263</v>
      </c>
      <c r="AD144" s="116">
        <f>SUM(AD$66:AD73)</f>
        <v>0</v>
      </c>
      <c r="AE144" s="116">
        <f>SUM(AE$66:AE73)</f>
        <v>7516.5941714026994</v>
      </c>
      <c r="AF144" s="116">
        <f>SUM(AF$66:AF73)</f>
        <v>19803.17092059322</v>
      </c>
      <c r="AG144" s="116">
        <f>SUM(AG$66:AG73)</f>
        <v>2124.1286900864202</v>
      </c>
      <c r="AH144" s="116">
        <f>SUM(AH$66:AH73)</f>
        <v>1303.88644619042</v>
      </c>
      <c r="AI144" s="116">
        <f>SUM(AI$66:AI73)</f>
        <v>0</v>
      </c>
      <c r="AJ144" s="116">
        <f>SUM(AJ$66:AJ73)</f>
        <v>4265.808912087251</v>
      </c>
      <c r="AK144" s="116">
        <f>SUM(AK$66:AK73)</f>
        <v>8872.3318667119529</v>
      </c>
      <c r="AL144" s="116">
        <f>SUM(AL$66:AL73)</f>
        <v>3001.812338427862</v>
      </c>
      <c r="AM144" s="116">
        <f>SUM(AM$66:AM73)</f>
        <v>7172435.9442153061</v>
      </c>
      <c r="AN144" s="116">
        <f>SUM(AN$66:AN73)</f>
        <v>0</v>
      </c>
      <c r="AO144" s="116">
        <f>SUM(AO$66:AO73)</f>
        <v>754698.90868773172</v>
      </c>
      <c r="AP144" s="116">
        <f>SUM(AP$66:AP73)</f>
        <v>140583.58761752522</v>
      </c>
      <c r="AQ144" s="116">
        <f>SUM(AQ$66:AQ73)</f>
        <v>8879.9933369862993</v>
      </c>
      <c r="AR144" s="116">
        <f>SUM(AR$66:AR73)</f>
        <v>9363.4255871089517</v>
      </c>
      <c r="AS144" s="116">
        <f>SUM(AS$66:AS73)</f>
        <v>111717.64287474252</v>
      </c>
      <c r="AT144" s="116">
        <f>SUM(AT$66:AT73)</f>
        <v>1437.8558956639881</v>
      </c>
      <c r="AU144" s="116">
        <f>SUM(AU$66:AU73)</f>
        <v>5357.7455237405102</v>
      </c>
      <c r="AV144" s="116">
        <f>SUM(AV$66:AV73)</f>
        <v>36524.388618211982</v>
      </c>
      <c r="AW144" s="116">
        <f>SUM(AW$66:AW73)</f>
        <v>0</v>
      </c>
      <c r="AX144" s="116">
        <f>SUM(AX$66:AX73)</f>
        <v>38073.676631993672</v>
      </c>
      <c r="AY144" s="116">
        <f>SUM(AY$66:AY73)</f>
        <v>313487.74273279757</v>
      </c>
      <c r="AZ144" s="116">
        <f>SUM(AZ$66:AZ73)</f>
        <v>1318.478248915053</v>
      </c>
      <c r="BA144" s="116">
        <f>SUM(BA$66:BA73)</f>
        <v>2915.196370029058</v>
      </c>
      <c r="BB144" s="116">
        <f>SUM(BB$66:BB73)</f>
        <v>52617.644822778209</v>
      </c>
      <c r="BC144" s="116">
        <f>SUM(BC$66:BC73)</f>
        <v>113918.60816797614</v>
      </c>
      <c r="BD144" s="116">
        <f>SUM(BD$66:BD73)</f>
        <v>78659.006967742214</v>
      </c>
      <c r="BE144" s="116">
        <f>SUM(BE$66:BE73)</f>
        <v>0</v>
      </c>
      <c r="BF144" s="116">
        <f>SUM(BF$66:BF73)</f>
        <v>0</v>
      </c>
      <c r="BG144" s="116">
        <f>SUM(BG$66:BG73)</f>
        <v>11966.352279293547</v>
      </c>
      <c r="BH144" s="116">
        <f>SUM(BH$66:BH73)</f>
        <v>467494.86979969096</v>
      </c>
      <c r="BI144" s="116">
        <f>SUM(BI$66:BI73)</f>
        <v>123766.35935695696</v>
      </c>
      <c r="BJ144" s="116">
        <f>SUM(BJ$66:BJ73)</f>
        <v>77929.726913785416</v>
      </c>
      <c r="BK144" s="116">
        <f>SUM(BK$66:BK73)</f>
        <v>5341.0695266311923</v>
      </c>
      <c r="BL144" s="116">
        <f>SUM(BL$66:BL73)</f>
        <v>8603.5054984489998</v>
      </c>
      <c r="BM144" s="116">
        <f>SUM(BM$66:BM73)</f>
        <v>10265.02520242273</v>
      </c>
      <c r="BN144" s="116">
        <f>SUM(BN$66:BN73)</f>
        <v>22691.152726004751</v>
      </c>
      <c r="BO144" s="116">
        <f>SUM(BO$66:BO73)</f>
        <v>13184.492625246243</v>
      </c>
      <c r="BP144" s="116">
        <f>SUM(BP$66:BP73)</f>
        <v>18564.125443986559</v>
      </c>
      <c r="BQ144" s="116">
        <f>SUM(BQ$66:BQ73)</f>
        <v>939.63946280991695</v>
      </c>
      <c r="BR144" s="116">
        <f>SUM(BR$66:BR73)</f>
        <v>9385.467925785877</v>
      </c>
      <c r="BS144" s="116">
        <f>SUM(BS$66:BS73)</f>
        <v>1343.2993744669611</v>
      </c>
      <c r="BT144" s="116">
        <f>SUM(BT$66:BT73)</f>
        <v>179609.39636024003</v>
      </c>
      <c r="BU144" s="116">
        <f>SUM(BU$66:BU73)</f>
        <v>12652.363502283109</v>
      </c>
      <c r="BV144" s="116">
        <f>SUM(BV$66:BV73)</f>
        <v>7904.6955524057576</v>
      </c>
      <c r="BW144" s="116">
        <f>SUM(BW$66:BW73)</f>
        <v>391.50269972451798</v>
      </c>
      <c r="BX144" s="116">
        <f>SUM(BX$66:BX73)</f>
        <v>66414.172803849215</v>
      </c>
      <c r="BY144" s="116">
        <f>SUM(BY$66:BY73)</f>
        <v>8830.1135788973188</v>
      </c>
      <c r="BZ144" s="116">
        <f>SUM(BZ$66:BZ73)</f>
        <v>12376.770301611386</v>
      </c>
      <c r="CA144" s="116">
        <f>SUM(CA$66:CA73)</f>
        <v>31021.220522857475</v>
      </c>
      <c r="CB144" s="116">
        <f>SUM(CB$66:CB73)</f>
        <v>10797.002413789192</v>
      </c>
      <c r="CC144" s="116">
        <f>SUM(CC$66:CC73)</f>
        <v>0</v>
      </c>
      <c r="CD144" s="116">
        <f>SUM(CD$66:CD73)</f>
        <v>0</v>
      </c>
      <c r="CE144" s="116">
        <f>SUM(CE$66:CE73)</f>
        <v>0</v>
      </c>
      <c r="CF144" s="116">
        <f>SUM(CF$66:CF73)</f>
        <v>53533.6919164723</v>
      </c>
      <c r="CG144" s="116">
        <f>SUM(CG$66:CG73)</f>
        <v>0</v>
      </c>
      <c r="CH144" s="116">
        <f>SUM(CH$66:CH73)</f>
        <v>6550.8519008264502</v>
      </c>
      <c r="CI144" s="116">
        <f>SUM(CI$66:CI73)</f>
        <v>5921.0152514585488</v>
      </c>
      <c r="CJ144" s="116">
        <f>SUM(CJ$66:CJ73)</f>
        <v>4158.3396715347781</v>
      </c>
      <c r="CK144" s="116">
        <f>SUM(CK$66:CK73)</f>
        <v>4650.6839393712962</v>
      </c>
      <c r="CL144" s="116">
        <f>SUM(CL$66:CL73)</f>
        <v>2458.59238567493</v>
      </c>
      <c r="CM144" s="116">
        <f>SUM(CM$66:CM73)</f>
        <v>0</v>
      </c>
      <c r="CN144" s="116">
        <f>SUM(CN$66:CN73)</f>
        <v>4415.3119047360287</v>
      </c>
      <c r="CO144" s="116">
        <f>SUM(CO$66:CO73)</f>
        <v>765.17452685761691</v>
      </c>
      <c r="CP144" s="116">
        <f>SUM(CP$66:CP73)</f>
        <v>5237.8479282463504</v>
      </c>
      <c r="CQ144" s="116">
        <f>SUM(CQ$66:CQ73)</f>
        <v>0</v>
      </c>
      <c r="CR144" s="116">
        <f>SUM(CR$66:CR73)</f>
        <v>7144.9256512094753</v>
      </c>
      <c r="CS144" s="116">
        <f>SUM(CS$66:CS73)</f>
        <v>5557.499970836634</v>
      </c>
      <c r="CT144" s="116">
        <f>SUM(CT$66:CT73)</f>
        <v>9502.1276391184601</v>
      </c>
      <c r="CU144" s="116">
        <f>SUM(CU$66:CU73)</f>
        <v>1197.8166956338</v>
      </c>
      <c r="CV144" s="116">
        <f>SUM(CV$66:CV73)</f>
        <v>78936.509566640219</v>
      </c>
    </row>
    <row r="145" spans="1:104" customFormat="1" x14ac:dyDescent="0.15">
      <c r="A145" s="22">
        <v>2012</v>
      </c>
      <c r="B145" s="116">
        <f>SUM(B$66:B74)</f>
        <v>6945.3246828635001</v>
      </c>
      <c r="C145" s="116">
        <f>SUM(C$66:C74)</f>
        <v>0</v>
      </c>
      <c r="D145" s="116">
        <f>SUM(D$66:D74)</f>
        <v>0</v>
      </c>
      <c r="E145" s="116">
        <f>SUM(E$66:E74)</f>
        <v>0</v>
      </c>
      <c r="F145" s="116">
        <f>SUM(F$66:F74)</f>
        <v>3379.200839646775</v>
      </c>
      <c r="G145" s="116">
        <f>SUM(G$66:G74)</f>
        <v>0</v>
      </c>
      <c r="H145" s="116">
        <f>SUM(H$66:H74)</f>
        <v>19549.449524555665</v>
      </c>
      <c r="I145" s="116">
        <f>SUM(I$66:I74)</f>
        <v>3786.3706527944496</v>
      </c>
      <c r="J145" s="116">
        <f>SUM(J$66:J74)</f>
        <v>71637.117416249603</v>
      </c>
      <c r="K145" s="116">
        <f>SUM(K$66:K74)</f>
        <v>706.72414520547898</v>
      </c>
      <c r="L145" s="116">
        <f>SUM(L$66:L74)</f>
        <v>29361.69047062907</v>
      </c>
      <c r="M145" s="116">
        <f>SUM(M$66:M74)</f>
        <v>55447.307901618893</v>
      </c>
      <c r="N145" s="116">
        <f>SUM(N$66:N74)</f>
        <v>367.160590210951</v>
      </c>
      <c r="O145" s="116">
        <f>SUM(O$66:O74)</f>
        <v>1031.53127253859</v>
      </c>
      <c r="P145" s="116">
        <f>SUM(P$66:P74)</f>
        <v>3719.6400321747979</v>
      </c>
      <c r="Q145" s="116">
        <f>SUM(Q$66:Q74)</f>
        <v>1124.9838165213789</v>
      </c>
      <c r="R145" s="116">
        <f>SUM(R$66:R74)</f>
        <v>0</v>
      </c>
      <c r="S145" s="116">
        <f>SUM(S$66:S74)</f>
        <v>3483.9950247933898</v>
      </c>
      <c r="T145" s="116">
        <f>SUM(T$66:T74)</f>
        <v>2221.1554628099179</v>
      </c>
      <c r="U145" s="116">
        <f>SUM(U$66:U74)</f>
        <v>22718.518624921697</v>
      </c>
      <c r="V145" s="116">
        <f>SUM(V$66:V74)</f>
        <v>0</v>
      </c>
      <c r="W145" s="116">
        <f>SUM(W$66:W74)</f>
        <v>189.4996418732787</v>
      </c>
      <c r="X145" s="116">
        <f>SUM(X$66:X74)</f>
        <v>0</v>
      </c>
      <c r="Y145" s="116">
        <f>SUM(Y$66:Y74)</f>
        <v>75388.018213743926</v>
      </c>
      <c r="Z145" s="116">
        <f>SUM(Z$66:Z74)</f>
        <v>845.26290786067466</v>
      </c>
      <c r="AA145" s="116">
        <f>SUM(AA$66:AA74)</f>
        <v>6826.5021529189835</v>
      </c>
      <c r="AB145" s="116">
        <f>SUM(AB$66:AB74)</f>
        <v>0</v>
      </c>
      <c r="AC145" s="116">
        <f>SUM(AC$66:AC74)</f>
        <v>124779.67515672298</v>
      </c>
      <c r="AD145" s="116">
        <f>SUM(AD$66:AD74)</f>
        <v>0</v>
      </c>
      <c r="AE145" s="116">
        <f>SUM(AE$66:AE74)</f>
        <v>15687.141909800373</v>
      </c>
      <c r="AF145" s="116">
        <f>SUM(AF$66:AF74)</f>
        <v>20524.85641425713</v>
      </c>
      <c r="AG145" s="116">
        <f>SUM(AG$66:AG74)</f>
        <v>2311.5091418770544</v>
      </c>
      <c r="AH145" s="116">
        <f>SUM(AH$66:AH74)</f>
        <v>1303.88644619042</v>
      </c>
      <c r="AI145" s="116">
        <f>SUM(AI$66:AI74)</f>
        <v>9004.0312424242402</v>
      </c>
      <c r="AJ145" s="116">
        <f>SUM(AJ$66:AJ74)</f>
        <v>4703.1085337786362</v>
      </c>
      <c r="AK145" s="116">
        <f>SUM(AK$66:AK74)</f>
        <v>8872.3318667119529</v>
      </c>
      <c r="AL145" s="116">
        <f>SUM(AL$66:AL74)</f>
        <v>32803.438302615177</v>
      </c>
      <c r="AM145" s="116">
        <f>SUM(AM$66:AM74)</f>
        <v>11007942.579296002</v>
      </c>
      <c r="AN145" s="116">
        <f>SUM(AN$66:AN74)</f>
        <v>2955.348674931131</v>
      </c>
      <c r="AO145" s="116">
        <f>SUM(AO$66:AO74)</f>
        <v>1211839.7053284496</v>
      </c>
      <c r="AP145" s="116">
        <f>SUM(AP$66:AP74)</f>
        <v>293424.75074722804</v>
      </c>
      <c r="AQ145" s="116">
        <f>SUM(AQ$66:AQ74)</f>
        <v>8879.9933369862993</v>
      </c>
      <c r="AR145" s="116">
        <f>SUM(AR$66:AR74)</f>
        <v>21933.860314381673</v>
      </c>
      <c r="AS145" s="116">
        <f>SUM(AS$66:AS74)</f>
        <v>144856.25174060918</v>
      </c>
      <c r="AT145" s="116">
        <f>SUM(AT$66:AT74)</f>
        <v>4749.9276587493878</v>
      </c>
      <c r="AU145" s="116">
        <f>SUM(AU$66:AU74)</f>
        <v>5357.7455237405102</v>
      </c>
      <c r="AV145" s="116">
        <f>SUM(AV$66:AV74)</f>
        <v>63326.187392490254</v>
      </c>
      <c r="AW145" s="116">
        <f>SUM(AW$66:AW74)</f>
        <v>0</v>
      </c>
      <c r="AX145" s="116">
        <f>SUM(AX$66:AX74)</f>
        <v>54366.711815336428</v>
      </c>
      <c r="AY145" s="116">
        <f>SUM(AY$66:AY74)</f>
        <v>320750.02705973823</v>
      </c>
      <c r="AZ145" s="116">
        <f>SUM(AZ$66:AZ74)</f>
        <v>2255.7870748556543</v>
      </c>
      <c r="BA145" s="116">
        <f>SUM(BA$66:BA74)</f>
        <v>4924.8412960941951</v>
      </c>
      <c r="BB145" s="116">
        <f>SUM(BB$66:BB74)</f>
        <v>93331.139386739102</v>
      </c>
      <c r="BC145" s="116">
        <f>SUM(BC$66:BC74)</f>
        <v>294254.16898928257</v>
      </c>
      <c r="BD145" s="116">
        <f>SUM(BD$66:BD74)</f>
        <v>107750.87195122085</v>
      </c>
      <c r="BE145" s="116">
        <f>SUM(BE$66:BE74)</f>
        <v>485.13576584022002</v>
      </c>
      <c r="BF145" s="116">
        <f>SUM(BF$66:BF74)</f>
        <v>0</v>
      </c>
      <c r="BG145" s="116">
        <f>SUM(BG$66:BG74)</f>
        <v>11966.352279293547</v>
      </c>
      <c r="BH145" s="116">
        <f>SUM(BH$66:BH74)</f>
        <v>813403.87511366559</v>
      </c>
      <c r="BI145" s="116">
        <f>SUM(BI$66:BI74)</f>
        <v>201952.43563823553</v>
      </c>
      <c r="BJ145" s="116">
        <f>SUM(BJ$66:BJ74)</f>
        <v>108718.07526865919</v>
      </c>
      <c r="BK145" s="116">
        <f>SUM(BK$66:BK74)</f>
        <v>10772.526799901882</v>
      </c>
      <c r="BL145" s="116">
        <f>SUM(BL$66:BL74)</f>
        <v>8603.5054984489998</v>
      </c>
      <c r="BM145" s="116">
        <f>SUM(BM$66:BM74)</f>
        <v>18850.394671678179</v>
      </c>
      <c r="BN145" s="116">
        <f>SUM(BN$66:BN74)</f>
        <v>52462.419456258751</v>
      </c>
      <c r="BO145" s="116">
        <f>SUM(BO$66:BO74)</f>
        <v>13318.272019185637</v>
      </c>
      <c r="BP145" s="116">
        <f>SUM(BP$66:BP74)</f>
        <v>39740.064617759184</v>
      </c>
      <c r="BQ145" s="116">
        <f>SUM(BQ$66:BQ74)</f>
        <v>939.63946280991695</v>
      </c>
      <c r="BR145" s="116">
        <f>SUM(BR$66:BR74)</f>
        <v>16135.244219162987</v>
      </c>
      <c r="BS145" s="116">
        <f>SUM(BS$66:BS74)</f>
        <v>1343.2993744669611</v>
      </c>
      <c r="BT145" s="116">
        <f>SUM(BT$66:BT74)</f>
        <v>300695.8361618325</v>
      </c>
      <c r="BU145" s="116">
        <f>SUM(BU$66:BU74)</f>
        <v>17535.859832861614</v>
      </c>
      <c r="BV145" s="116">
        <f>SUM(BV$66:BV74)</f>
        <v>37542.72527141402</v>
      </c>
      <c r="BW145" s="116">
        <f>SUM(BW$66:BW74)</f>
        <v>391.50269972451798</v>
      </c>
      <c r="BX145" s="116">
        <f>SUM(BX$66:BX74)</f>
        <v>140362.51312470663</v>
      </c>
      <c r="BY145" s="116">
        <f>SUM(BY$66:BY74)</f>
        <v>33492.812063745798</v>
      </c>
      <c r="BZ145" s="116">
        <f>SUM(BZ$66:BZ74)</f>
        <v>45643.111624287718</v>
      </c>
      <c r="CA145" s="116">
        <f>SUM(CA$66:CA74)</f>
        <v>36448.379868561089</v>
      </c>
      <c r="CB145" s="116">
        <f>SUM(CB$66:CB74)</f>
        <v>14963.505025359442</v>
      </c>
      <c r="CC145" s="116">
        <f>SUM(CC$66:CC74)</f>
        <v>1025.4158677686</v>
      </c>
      <c r="CD145" s="116">
        <f>SUM(CD$66:CD74)</f>
        <v>733.91080621155402</v>
      </c>
      <c r="CE145" s="116">
        <f>SUM(CE$66:CE74)</f>
        <v>6210.5426997245204</v>
      </c>
      <c r="CF145" s="116">
        <f>SUM(CF$66:CF74)</f>
        <v>53533.6919164723</v>
      </c>
      <c r="CG145" s="116">
        <f>SUM(CG$66:CG74)</f>
        <v>6757.7926607419176</v>
      </c>
      <c r="CH145" s="116">
        <f>SUM(CH$66:CH74)</f>
        <v>6550.8519008264502</v>
      </c>
      <c r="CI145" s="116">
        <f>SUM(CI$66:CI74)</f>
        <v>15057.308161900459</v>
      </c>
      <c r="CJ145" s="116">
        <f>SUM(CJ$66:CJ74)</f>
        <v>5646.7274401298182</v>
      </c>
      <c r="CK145" s="116">
        <f>SUM(CK$66:CK74)</f>
        <v>7082.2271051813259</v>
      </c>
      <c r="CL145" s="116">
        <f>SUM(CL$66:CL74)</f>
        <v>18669.91057202157</v>
      </c>
      <c r="CM145" s="116">
        <f>SUM(CM$66:CM74)</f>
        <v>1873.7588399335768</v>
      </c>
      <c r="CN145" s="116">
        <f>SUM(CN$66:CN74)</f>
        <v>4734.543964942075</v>
      </c>
      <c r="CO145" s="116">
        <f>SUM(CO$66:CO74)</f>
        <v>765.17452685761691</v>
      </c>
      <c r="CP145" s="116">
        <f>SUM(CP$66:CP74)</f>
        <v>20170.023950979292</v>
      </c>
      <c r="CQ145" s="116">
        <f>SUM(CQ$66:CQ74)</f>
        <v>1664.9056528925589</v>
      </c>
      <c r="CR145" s="116">
        <f>SUM(CR$66:CR74)</f>
        <v>9459.8453388807102</v>
      </c>
      <c r="CS145" s="116">
        <f>SUM(CS$66:CS74)</f>
        <v>16854.955493331829</v>
      </c>
      <c r="CT145" s="116">
        <f>SUM(CT$66:CT74)</f>
        <v>32399.92795968151</v>
      </c>
      <c r="CU145" s="116">
        <f>SUM(CU$66:CU74)</f>
        <v>8463.9691363145776</v>
      </c>
      <c r="CV145" s="116">
        <f>SUM(CV$66:CV74)</f>
        <v>81355.683020068653</v>
      </c>
    </row>
    <row r="146" spans="1:104" customFormat="1" x14ac:dyDescent="0.15">
      <c r="A146" s="22">
        <v>2013</v>
      </c>
      <c r="B146" s="116">
        <f>SUM(B$66:B75)</f>
        <v>6945.3246828635001</v>
      </c>
      <c r="C146" s="116">
        <f>SUM(C$66:C75)</f>
        <v>0</v>
      </c>
      <c r="D146" s="116">
        <f>SUM(D$66:D75)</f>
        <v>0</v>
      </c>
      <c r="E146" s="116">
        <f>SUM(E$66:E75)</f>
        <v>0</v>
      </c>
      <c r="F146" s="116">
        <f>SUM(F$66:F75)</f>
        <v>3379.200839646775</v>
      </c>
      <c r="G146" s="116">
        <f>SUM(G$66:G75)</f>
        <v>1265.08593939394</v>
      </c>
      <c r="H146" s="116">
        <f>SUM(H$66:H75)</f>
        <v>19549.449524555665</v>
      </c>
      <c r="I146" s="116">
        <f>SUM(I$66:I75)</f>
        <v>3786.3706527944496</v>
      </c>
      <c r="J146" s="116">
        <f>SUM(J$66:J75)</f>
        <v>73688.722786942832</v>
      </c>
      <c r="K146" s="116">
        <f>SUM(K$66:K75)</f>
        <v>1716.178719430919</v>
      </c>
      <c r="L146" s="116">
        <f>SUM(L$66:L75)</f>
        <v>29361.69047062907</v>
      </c>
      <c r="M146" s="116">
        <f>SUM(M$66:M75)</f>
        <v>55561.011857541758</v>
      </c>
      <c r="N146" s="116">
        <f>SUM(N$66:N75)</f>
        <v>367.160590210951</v>
      </c>
      <c r="O146" s="116">
        <f>SUM(O$66:O75)</f>
        <v>1031.53127253859</v>
      </c>
      <c r="P146" s="116">
        <f>SUM(P$66:P75)</f>
        <v>3719.6400321747979</v>
      </c>
      <c r="Q146" s="116">
        <f>SUM(Q$66:Q75)</f>
        <v>1124.9838165213789</v>
      </c>
      <c r="R146" s="116">
        <f>SUM(R$66:R75)</f>
        <v>0</v>
      </c>
      <c r="S146" s="116">
        <f>SUM(S$66:S75)</f>
        <v>3483.9950247933898</v>
      </c>
      <c r="T146" s="116">
        <f>SUM(T$66:T75)</f>
        <v>2221.1554628099179</v>
      </c>
      <c r="U146" s="116">
        <f>SUM(U$66:U75)</f>
        <v>22718.518624921697</v>
      </c>
      <c r="V146" s="116">
        <f>SUM(V$66:V75)</f>
        <v>1984.4161288048599</v>
      </c>
      <c r="W146" s="116">
        <f>SUM(W$66:W75)</f>
        <v>189.4996418732787</v>
      </c>
      <c r="X146" s="116">
        <f>SUM(X$66:X75)</f>
        <v>624.67712876712301</v>
      </c>
      <c r="Y146" s="116">
        <f>SUM(Y$66:Y75)</f>
        <v>75388.018213743926</v>
      </c>
      <c r="Z146" s="116">
        <f>SUM(Z$66:Z75)</f>
        <v>845.26290786067466</v>
      </c>
      <c r="AA146" s="116">
        <f>SUM(AA$66:AA75)</f>
        <v>6826.5021529189835</v>
      </c>
      <c r="AB146" s="116">
        <f>SUM(AB$66:AB75)</f>
        <v>1016.4112258953199</v>
      </c>
      <c r="AC146" s="116">
        <f>SUM(AC$66:AC75)</f>
        <v>135507.93442316321</v>
      </c>
      <c r="AD146" s="116">
        <f>SUM(AD$66:AD75)</f>
        <v>1010.59134986226</v>
      </c>
      <c r="AE146" s="116">
        <f>SUM(AE$66:AE75)</f>
        <v>16796.845628808635</v>
      </c>
      <c r="AF146" s="116">
        <f>SUM(AF$66:AF75)</f>
        <v>21664.931793312942</v>
      </c>
      <c r="AG146" s="116">
        <f>SUM(AG$66:AG75)</f>
        <v>2526.3906294803605</v>
      </c>
      <c r="AH146" s="116">
        <f>SUM(AH$66:AH75)</f>
        <v>1489.7823635457919</v>
      </c>
      <c r="AI146" s="116">
        <f>SUM(AI$66:AI75)</f>
        <v>9004.0312424242402</v>
      </c>
      <c r="AJ146" s="116">
        <f>SUM(AJ$66:AJ75)</f>
        <v>4703.1085337786362</v>
      </c>
      <c r="AK146" s="116">
        <f>SUM(AK$66:AK75)</f>
        <v>54895.713234884352</v>
      </c>
      <c r="AL146" s="116">
        <f>SUM(AL$66:AL75)</f>
        <v>37933.582688290109</v>
      </c>
      <c r="AM146" s="116">
        <f>SUM(AM$66:AM75)</f>
        <v>11179502.631483579</v>
      </c>
      <c r="AN146" s="116">
        <f>SUM(AN$66:AN75)</f>
        <v>2955.348674931131</v>
      </c>
      <c r="AO146" s="116">
        <f>SUM(AO$66:AO75)</f>
        <v>1319727.7034754665</v>
      </c>
      <c r="AP146" s="116">
        <f>SUM(AP$66:AP75)</f>
        <v>295464.04549604876</v>
      </c>
      <c r="AQ146" s="116">
        <f>SUM(AQ$66:AQ75)</f>
        <v>8879.9933369862993</v>
      </c>
      <c r="AR146" s="116">
        <f>SUM(AR$66:AR75)</f>
        <v>22274.922573334839</v>
      </c>
      <c r="AS146" s="116">
        <f>SUM(AS$66:AS75)</f>
        <v>146020.26247339154</v>
      </c>
      <c r="AT146" s="116">
        <f>SUM(AT$66:AT75)</f>
        <v>4749.9276587493878</v>
      </c>
      <c r="AU146" s="116">
        <f>SUM(AU$66:AU75)</f>
        <v>5357.7455237405102</v>
      </c>
      <c r="AV146" s="116">
        <f>SUM(AV$66:AV75)</f>
        <v>65341.844742231755</v>
      </c>
      <c r="AW146" s="116">
        <f>SUM(AW$66:AW75)</f>
        <v>0</v>
      </c>
      <c r="AX146" s="116">
        <f>SUM(AX$66:AX75)</f>
        <v>60210.966537099521</v>
      </c>
      <c r="AY146" s="116">
        <f>SUM(AY$66:AY75)</f>
        <v>320769.07526431198</v>
      </c>
      <c r="AZ146" s="116">
        <f>SUM(AZ$66:AZ75)</f>
        <v>2255.7870748556543</v>
      </c>
      <c r="BA146" s="116">
        <f>SUM(BA$66:BA75)</f>
        <v>7233.815114660928</v>
      </c>
      <c r="BB146" s="116">
        <f>SUM(BB$66:BB75)</f>
        <v>99721.021650032053</v>
      </c>
      <c r="BC146" s="116">
        <f>SUM(BC$66:BC75)</f>
        <v>299324.82436721382</v>
      </c>
      <c r="BD146" s="116">
        <f>SUM(BD$66:BD75)</f>
        <v>120011.19233689575</v>
      </c>
      <c r="BE146" s="116">
        <f>SUM(BE$66:BE75)</f>
        <v>485.13576584022002</v>
      </c>
      <c r="BF146" s="116">
        <f>SUM(BF$66:BF75)</f>
        <v>0</v>
      </c>
      <c r="BG146" s="116">
        <f>SUM(BG$66:BG75)</f>
        <v>11966.352279293547</v>
      </c>
      <c r="BH146" s="116">
        <f>SUM(BH$66:BH75)</f>
        <v>847202.04466767143</v>
      </c>
      <c r="BI146" s="116">
        <f>SUM(BI$66:BI75)</f>
        <v>209936.29775024729</v>
      </c>
      <c r="BJ146" s="116">
        <f>SUM(BJ$66:BJ75)</f>
        <v>118762.67108469753</v>
      </c>
      <c r="BK146" s="116">
        <f>SUM(BK$66:BK75)</f>
        <v>12068.771772353672</v>
      </c>
      <c r="BL146" s="116">
        <f>SUM(BL$66:BL75)</f>
        <v>8603.5054984489998</v>
      </c>
      <c r="BM146" s="116">
        <f>SUM(BM$66:BM75)</f>
        <v>20981.487930631349</v>
      </c>
      <c r="BN146" s="116">
        <f>SUM(BN$66:BN75)</f>
        <v>70136.895940880786</v>
      </c>
      <c r="BO146" s="116">
        <f>SUM(BO$66:BO75)</f>
        <v>13318.272019185637</v>
      </c>
      <c r="BP146" s="116">
        <f>SUM(BP$66:BP75)</f>
        <v>39740.064617759184</v>
      </c>
      <c r="BQ146" s="116">
        <f>SUM(BQ$66:BQ75)</f>
        <v>939.63946280991695</v>
      </c>
      <c r="BR146" s="116">
        <f>SUM(BR$66:BR75)</f>
        <v>16135.244219162987</v>
      </c>
      <c r="BS146" s="116">
        <f>SUM(BS$66:BS75)</f>
        <v>1343.2993744669611</v>
      </c>
      <c r="BT146" s="116">
        <f>SUM(BT$66:BT75)</f>
        <v>315251.74789252423</v>
      </c>
      <c r="BU146" s="116">
        <f>SUM(BU$66:BU75)</f>
        <v>18931.404557379523</v>
      </c>
      <c r="BV146" s="116">
        <f>SUM(BV$66:BV75)</f>
        <v>39076.688698411264</v>
      </c>
      <c r="BW146" s="116">
        <f>SUM(BW$66:BW75)</f>
        <v>391.50269972451798</v>
      </c>
      <c r="BX146" s="116">
        <f>SUM(BX$66:BX75)</f>
        <v>178004.00804757167</v>
      </c>
      <c r="BY146" s="116">
        <f>SUM(BY$66:BY75)</f>
        <v>34765.998923249928</v>
      </c>
      <c r="BZ146" s="116">
        <f>SUM(BZ$66:BZ75)</f>
        <v>45643.111624287718</v>
      </c>
      <c r="CA146" s="116">
        <f>SUM(CA$66:CA75)</f>
        <v>38062.838693512967</v>
      </c>
      <c r="CB146" s="116">
        <f>SUM(CB$66:CB75)</f>
        <v>14963.505025359442</v>
      </c>
      <c r="CC146" s="116">
        <f>SUM(CC$66:CC75)</f>
        <v>1025.4158677686</v>
      </c>
      <c r="CD146" s="116">
        <f>SUM(CD$66:CD75)</f>
        <v>733.91080621155402</v>
      </c>
      <c r="CE146" s="116">
        <f>SUM(CE$66:CE75)</f>
        <v>6387.0976500245315</v>
      </c>
      <c r="CF146" s="116">
        <f>SUM(CF$66:CF75)</f>
        <v>53533.6919164723</v>
      </c>
      <c r="CG146" s="116">
        <f>SUM(CG$66:CG75)</f>
        <v>6757.7926607419176</v>
      </c>
      <c r="CH146" s="116">
        <f>SUM(CH$66:CH75)</f>
        <v>6550.8519008264502</v>
      </c>
      <c r="CI146" s="116">
        <f>SUM(CI$66:CI75)</f>
        <v>15057.308161900459</v>
      </c>
      <c r="CJ146" s="116">
        <f>SUM(CJ$66:CJ75)</f>
        <v>5646.7274401298182</v>
      </c>
      <c r="CK146" s="116">
        <f>SUM(CK$66:CK75)</f>
        <v>7082.2271051813259</v>
      </c>
      <c r="CL146" s="116">
        <f>SUM(CL$66:CL75)</f>
        <v>18669.91057202157</v>
      </c>
      <c r="CM146" s="116">
        <f>SUM(CM$66:CM75)</f>
        <v>1873.7588399335768</v>
      </c>
      <c r="CN146" s="116">
        <f>SUM(CN$66:CN75)</f>
        <v>4734.543964942075</v>
      </c>
      <c r="CO146" s="116">
        <f>SUM(CO$66:CO75)</f>
        <v>1653.552072312162</v>
      </c>
      <c r="CP146" s="116">
        <f>SUM(CP$66:CP75)</f>
        <v>22785.758919521501</v>
      </c>
      <c r="CQ146" s="116">
        <f>SUM(CQ$66:CQ75)</f>
        <v>1664.9056528925589</v>
      </c>
      <c r="CR146" s="116">
        <f>SUM(CR$66:CR75)</f>
        <v>10709.539662198571</v>
      </c>
      <c r="CS146" s="116">
        <f>SUM(CS$66:CS75)</f>
        <v>16854.955493331829</v>
      </c>
      <c r="CT146" s="116">
        <f>SUM(CT$66:CT75)</f>
        <v>32399.92795968151</v>
      </c>
      <c r="CU146" s="116">
        <f>SUM(CU$66:CU75)</f>
        <v>8463.9691363145776</v>
      </c>
      <c r="CV146" s="116">
        <f>SUM(CV$66:CV75)</f>
        <v>81355.683020068653</v>
      </c>
    </row>
    <row r="147" spans="1:104" customFormat="1" x14ac:dyDescent="0.15">
      <c r="A147" s="22">
        <v>2014</v>
      </c>
      <c r="B147" s="116">
        <f>SUM(B$66:B76)</f>
        <v>6945.3246828635001</v>
      </c>
      <c r="C147" s="116">
        <f>SUM(C$66:C76)</f>
        <v>1330.9825221782</v>
      </c>
      <c r="D147" s="116">
        <f>SUM(D$66:D76)</f>
        <v>0</v>
      </c>
      <c r="E147" s="116">
        <f>SUM(E$66:E76)</f>
        <v>4322.8912534435203</v>
      </c>
      <c r="F147" s="116">
        <f>SUM(F$66:F76)</f>
        <v>3379.200839646775</v>
      </c>
      <c r="G147" s="116">
        <f>SUM(G$66:G76)</f>
        <v>1265.08593939394</v>
      </c>
      <c r="H147" s="116">
        <f>SUM(H$66:H76)</f>
        <v>19549.449524555665</v>
      </c>
      <c r="I147" s="116">
        <f>SUM(I$66:I76)</f>
        <v>3786.3706527944496</v>
      </c>
      <c r="J147" s="116">
        <f>SUM(J$66:J76)</f>
        <v>73688.722786942832</v>
      </c>
      <c r="K147" s="116">
        <f>SUM(K$66:K76)</f>
        <v>1716.178719430919</v>
      </c>
      <c r="L147" s="116">
        <f>SUM(L$66:L76)</f>
        <v>29361.69047062907</v>
      </c>
      <c r="M147" s="116">
        <f>SUM(M$66:M76)</f>
        <v>57878.636699498056</v>
      </c>
      <c r="N147" s="116">
        <f>SUM(N$66:N76)</f>
        <v>367.160590210951</v>
      </c>
      <c r="O147" s="116">
        <f>SUM(O$66:O76)</f>
        <v>1031.53127253859</v>
      </c>
      <c r="P147" s="116">
        <f>SUM(P$66:P76)</f>
        <v>3719.6400321747979</v>
      </c>
      <c r="Q147" s="116">
        <f>SUM(Q$66:Q76)</f>
        <v>1124.9838165213789</v>
      </c>
      <c r="R147" s="116">
        <f>SUM(R$66:R76)</f>
        <v>763.54951047209397</v>
      </c>
      <c r="S147" s="116">
        <f>SUM(S$66:S76)</f>
        <v>3483.9950247933898</v>
      </c>
      <c r="T147" s="116">
        <f>SUM(T$66:T76)</f>
        <v>2221.1554628099179</v>
      </c>
      <c r="U147" s="116">
        <f>SUM(U$66:U76)</f>
        <v>23810.187791327975</v>
      </c>
      <c r="V147" s="116">
        <f>SUM(V$66:V76)</f>
        <v>2549.5514986678741</v>
      </c>
      <c r="W147" s="116">
        <f>SUM(W$66:W76)</f>
        <v>189.4996418732787</v>
      </c>
      <c r="X147" s="116">
        <f>SUM(X$66:X76)</f>
        <v>624.67712876712301</v>
      </c>
      <c r="Y147" s="116">
        <f>SUM(Y$66:Y76)</f>
        <v>78260.125567289346</v>
      </c>
      <c r="Z147" s="116">
        <f>SUM(Z$66:Z76)</f>
        <v>845.26290786067466</v>
      </c>
      <c r="AA147" s="116">
        <f>SUM(AA$66:AA76)</f>
        <v>6826.5021529189835</v>
      </c>
      <c r="AB147" s="116">
        <f>SUM(AB$66:AB76)</f>
        <v>1016.4112258953199</v>
      </c>
      <c r="AC147" s="116">
        <f>SUM(AC$66:AC76)</f>
        <v>137599.32925157182</v>
      </c>
      <c r="AD147" s="116">
        <f>SUM(AD$66:AD76)</f>
        <v>1666.152224853769</v>
      </c>
      <c r="AE147" s="116">
        <f>SUM(AE$66:AE76)</f>
        <v>16796.845628808635</v>
      </c>
      <c r="AF147" s="116">
        <f>SUM(AF$66:AF76)</f>
        <v>21664.931793312942</v>
      </c>
      <c r="AG147" s="116">
        <f>SUM(AG$66:AG76)</f>
        <v>2526.3906294803605</v>
      </c>
      <c r="AH147" s="116">
        <f>SUM(AH$66:AH76)</f>
        <v>1489.7823635457919</v>
      </c>
      <c r="AI147" s="116">
        <f>SUM(AI$66:AI76)</f>
        <v>9004.0312424242402</v>
      </c>
      <c r="AJ147" s="116">
        <f>SUM(AJ$66:AJ76)</f>
        <v>5164.4869139439252</v>
      </c>
      <c r="AK147" s="116">
        <f>SUM(AK$66:AK76)</f>
        <v>55219.039008989035</v>
      </c>
      <c r="AL147" s="116">
        <f>SUM(AL$66:AL76)</f>
        <v>37933.582688290109</v>
      </c>
      <c r="AM147" s="116">
        <f>SUM(AM$66:AM76)</f>
        <v>11209078.041564835</v>
      </c>
      <c r="AN147" s="116">
        <f>SUM(AN$66:AN76)</f>
        <v>2955.348674931131</v>
      </c>
      <c r="AO147" s="116">
        <f>SUM(AO$66:AO76)</f>
        <v>1337820.0841185851</v>
      </c>
      <c r="AP147" s="116">
        <f>SUM(AP$66:AP76)</f>
        <v>298589.1066751121</v>
      </c>
      <c r="AQ147" s="116">
        <f>SUM(AQ$66:AQ76)</f>
        <v>8879.9933369862993</v>
      </c>
      <c r="AR147" s="116">
        <f>SUM(AR$66:AR76)</f>
        <v>28248.555970029058</v>
      </c>
      <c r="AS147" s="116">
        <f>SUM(AS$66:AS76)</f>
        <v>146020.26247339154</v>
      </c>
      <c r="AT147" s="116">
        <f>SUM(AT$66:AT76)</f>
        <v>4749.9276587493878</v>
      </c>
      <c r="AU147" s="116">
        <f>SUM(AU$66:AU76)</f>
        <v>5357.7455237405102</v>
      </c>
      <c r="AV147" s="116">
        <f>SUM(AV$66:AV76)</f>
        <v>66587.305291422294</v>
      </c>
      <c r="AW147" s="116">
        <f>SUM(AW$66:AW76)</f>
        <v>0</v>
      </c>
      <c r="AX147" s="116">
        <f>SUM(AX$66:AX76)</f>
        <v>60210.966537099521</v>
      </c>
      <c r="AY147" s="116">
        <f>SUM(AY$66:AY76)</f>
        <v>320769.07526431198</v>
      </c>
      <c r="AZ147" s="116">
        <f>SUM(AZ$66:AZ76)</f>
        <v>7265.7050087399539</v>
      </c>
      <c r="BA147" s="116">
        <f>SUM(BA$66:BA76)</f>
        <v>8072.248058462581</v>
      </c>
      <c r="BB147" s="116">
        <f>SUM(BB$66:BB76)</f>
        <v>101854.61577611983</v>
      </c>
      <c r="BC147" s="116">
        <f>SUM(BC$66:BC76)</f>
        <v>306077.58918881463</v>
      </c>
      <c r="BD147" s="116">
        <f>SUM(BD$66:BD76)</f>
        <v>120011.19233689575</v>
      </c>
      <c r="BE147" s="116">
        <f>SUM(BE$66:BE76)</f>
        <v>485.13576584022002</v>
      </c>
      <c r="BF147" s="116">
        <f>SUM(BF$66:BF76)</f>
        <v>203.30325619834699</v>
      </c>
      <c r="BG147" s="116">
        <f>SUM(BG$66:BG76)</f>
        <v>11966.352279293547</v>
      </c>
      <c r="BH147" s="116">
        <f>SUM(BH$66:BH76)</f>
        <v>859020.88972523587</v>
      </c>
      <c r="BI147" s="116">
        <f>SUM(BI$66:BI76)</f>
        <v>219505.91556022502</v>
      </c>
      <c r="BJ147" s="116">
        <f>SUM(BJ$66:BJ76)</f>
        <v>120521.94841803086</v>
      </c>
      <c r="BK147" s="116">
        <f>SUM(BK$66:BK76)</f>
        <v>12415.39800375863</v>
      </c>
      <c r="BL147" s="116">
        <f>SUM(BL$66:BL76)</f>
        <v>8603.5054984489998</v>
      </c>
      <c r="BM147" s="116">
        <f>SUM(BM$66:BM76)</f>
        <v>20981.487930631349</v>
      </c>
      <c r="BN147" s="116">
        <f>SUM(BN$66:BN76)</f>
        <v>70548.898338254279</v>
      </c>
      <c r="BO147" s="116">
        <f>SUM(BO$66:BO76)</f>
        <v>13318.272019185637</v>
      </c>
      <c r="BP147" s="116">
        <f>SUM(BP$66:BP76)</f>
        <v>40675.981221064969</v>
      </c>
      <c r="BQ147" s="116">
        <f>SUM(BQ$66:BQ76)</f>
        <v>939.63946280991695</v>
      </c>
      <c r="BR147" s="116">
        <f>SUM(BR$66:BR76)</f>
        <v>16135.244219162987</v>
      </c>
      <c r="BS147" s="116">
        <f>SUM(BS$66:BS76)</f>
        <v>1343.2993744669611</v>
      </c>
      <c r="BT147" s="116">
        <f>SUM(BT$66:BT76)</f>
        <v>315251.74789252423</v>
      </c>
      <c r="BU147" s="116">
        <f>SUM(BU$66:BU76)</f>
        <v>19178.702466470433</v>
      </c>
      <c r="BV147" s="116">
        <f>SUM(BV$66:BV76)</f>
        <v>42410.131552390652</v>
      </c>
      <c r="BW147" s="116">
        <f>SUM(BW$66:BW76)</f>
        <v>391.50269972451798</v>
      </c>
      <c r="BX147" s="116">
        <f>SUM(BX$66:BX76)</f>
        <v>178004.00804757167</v>
      </c>
      <c r="BY147" s="116">
        <f>SUM(BY$66:BY76)</f>
        <v>34985.346923249926</v>
      </c>
      <c r="BZ147" s="116">
        <f>SUM(BZ$66:BZ76)</f>
        <v>67804.556837669399</v>
      </c>
      <c r="CA147" s="116">
        <f>SUM(CA$66:CA76)</f>
        <v>38062.838693512967</v>
      </c>
      <c r="CB147" s="116">
        <f>SUM(CB$66:CB76)</f>
        <v>14963.505025359442</v>
      </c>
      <c r="CC147" s="116">
        <f>SUM(CC$66:CC76)</f>
        <v>2455.5371460055103</v>
      </c>
      <c r="CD147" s="116">
        <f>SUM(CD$66:CD76)</f>
        <v>733.91080621155402</v>
      </c>
      <c r="CE147" s="116">
        <f>SUM(CE$66:CE76)</f>
        <v>6387.0976500245315</v>
      </c>
      <c r="CF147" s="116">
        <f>SUM(CF$66:CF76)</f>
        <v>53533.6919164723</v>
      </c>
      <c r="CG147" s="116">
        <f>SUM(CG$66:CG76)</f>
        <v>7323.1280827729379</v>
      </c>
      <c r="CH147" s="116">
        <f>SUM(CH$66:CH76)</f>
        <v>6550.8519008264502</v>
      </c>
      <c r="CI147" s="116">
        <f>SUM(CI$66:CI76)</f>
        <v>15057.308161900459</v>
      </c>
      <c r="CJ147" s="116">
        <f>SUM(CJ$66:CJ76)</f>
        <v>5646.7274401298182</v>
      </c>
      <c r="CK147" s="116">
        <f>SUM(CK$66:CK76)</f>
        <v>7082.2271051813259</v>
      </c>
      <c r="CL147" s="116">
        <f>SUM(CL$66:CL76)</f>
        <v>18669.91057202157</v>
      </c>
      <c r="CM147" s="116">
        <f>SUM(CM$66:CM76)</f>
        <v>2818.4068344541247</v>
      </c>
      <c r="CN147" s="116">
        <f>SUM(CN$66:CN76)</f>
        <v>4734.543964942075</v>
      </c>
      <c r="CO147" s="116">
        <f>SUM(CO$66:CO76)</f>
        <v>1653.552072312162</v>
      </c>
      <c r="CP147" s="116">
        <f>SUM(CP$66:CP76)</f>
        <v>22785.758919521501</v>
      </c>
      <c r="CQ147" s="116">
        <f>SUM(CQ$66:CQ76)</f>
        <v>1664.9056528925589</v>
      </c>
      <c r="CR147" s="116">
        <f>SUM(CR$66:CR76)</f>
        <v>10709.539662198571</v>
      </c>
      <c r="CS147" s="116">
        <f>SUM(CS$66:CS76)</f>
        <v>16854.955493331829</v>
      </c>
      <c r="CT147" s="116">
        <f>SUM(CT$66:CT76)</f>
        <v>32399.92795968151</v>
      </c>
      <c r="CU147" s="116">
        <f>SUM(CU$66:CU76)</f>
        <v>8550.2797427751993</v>
      </c>
      <c r="CV147" s="116">
        <f>SUM(CV$66:CV76)</f>
        <v>81669.493150669805</v>
      </c>
    </row>
    <row r="148" spans="1:104" customFormat="1" x14ac:dyDescent="0.15">
      <c r="A148" s="22">
        <v>2015</v>
      </c>
      <c r="B148" s="116">
        <f>SUM(B$66:B77)</f>
        <v>6945.3246828635001</v>
      </c>
      <c r="C148" s="116">
        <f>SUM(C$66:C77)</f>
        <v>1330.9825221782</v>
      </c>
      <c r="D148" s="116">
        <f>SUM(D$66:D77)</f>
        <v>132.432925619835</v>
      </c>
      <c r="E148" s="116">
        <f>SUM(E$66:E77)</f>
        <v>4322.8912534435203</v>
      </c>
      <c r="F148" s="116">
        <f>SUM(F$66:F77)</f>
        <v>3379.200839646775</v>
      </c>
      <c r="G148" s="116">
        <f>SUM(G$66:G77)</f>
        <v>1265.08593939394</v>
      </c>
      <c r="H148" s="116">
        <f>SUM(H$66:H77)</f>
        <v>19549.449524555665</v>
      </c>
      <c r="I148" s="116">
        <f>SUM(I$66:I77)</f>
        <v>3786.3706527944496</v>
      </c>
      <c r="J148" s="116">
        <f>SUM(J$66:J77)</f>
        <v>73774.33899630922</v>
      </c>
      <c r="K148" s="116">
        <f>SUM(K$66:K77)</f>
        <v>1716.178719430919</v>
      </c>
      <c r="L148" s="116">
        <f>SUM(L$66:L77)</f>
        <v>32699.001462364609</v>
      </c>
      <c r="M148" s="116">
        <f>SUM(M$66:M77)</f>
        <v>57878.636699498056</v>
      </c>
      <c r="N148" s="116">
        <f>SUM(N$66:N77)</f>
        <v>367.160590210951</v>
      </c>
      <c r="O148" s="116">
        <f>SUM(O$66:O77)</f>
        <v>1031.53127253859</v>
      </c>
      <c r="P148" s="116">
        <f>SUM(P$66:P77)</f>
        <v>3719.6400321747979</v>
      </c>
      <c r="Q148" s="116">
        <f>SUM(Q$66:Q77)</f>
        <v>1124.9838165213789</v>
      </c>
      <c r="R148" s="116">
        <f>SUM(R$66:R77)</f>
        <v>763.54951047209397</v>
      </c>
      <c r="S148" s="116">
        <f>SUM(S$66:S77)</f>
        <v>3483.9950247933898</v>
      </c>
      <c r="T148" s="116">
        <f>SUM(T$66:T77)</f>
        <v>2221.1554628099179</v>
      </c>
      <c r="U148" s="116">
        <f>SUM(U$66:U77)</f>
        <v>23810.187791327975</v>
      </c>
      <c r="V148" s="116">
        <f>SUM(V$66:V77)</f>
        <v>2549.5514986678741</v>
      </c>
      <c r="W148" s="116">
        <f>SUM(W$66:W77)</f>
        <v>189.4996418732787</v>
      </c>
      <c r="X148" s="116">
        <f>SUM(X$66:X77)</f>
        <v>624.67712876712301</v>
      </c>
      <c r="Y148" s="116">
        <f>SUM(Y$66:Y77)</f>
        <v>78260.125567289346</v>
      </c>
      <c r="Z148" s="116">
        <f>SUM(Z$66:Z77)</f>
        <v>845.26290786067466</v>
      </c>
      <c r="AA148" s="116">
        <f>SUM(AA$66:AA77)</f>
        <v>6826.5021529189835</v>
      </c>
      <c r="AB148" s="116">
        <f>SUM(AB$66:AB77)</f>
        <v>1016.4112258953199</v>
      </c>
      <c r="AC148" s="116">
        <f>SUM(AC$66:AC77)</f>
        <v>137599.32925157182</v>
      </c>
      <c r="AD148" s="116">
        <f>SUM(AD$66:AD77)</f>
        <v>1666.152224853769</v>
      </c>
      <c r="AE148" s="116">
        <f>SUM(AE$66:AE77)</f>
        <v>16796.845628808635</v>
      </c>
      <c r="AF148" s="116">
        <f>SUM(AF$66:AF77)</f>
        <v>22103.275421412116</v>
      </c>
      <c r="AG148" s="116">
        <f>SUM(AG$66:AG77)</f>
        <v>2526.3906294803605</v>
      </c>
      <c r="AH148" s="116">
        <f>SUM(AH$66:AH77)</f>
        <v>7601.8355720140316</v>
      </c>
      <c r="AI148" s="116">
        <f>SUM(AI$66:AI77)</f>
        <v>9004.0312424242402</v>
      </c>
      <c r="AJ148" s="116">
        <f>SUM(AJ$66:AJ77)</f>
        <v>50053.302530382323</v>
      </c>
      <c r="AK148" s="116">
        <f>SUM(AK$66:AK77)</f>
        <v>55219.039008989035</v>
      </c>
      <c r="AL148" s="116">
        <f>SUM(AL$66:AL77)</f>
        <v>37933.582688290109</v>
      </c>
      <c r="AM148" s="116">
        <f>SUM(AM$66:AM77)</f>
        <v>11210913.894581364</v>
      </c>
      <c r="AN148" s="116">
        <f>SUM(AN$66:AN77)</f>
        <v>2955.348674931131</v>
      </c>
      <c r="AO148" s="116">
        <f>SUM(AO$66:AO77)</f>
        <v>1376895.6129851083</v>
      </c>
      <c r="AP148" s="116">
        <f>SUM(AP$66:AP77)</f>
        <v>299150.73505203199</v>
      </c>
      <c r="AQ148" s="116">
        <f>SUM(AQ$66:AQ77)</f>
        <v>8879.9933369862993</v>
      </c>
      <c r="AR148" s="116">
        <f>SUM(AR$66:AR77)</f>
        <v>30519.278909966415</v>
      </c>
      <c r="AS148" s="116">
        <f>SUM(AS$66:AS77)</f>
        <v>146020.26247339154</v>
      </c>
      <c r="AT148" s="116">
        <f>SUM(AT$66:AT77)</f>
        <v>4749.9276587493878</v>
      </c>
      <c r="AU148" s="116">
        <f>SUM(AU$66:AU77)</f>
        <v>5357.7455237405102</v>
      </c>
      <c r="AV148" s="116">
        <f>SUM(AV$66:AV77)</f>
        <v>66587.305291422294</v>
      </c>
      <c r="AW148" s="116">
        <f>SUM(AW$66:AW77)</f>
        <v>35.020800000000001</v>
      </c>
      <c r="AX148" s="116">
        <f>SUM(AX$66:AX77)</f>
        <v>60210.966537099521</v>
      </c>
      <c r="AY148" s="116">
        <f>SUM(AY$66:AY77)</f>
        <v>320769.07526431198</v>
      </c>
      <c r="AZ148" s="116">
        <f>SUM(AZ$66:AZ77)</f>
        <v>7265.7050087399539</v>
      </c>
      <c r="BA148" s="116">
        <f>SUM(BA$66:BA77)</f>
        <v>8072.248058462581</v>
      </c>
      <c r="BB148" s="116">
        <f>SUM(BB$66:BB77)</f>
        <v>103212.42697722175</v>
      </c>
      <c r="BC148" s="116">
        <f>SUM(BC$66:BC77)</f>
        <v>307439.16291571752</v>
      </c>
      <c r="BD148" s="116">
        <f>SUM(BD$66:BD77)</f>
        <v>120011.19233689575</v>
      </c>
      <c r="BE148" s="116">
        <f>SUM(BE$66:BE77)</f>
        <v>485.13576584022002</v>
      </c>
      <c r="BF148" s="116">
        <f>SUM(BF$66:BF77)</f>
        <v>203.30325619834699</v>
      </c>
      <c r="BG148" s="116">
        <f>SUM(BG$66:BG77)</f>
        <v>11966.352279293547</v>
      </c>
      <c r="BH148" s="116">
        <f>SUM(BH$66:BH77)</f>
        <v>863843.95745801821</v>
      </c>
      <c r="BI148" s="116">
        <f>SUM(BI$66:BI77)</f>
        <v>224463.3076759275</v>
      </c>
      <c r="BJ148" s="116">
        <f>SUM(BJ$66:BJ77)</f>
        <v>121204.85405163968</v>
      </c>
      <c r="BK148" s="116">
        <f>SUM(BK$66:BK77)</f>
        <v>12415.39800375863</v>
      </c>
      <c r="BL148" s="116">
        <f>SUM(BL$66:BL77)</f>
        <v>8603.5054984489998</v>
      </c>
      <c r="BM148" s="116">
        <f>SUM(BM$66:BM77)</f>
        <v>20981.487930631349</v>
      </c>
      <c r="BN148" s="116">
        <f>SUM(BN$66:BN77)</f>
        <v>70548.898338254279</v>
      </c>
      <c r="BO148" s="116">
        <f>SUM(BO$66:BO77)</f>
        <v>13318.272019185637</v>
      </c>
      <c r="BP148" s="116">
        <f>SUM(BP$66:BP77)</f>
        <v>40675.981221064969</v>
      </c>
      <c r="BQ148" s="116">
        <f>SUM(BQ$66:BQ77)</f>
        <v>939.63946280991695</v>
      </c>
      <c r="BR148" s="116">
        <f>SUM(BR$66:BR77)</f>
        <v>16135.244219162987</v>
      </c>
      <c r="BS148" s="116">
        <f>SUM(BS$66:BS77)</f>
        <v>1343.2993744669611</v>
      </c>
      <c r="BT148" s="116">
        <f>SUM(BT$66:BT77)</f>
        <v>318102.46162806143</v>
      </c>
      <c r="BU148" s="116">
        <f>SUM(BU$66:BU77)</f>
        <v>19178.702466470433</v>
      </c>
      <c r="BV148" s="116">
        <f>SUM(BV$66:BV77)</f>
        <v>42410.131552390652</v>
      </c>
      <c r="BW148" s="116">
        <f>SUM(BW$66:BW77)</f>
        <v>391.50269972451798</v>
      </c>
      <c r="BX148" s="116">
        <f>SUM(BX$66:BX77)</f>
        <v>186464.53170784563</v>
      </c>
      <c r="BY148" s="116">
        <f>SUM(BY$66:BY77)</f>
        <v>34985.346923249926</v>
      </c>
      <c r="BZ148" s="116">
        <f>SUM(BZ$66:BZ77)</f>
        <v>78222.506823895295</v>
      </c>
      <c r="CA148" s="116">
        <f>SUM(CA$66:CA77)</f>
        <v>38062.838693512967</v>
      </c>
      <c r="CB148" s="116">
        <f>SUM(CB$66:CB77)</f>
        <v>14963.505025359442</v>
      </c>
      <c r="CC148" s="116">
        <f>SUM(CC$66:CC77)</f>
        <v>2455.5371460055103</v>
      </c>
      <c r="CD148" s="116">
        <f>SUM(CD$66:CD77)</f>
        <v>733.91080621155402</v>
      </c>
      <c r="CE148" s="116">
        <f>SUM(CE$66:CE77)</f>
        <v>6387.0976500245315</v>
      </c>
      <c r="CF148" s="116">
        <f>SUM(CF$66:CF77)</f>
        <v>53668.380709860729</v>
      </c>
      <c r="CG148" s="116">
        <f>SUM(CG$66:CG77)</f>
        <v>7323.1280827729379</v>
      </c>
      <c r="CH148" s="116">
        <f>SUM(CH$66:CH77)</f>
        <v>6550.8519008264502</v>
      </c>
      <c r="CI148" s="116">
        <f>SUM(CI$66:CI77)</f>
        <v>17982.862635873058</v>
      </c>
      <c r="CJ148" s="116">
        <f>SUM(CJ$66:CJ77)</f>
        <v>5704.8294346201765</v>
      </c>
      <c r="CK148" s="116">
        <f>SUM(CK$66:CK77)</f>
        <v>7082.2271051813259</v>
      </c>
      <c r="CL148" s="116">
        <f>SUM(CL$66:CL77)</f>
        <v>18669.91057202157</v>
      </c>
      <c r="CM148" s="116">
        <f>SUM(CM$66:CM77)</f>
        <v>2818.4068344541247</v>
      </c>
      <c r="CN148" s="116">
        <f>SUM(CN$66:CN77)</f>
        <v>4734.543964942075</v>
      </c>
      <c r="CO148" s="116">
        <f>SUM(CO$66:CO77)</f>
        <v>1653.552072312162</v>
      </c>
      <c r="CP148" s="116">
        <f>SUM(CP$66:CP77)</f>
        <v>22785.758919521501</v>
      </c>
      <c r="CQ148" s="116">
        <f>SUM(CQ$66:CQ77)</f>
        <v>1664.9056528925589</v>
      </c>
      <c r="CR148" s="116">
        <f>SUM(CR$66:CR77)</f>
        <v>10709.539662198571</v>
      </c>
      <c r="CS148" s="116">
        <f>SUM(CS$66:CS77)</f>
        <v>16854.955493331829</v>
      </c>
      <c r="CT148" s="116">
        <f>SUM(CT$66:CT77)</f>
        <v>32399.92795968151</v>
      </c>
      <c r="CU148" s="116">
        <f>SUM(CU$66:CU77)</f>
        <v>8550.2797427751993</v>
      </c>
      <c r="CV148" s="116">
        <f>SUM(CV$66:CV77)</f>
        <v>81669.493150669805</v>
      </c>
    </row>
    <row r="149" spans="1:104" x14ac:dyDescent="0.15">
      <c r="A149" s="22">
        <v>2016</v>
      </c>
      <c r="B149" s="116">
        <f>SUM(B$66:B78)</f>
        <v>6945.3246828635001</v>
      </c>
      <c r="C149" s="116">
        <f>SUM(C$66:C78)</f>
        <v>1330.9825221782</v>
      </c>
      <c r="D149" s="116">
        <f>SUM(D$66:D78)</f>
        <v>132.432925619835</v>
      </c>
      <c r="E149" s="116">
        <f>SUM(E$66:E78)</f>
        <v>4322.8912534435203</v>
      </c>
      <c r="F149" s="116">
        <f>SUM(F$66:F78)</f>
        <v>3765.8808396467748</v>
      </c>
      <c r="G149" s="116">
        <f>SUM(G$66:G78)</f>
        <v>1265.08593939394</v>
      </c>
      <c r="H149" s="116">
        <f>SUM(H$66:H78)</f>
        <v>25626.649524555665</v>
      </c>
      <c r="I149" s="116">
        <f>SUM(I$66:I78)</f>
        <v>3786.3706527944496</v>
      </c>
      <c r="J149" s="116">
        <f>SUM(J$66:J78)</f>
        <v>73774.33899630922</v>
      </c>
      <c r="K149" s="116">
        <f>SUM(K$66:K78)</f>
        <v>3142.198719430919</v>
      </c>
      <c r="L149" s="116">
        <f>SUM(L$66:L78)</f>
        <v>32771.981451405707</v>
      </c>
      <c r="M149" s="116">
        <f>SUM(M$66:M78)</f>
        <v>57878.636699498056</v>
      </c>
      <c r="N149" s="116">
        <f>SUM(N$66:N78)</f>
        <v>367.160590210951</v>
      </c>
      <c r="O149" s="116">
        <f>SUM(O$66:O78)</f>
        <v>1031.53127253859</v>
      </c>
      <c r="P149" s="116">
        <f>SUM(P$66:P78)</f>
        <v>3719.6400321747979</v>
      </c>
      <c r="Q149" s="116">
        <f>SUM(Q$66:Q78)</f>
        <v>1124.9838165213789</v>
      </c>
      <c r="R149" s="116">
        <f>SUM(R$66:R78)</f>
        <v>763.54951047209397</v>
      </c>
      <c r="S149" s="116">
        <f>SUM(S$66:S78)</f>
        <v>4156.6150247933901</v>
      </c>
      <c r="T149" s="116">
        <f>SUM(T$66:T78)</f>
        <v>2552.703638152384</v>
      </c>
      <c r="U149" s="116">
        <f>SUM(U$66:U78)</f>
        <v>24341.618432423864</v>
      </c>
      <c r="V149" s="116">
        <f>SUM(V$66:V78)</f>
        <v>7964.1676356541739</v>
      </c>
      <c r="W149" s="116">
        <f>SUM(W$66:W78)</f>
        <v>189.4996418732787</v>
      </c>
      <c r="X149" s="116">
        <f>SUM(X$66:X78)</f>
        <v>624.67712876712301</v>
      </c>
      <c r="Y149" s="116">
        <f>SUM(Y$66:Y78)</f>
        <v>78260.125567289346</v>
      </c>
      <c r="Z149" s="116">
        <f>SUM(Z$66:Z78)</f>
        <v>845.26290786067466</v>
      </c>
      <c r="AA149" s="116">
        <f>SUM(AA$66:AA78)</f>
        <v>7291.2147008641887</v>
      </c>
      <c r="AB149" s="116">
        <f>SUM(AB$66:AB78)</f>
        <v>1016.4112258953199</v>
      </c>
      <c r="AC149" s="116">
        <f>SUM(AC$66:AC78)</f>
        <v>137599.32925157182</v>
      </c>
      <c r="AD149" s="116">
        <f>SUM(AD$66:AD78)</f>
        <v>1666.152224853769</v>
      </c>
      <c r="AE149" s="116">
        <f>SUM(AE$66:AE78)</f>
        <v>16796.845628808635</v>
      </c>
      <c r="AF149" s="116">
        <f>SUM(AF$66:AF78)</f>
        <v>23035.663522781979</v>
      </c>
      <c r="AG149" s="116">
        <f>SUM(AG$66:AG78)</f>
        <v>2526.3906294803605</v>
      </c>
      <c r="AH149" s="116">
        <f>SUM(AH$66:AH78)</f>
        <v>7601.8355720140316</v>
      </c>
      <c r="AI149" s="116">
        <f>SUM(AI$66:AI78)</f>
        <v>9004.0312424242402</v>
      </c>
      <c r="AJ149" s="116">
        <f>SUM(AJ$66:AJ78)</f>
        <v>50053.302530382323</v>
      </c>
      <c r="AK149" s="116">
        <f>SUM(AK$66:AK78)</f>
        <v>55219.039008989035</v>
      </c>
      <c r="AL149" s="116">
        <f>SUM(AL$66:AL78)</f>
        <v>37933.582688290109</v>
      </c>
      <c r="AM149" s="116">
        <f>SUM(AM$66:AM78)</f>
        <v>11210913.894581364</v>
      </c>
      <c r="AN149" s="116">
        <f>SUM(AN$66:AN78)</f>
        <v>2955.348674931131</v>
      </c>
      <c r="AO149" s="116">
        <f>SUM(AO$66:AO78)</f>
        <v>1384609.1248946972</v>
      </c>
      <c r="AP149" s="116">
        <f>SUM(AP$66:AP78)</f>
        <v>299150.73505203199</v>
      </c>
      <c r="AQ149" s="116">
        <f>SUM(AQ$66:AQ78)</f>
        <v>8879.9933369862993</v>
      </c>
      <c r="AR149" s="116">
        <f>SUM(AR$66:AR78)</f>
        <v>31044.563909966415</v>
      </c>
      <c r="AS149" s="116">
        <f>SUM(AS$66:AS78)</f>
        <v>146020.26247339154</v>
      </c>
      <c r="AT149" s="116">
        <f>SUM(AT$66:AT78)</f>
        <v>4749.9276587493878</v>
      </c>
      <c r="AU149" s="116">
        <f>SUM(AU$66:AU78)</f>
        <v>5357.7455237405102</v>
      </c>
      <c r="AV149" s="116">
        <f>SUM(AV$66:AV78)</f>
        <v>67721.360611970245</v>
      </c>
      <c r="AW149" s="116">
        <f>SUM(AW$66:AW78)</f>
        <v>35.020800000000001</v>
      </c>
      <c r="AX149" s="116">
        <f>SUM(AX$66:AX78)</f>
        <v>60210.966537099521</v>
      </c>
      <c r="AY149" s="116">
        <f>SUM(AY$66:AY78)</f>
        <v>320769.07526431198</v>
      </c>
      <c r="AZ149" s="116">
        <f>SUM(AZ$66:AZ78)</f>
        <v>7265.7050087399539</v>
      </c>
      <c r="BA149" s="116">
        <f>SUM(BA$66:BA78)</f>
        <v>8072.248058462581</v>
      </c>
      <c r="BB149" s="116">
        <f>SUM(BB$66:BB78)</f>
        <v>103212.42697722175</v>
      </c>
      <c r="BC149" s="116">
        <f>SUM(BC$66:BC78)</f>
        <v>307439.16291571752</v>
      </c>
      <c r="BD149" s="116">
        <f>SUM(BD$66:BD78)</f>
        <v>122384.48119169027</v>
      </c>
      <c r="BE149" s="116">
        <f>SUM(BE$66:BE78)</f>
        <v>485.13576584022002</v>
      </c>
      <c r="BF149" s="116">
        <f>SUM(BF$66:BF78)</f>
        <v>203.30325619834699</v>
      </c>
      <c r="BG149" s="116">
        <f>SUM(BG$66:BG78)</f>
        <v>11966.352279293547</v>
      </c>
      <c r="BH149" s="116">
        <f>SUM(BH$66:BH78)</f>
        <v>875796.5022662374</v>
      </c>
      <c r="BI149" s="116">
        <f>SUM(BI$66:BI78)</f>
        <v>224463.3076759275</v>
      </c>
      <c r="BJ149" s="116">
        <f>SUM(BJ$66:BJ78)</f>
        <v>141373.47062698216</v>
      </c>
      <c r="BK149" s="116">
        <f>SUM(BK$66:BK78)</f>
        <v>12415.39800375863</v>
      </c>
      <c r="BL149" s="116">
        <f>SUM(BL$66:BL78)</f>
        <v>8603.5054984489998</v>
      </c>
      <c r="BM149" s="116">
        <f>SUM(BM$66:BM78)</f>
        <v>20981.487930631349</v>
      </c>
      <c r="BN149" s="116">
        <f>SUM(BN$66:BN78)</f>
        <v>79841.082656062499</v>
      </c>
      <c r="BO149" s="116">
        <f>SUM(BO$66:BO78)</f>
        <v>13318.272019185637</v>
      </c>
      <c r="BP149" s="116">
        <f>SUM(BP$66:BP78)</f>
        <v>40675.981221064969</v>
      </c>
      <c r="BQ149" s="116">
        <f>SUM(BQ$66:BQ78)</f>
        <v>939.63946280991695</v>
      </c>
      <c r="BR149" s="116">
        <f>SUM(BR$66:BR78)</f>
        <v>16431.427068478057</v>
      </c>
      <c r="BS149" s="116">
        <f>SUM(BS$66:BS78)</f>
        <v>1343.2993744669611</v>
      </c>
      <c r="BT149" s="116">
        <f>SUM(BT$66:BT78)</f>
        <v>318102.46162806143</v>
      </c>
      <c r="BU149" s="116">
        <f>SUM(BU$66:BU78)</f>
        <v>19178.702466470433</v>
      </c>
      <c r="BV149" s="116">
        <f>SUM(BV$66:BV78)</f>
        <v>42410.131552390652</v>
      </c>
      <c r="BW149" s="116">
        <f>SUM(BW$66:BW78)</f>
        <v>391.50269972451798</v>
      </c>
      <c r="BX149" s="116">
        <f>SUM(BX$66:BX78)</f>
        <v>186464.53170784563</v>
      </c>
      <c r="BY149" s="116">
        <f>SUM(BY$66:BY78)</f>
        <v>34985.346923249926</v>
      </c>
      <c r="BZ149" s="116">
        <f>SUM(BZ$66:BZ78)</f>
        <v>79576.585741703515</v>
      </c>
      <c r="CA149" s="116">
        <f>SUM(CA$66:CA78)</f>
        <v>38062.838693512967</v>
      </c>
      <c r="CB149" s="116">
        <f>SUM(CB$66:CB78)</f>
        <v>14963.505025359442</v>
      </c>
      <c r="CC149" s="116">
        <f>SUM(CC$66:CC78)</f>
        <v>2455.5371460055103</v>
      </c>
      <c r="CD149" s="116">
        <f>SUM(CD$66:CD78)</f>
        <v>733.91080621155402</v>
      </c>
      <c r="CE149" s="116">
        <f>SUM(CE$66:CE78)</f>
        <v>6387.0976500245315</v>
      </c>
      <c r="CF149" s="116">
        <f>SUM(CF$66:CF78)</f>
        <v>53668.380709860729</v>
      </c>
      <c r="CG149" s="116">
        <f>SUM(CG$66:CG78)</f>
        <v>7553.3080827729382</v>
      </c>
      <c r="CH149" s="116">
        <f>SUM(CH$66:CH78)</f>
        <v>6550.8519008264502</v>
      </c>
      <c r="CI149" s="116">
        <f>SUM(CI$66:CI78)</f>
        <v>17982.862635873058</v>
      </c>
      <c r="CJ149" s="116">
        <f>SUM(CJ$66:CJ78)</f>
        <v>5704.8294346201765</v>
      </c>
      <c r="CK149" s="116">
        <f>SUM(CK$66:CK78)</f>
        <v>7082.2271051813259</v>
      </c>
      <c r="CL149" s="116">
        <f>SUM(CL$66:CL78)</f>
        <v>18669.91057202157</v>
      </c>
      <c r="CM149" s="116">
        <f>SUM(CM$66:CM78)</f>
        <v>2818.4068344541247</v>
      </c>
      <c r="CN149" s="116">
        <f>SUM(CN$66:CN78)</f>
        <v>4734.543964942075</v>
      </c>
      <c r="CO149" s="116">
        <f>SUM(CO$66:CO78)</f>
        <v>1653.552072312162</v>
      </c>
      <c r="CP149" s="116">
        <f>SUM(CP$66:CP78)</f>
        <v>22785.758919521501</v>
      </c>
      <c r="CQ149" s="116">
        <f>SUM(CQ$66:CQ78)</f>
        <v>1664.9056528925589</v>
      </c>
      <c r="CR149" s="116">
        <f>SUM(CR$66:CR78)</f>
        <v>10709.539662198571</v>
      </c>
      <c r="CS149" s="116">
        <f>SUM(CS$66:CS78)</f>
        <v>16854.955493331829</v>
      </c>
      <c r="CT149" s="116">
        <f>SUM(CT$66:CT78)</f>
        <v>32399.92795968151</v>
      </c>
      <c r="CU149" s="116">
        <f>SUM(CU$66:CU78)</f>
        <v>8550.2797427751993</v>
      </c>
      <c r="CV149" s="116">
        <f>SUM(CV$66:CV78)</f>
        <v>81669.493150669805</v>
      </c>
      <c r="CW149"/>
      <c r="CX149"/>
      <c r="CY149"/>
      <c r="CZ149"/>
    </row>
    <row r="150" spans="1:104" customFormat="1" ht="13.5" x14ac:dyDescent="0.15"/>
    <row r="151" spans="1:104" customFormat="1" ht="13.5" x14ac:dyDescent="0.15"/>
    <row r="152" spans="1:104" customFormat="1" ht="13.5" x14ac:dyDescent="0.15"/>
    <row r="153" spans="1:104" customFormat="1" ht="13.5" x14ac:dyDescent="0.15"/>
    <row r="154" spans="1:104" customFormat="1" ht="13.5" x14ac:dyDescent="0.15"/>
    <row r="155" spans="1:104" customFormat="1" ht="13.5" x14ac:dyDescent="0.15"/>
    <row r="156" spans="1:104" customFormat="1" ht="13.5" x14ac:dyDescent="0.15"/>
    <row r="157" spans="1:104" customFormat="1" ht="13.5" x14ac:dyDescent="0.15"/>
    <row r="158" spans="1:104" customFormat="1" ht="13.5" x14ac:dyDescent="0.15"/>
    <row r="159" spans="1:104" customFormat="1" ht="13.5" x14ac:dyDescent="0.15"/>
    <row r="160" spans="1:104" customFormat="1" ht="13.5" x14ac:dyDescent="0.15"/>
    <row r="161" customFormat="1" ht="13.5" x14ac:dyDescent="0.15"/>
    <row r="162" customFormat="1" ht="13.5" x14ac:dyDescent="0.15"/>
    <row r="163" customFormat="1" ht="13.5" x14ac:dyDescent="0.15"/>
    <row r="164" customFormat="1" ht="13.5" x14ac:dyDescent="0.15"/>
    <row r="165" customFormat="1" ht="13.5" x14ac:dyDescent="0.15"/>
    <row r="166" customFormat="1" ht="13.5" x14ac:dyDescent="0.15"/>
    <row r="167" customFormat="1" ht="13.5" x14ac:dyDescent="0.15"/>
    <row r="168" customFormat="1" ht="13.5" x14ac:dyDescent="0.15"/>
    <row r="169" customFormat="1" ht="13.5" x14ac:dyDescent="0.15"/>
    <row r="170" customFormat="1" ht="13.5" x14ac:dyDescent="0.15"/>
    <row r="171" customFormat="1" ht="13.5" x14ac:dyDescent="0.15"/>
    <row r="172" customFormat="1" ht="13.5" x14ac:dyDescent="0.15"/>
    <row r="173" customFormat="1" ht="13.5" x14ac:dyDescent="0.15"/>
    <row r="174" customFormat="1" ht="13.5" x14ac:dyDescent="0.15"/>
    <row r="175" customFormat="1" ht="13.5" x14ac:dyDescent="0.15"/>
    <row r="176" customFormat="1" ht="13.5" x14ac:dyDescent="0.15"/>
    <row r="177" customFormat="1" ht="13.5" x14ac:dyDescent="0.15"/>
  </sheetData>
  <phoneticPr fontId="2"/>
  <pageMargins left="0.23622047244094491" right="0.27559055118110237" top="0.94488188976377963" bottom="0.74803149606299213" header="0.27559055118110237" footer="0.51181102362204722"/>
  <pageSetup paperSize="8" scale="50" orientation="landscape" verticalDpi="1200" r:id="rId1"/>
  <headerFooter alignWithMargins="0">
    <oddHeader>&amp;L&amp;G&amp;C&amp;"Arial,太字"&amp;14IGES CDM Project Data Analysis  &amp; Forecasting CER supply</oddHeader>
    <oddFooter>&amp;R&amp;"Arial,標準"as of  30 June 2015</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E84"/>
  <sheetViews>
    <sheetView zoomScale="85" zoomScaleNormal="85" zoomScaleSheetLayoutView="85" workbookViewId="0"/>
  </sheetViews>
  <sheetFormatPr defaultRowHeight="14.25" x14ac:dyDescent="0.15"/>
  <cols>
    <col min="1" max="1" width="35.875" style="2" customWidth="1"/>
    <col min="2" max="2" width="10.875" style="2" customWidth="1"/>
    <col min="3" max="3" width="8.25" style="2" customWidth="1"/>
    <col min="4" max="4" width="9" style="2" customWidth="1"/>
    <col min="5" max="5" width="10.75" style="2" customWidth="1"/>
    <col min="6" max="6" width="10.5" style="2" customWidth="1"/>
    <col min="7" max="7" width="9.5" style="2" customWidth="1"/>
    <col min="8" max="8" width="9.25" style="2" customWidth="1"/>
    <col min="9" max="9" width="9.5" style="2" customWidth="1"/>
    <col min="10" max="10" width="8.75" style="2" customWidth="1"/>
    <col min="11" max="11" width="9.5" style="2" customWidth="1"/>
    <col min="12" max="12" width="11.75" style="2" customWidth="1"/>
    <col min="13" max="15" width="13.25" style="2" customWidth="1"/>
    <col min="16" max="16" width="13.25" style="132" customWidth="1"/>
    <col min="17" max="17" width="13.25" style="2" customWidth="1"/>
    <col min="18" max="16384" width="9" style="2"/>
  </cols>
  <sheetData>
    <row r="1" spans="1:31" ht="15.75" x14ac:dyDescent="0.15">
      <c r="A1" s="20" t="s">
        <v>0</v>
      </c>
      <c r="B1" s="9" t="str">
        <f>'CER supply forecast'!B1</f>
        <v>as of 13 March 2017</v>
      </c>
      <c r="C1" s="20"/>
      <c r="D1" s="20"/>
      <c r="E1" s="20"/>
      <c r="F1" s="20"/>
      <c r="G1" s="20"/>
      <c r="H1" s="20"/>
      <c r="I1" s="20"/>
      <c r="J1" s="20"/>
      <c r="K1" s="20"/>
      <c r="L1" s="20"/>
      <c r="M1" s="20"/>
      <c r="N1" s="20"/>
      <c r="O1" s="20"/>
      <c r="P1" s="127"/>
      <c r="Q1" s="20"/>
    </row>
    <row r="2" spans="1:31" ht="15" x14ac:dyDescent="0.15">
      <c r="A2" s="8"/>
      <c r="B2" s="8"/>
      <c r="C2" s="8"/>
      <c r="D2" s="8"/>
      <c r="E2" s="8"/>
      <c r="F2" s="8"/>
      <c r="G2" s="8"/>
      <c r="H2" s="8"/>
      <c r="I2" s="8"/>
      <c r="J2" s="8"/>
      <c r="K2" s="8"/>
      <c r="L2" s="8"/>
      <c r="M2" s="8"/>
      <c r="N2" s="8"/>
      <c r="O2" s="8"/>
      <c r="P2" s="128"/>
      <c r="Q2" s="8"/>
    </row>
    <row r="3" spans="1:31" ht="15" x14ac:dyDescent="0.15">
      <c r="A3" s="8"/>
      <c r="B3" s="102" t="s">
        <v>125</v>
      </c>
      <c r="C3" s="102"/>
      <c r="D3" s="102"/>
      <c r="E3" s="103" t="s">
        <v>120</v>
      </c>
      <c r="F3" s="103"/>
      <c r="G3" s="104" t="s">
        <v>126</v>
      </c>
      <c r="H3" s="104"/>
      <c r="I3" s="104"/>
      <c r="J3" s="104"/>
      <c r="K3" s="104"/>
      <c r="L3" s="104"/>
      <c r="M3" s="105" t="s">
        <v>203</v>
      </c>
      <c r="N3" s="105"/>
      <c r="O3" s="105"/>
      <c r="P3" s="129"/>
      <c r="Q3" s="105"/>
      <c r="R3" s="113"/>
      <c r="S3" s="113"/>
    </row>
    <row r="4" spans="1:31" s="5" customFormat="1" ht="84" customHeight="1" x14ac:dyDescent="0.15">
      <c r="A4" s="110" t="s">
        <v>124</v>
      </c>
      <c r="B4" s="106" t="s">
        <v>206</v>
      </c>
      <c r="C4" s="106" t="s">
        <v>207</v>
      </c>
      <c r="D4" s="106" t="s">
        <v>208</v>
      </c>
      <c r="E4" s="107" t="s">
        <v>199</v>
      </c>
      <c r="F4" s="107" t="s">
        <v>14</v>
      </c>
      <c r="G4" s="108" t="s">
        <v>204</v>
      </c>
      <c r="H4" s="108" t="s">
        <v>200</v>
      </c>
      <c r="I4" s="108" t="s">
        <v>209</v>
      </c>
      <c r="J4" s="108" t="s">
        <v>151</v>
      </c>
      <c r="K4" s="108" t="s">
        <v>152</v>
      </c>
      <c r="L4" s="108" t="s">
        <v>233</v>
      </c>
      <c r="M4" s="109" t="s">
        <v>205</v>
      </c>
      <c r="N4" s="109" t="s">
        <v>201</v>
      </c>
      <c r="O4" s="109" t="s">
        <v>230</v>
      </c>
      <c r="P4" s="130" t="s">
        <v>231</v>
      </c>
      <c r="Q4" s="109" t="s">
        <v>202</v>
      </c>
      <c r="R4" s="109" t="s">
        <v>236</v>
      </c>
      <c r="S4" s="109" t="s">
        <v>237</v>
      </c>
    </row>
    <row r="5" spans="1:31" ht="15" x14ac:dyDescent="0.15">
      <c r="A5" s="45" t="s">
        <v>213</v>
      </c>
      <c r="B5" s="57">
        <v>110</v>
      </c>
      <c r="C5" s="57">
        <v>248</v>
      </c>
      <c r="D5" s="57">
        <v>1398</v>
      </c>
      <c r="E5" s="57">
        <v>2</v>
      </c>
      <c r="F5" s="57">
        <v>3</v>
      </c>
      <c r="G5" s="57">
        <v>4446</v>
      </c>
      <c r="H5" s="57">
        <v>377</v>
      </c>
      <c r="I5" s="57">
        <v>213</v>
      </c>
      <c r="J5" s="114">
        <f>(G5-H5)/(G5+I5)</f>
        <v>0.87336338270015024</v>
      </c>
      <c r="K5" s="114">
        <f>I5/(G5+I5)</f>
        <v>4.5717965228589827E-2</v>
      </c>
      <c r="L5" s="57">
        <v>883.92488232126993</v>
      </c>
      <c r="M5" s="57">
        <v>1937</v>
      </c>
      <c r="N5" s="57">
        <v>6606</v>
      </c>
      <c r="O5" s="57">
        <v>1689784.6830000002</v>
      </c>
      <c r="P5" s="57">
        <f>O5/N5</f>
        <v>255.79544096276115</v>
      </c>
      <c r="Q5" s="57">
        <v>0.79916774005408764</v>
      </c>
      <c r="R5" s="57">
        <v>1241.1572879022542</v>
      </c>
      <c r="S5" s="57">
        <v>760.07855626326966</v>
      </c>
      <c r="T5" s="5"/>
      <c r="AE5" s="25"/>
    </row>
    <row r="6" spans="1:31" x14ac:dyDescent="0.15">
      <c r="A6" s="18" t="s">
        <v>99</v>
      </c>
      <c r="B6" s="62">
        <v>2</v>
      </c>
      <c r="C6" s="38">
        <v>4</v>
      </c>
      <c r="D6" s="62">
        <v>18</v>
      </c>
      <c r="E6" s="62"/>
      <c r="F6" s="62"/>
      <c r="G6" s="62">
        <v>37</v>
      </c>
      <c r="H6" s="62">
        <v>1</v>
      </c>
      <c r="I6" s="62">
        <v>0</v>
      </c>
      <c r="J6" s="101">
        <f t="shared" ref="J6:J43" si="0">(G6-H6)/(G6+I6)</f>
        <v>0.97297297297297303</v>
      </c>
      <c r="K6" s="101">
        <f t="shared" ref="K6:K43" si="1">I6/(G6+I6)</f>
        <v>0</v>
      </c>
      <c r="L6" s="37">
        <v>1657.2963461387858</v>
      </c>
      <c r="M6" s="37">
        <v>19</v>
      </c>
      <c r="N6" s="37">
        <v>19</v>
      </c>
      <c r="O6" s="37">
        <v>11155.853000000001</v>
      </c>
      <c r="P6" s="37">
        <f>O6/N6</f>
        <v>587.15015789473694</v>
      </c>
      <c r="Q6" s="101">
        <v>1.1056075356197865</v>
      </c>
      <c r="R6" s="37">
        <v>1625.7894736842106</v>
      </c>
      <c r="S6" s="37">
        <v>1023.3684210526316</v>
      </c>
      <c r="T6" s="5"/>
      <c r="AE6" s="25"/>
    </row>
    <row r="7" spans="1:31" x14ac:dyDescent="0.15">
      <c r="A7" s="18" t="s">
        <v>100</v>
      </c>
      <c r="B7" s="62"/>
      <c r="C7" s="38">
        <v>2</v>
      </c>
      <c r="D7" s="62">
        <v>13</v>
      </c>
      <c r="E7" s="62"/>
      <c r="F7" s="62"/>
      <c r="G7" s="62">
        <v>2</v>
      </c>
      <c r="H7" s="62"/>
      <c r="I7" s="62">
        <v>0</v>
      </c>
      <c r="J7" s="101"/>
      <c r="K7" s="101"/>
      <c r="L7" s="37"/>
      <c r="M7" s="37"/>
      <c r="N7" s="37">
        <v>0</v>
      </c>
      <c r="O7" s="37">
        <v>0</v>
      </c>
      <c r="P7" s="37"/>
      <c r="Q7" s="101"/>
      <c r="R7" s="37"/>
      <c r="S7" s="37"/>
      <c r="AE7" s="25"/>
    </row>
    <row r="8" spans="1:31" x14ac:dyDescent="0.15">
      <c r="A8" s="18" t="s">
        <v>2</v>
      </c>
      <c r="B8" s="62">
        <v>2</v>
      </c>
      <c r="C8" s="38">
        <v>7</v>
      </c>
      <c r="D8" s="62">
        <v>40</v>
      </c>
      <c r="E8" s="62"/>
      <c r="F8" s="62"/>
      <c r="G8" s="62">
        <v>108</v>
      </c>
      <c r="H8" s="62">
        <v>6</v>
      </c>
      <c r="I8" s="62">
        <v>5</v>
      </c>
      <c r="J8" s="101">
        <f t="shared" si="0"/>
        <v>0.90265486725663713</v>
      </c>
      <c r="K8" s="101">
        <f t="shared" si="1"/>
        <v>4.4247787610619468E-2</v>
      </c>
      <c r="L8" s="37">
        <v>180.38347675846509</v>
      </c>
      <c r="M8" s="37">
        <v>74</v>
      </c>
      <c r="N8" s="37">
        <v>349</v>
      </c>
      <c r="O8" s="37">
        <v>17092.875</v>
      </c>
      <c r="P8" s="37">
        <f t="shared" ref="P8:P26" si="2">O8/N8</f>
        <v>48.976719197707737</v>
      </c>
      <c r="Q8" s="101">
        <v>0.57297112420085838</v>
      </c>
      <c r="R8" s="37">
        <v>1156.918918918919</v>
      </c>
      <c r="S8" s="37">
        <v>774.48611111111109</v>
      </c>
      <c r="AE8" s="25"/>
    </row>
    <row r="9" spans="1:31" x14ac:dyDescent="0.15">
      <c r="A9" s="18" t="s">
        <v>3</v>
      </c>
      <c r="B9" s="62">
        <v>15</v>
      </c>
      <c r="C9" s="38">
        <v>15</v>
      </c>
      <c r="D9" s="62">
        <v>220</v>
      </c>
      <c r="E9" s="62"/>
      <c r="F9" s="62"/>
      <c r="G9" s="62">
        <v>219</v>
      </c>
      <c r="H9" s="62">
        <v>30</v>
      </c>
      <c r="I9" s="62">
        <v>27</v>
      </c>
      <c r="J9" s="101">
        <f t="shared" si="0"/>
        <v>0.76829268292682928</v>
      </c>
      <c r="K9" s="101">
        <f t="shared" si="1"/>
        <v>0.10975609756097561</v>
      </c>
      <c r="L9" s="37">
        <v>212.44730421743435</v>
      </c>
      <c r="M9" s="37">
        <v>102</v>
      </c>
      <c r="N9" s="37">
        <v>296</v>
      </c>
      <c r="O9" s="37">
        <v>25702.910999999996</v>
      </c>
      <c r="P9" s="37">
        <f t="shared" si="2"/>
        <v>86.834158783783778</v>
      </c>
      <c r="Q9" s="101">
        <v>0.82771951470403538</v>
      </c>
      <c r="R9" s="37">
        <v>1259.1176470588234</v>
      </c>
      <c r="S9" s="37">
        <v>806.35</v>
      </c>
      <c r="AE9" s="25"/>
    </row>
    <row r="10" spans="1:31" x14ac:dyDescent="0.15">
      <c r="A10" s="18" t="s">
        <v>18</v>
      </c>
      <c r="B10" s="62">
        <v>1</v>
      </c>
      <c r="C10" s="38">
        <v>2</v>
      </c>
      <c r="D10" s="62">
        <v>63</v>
      </c>
      <c r="E10" s="62"/>
      <c r="F10" s="62">
        <v>1</v>
      </c>
      <c r="G10" s="62">
        <v>53</v>
      </c>
      <c r="H10" s="62">
        <v>17</v>
      </c>
      <c r="I10" s="62">
        <v>13</v>
      </c>
      <c r="J10" s="101">
        <f t="shared" si="0"/>
        <v>0.54545454545454541</v>
      </c>
      <c r="K10" s="101">
        <f t="shared" si="1"/>
        <v>0.19696969696969696</v>
      </c>
      <c r="L10" s="37">
        <v>281.24350522660717</v>
      </c>
      <c r="M10" s="37">
        <v>22</v>
      </c>
      <c r="N10" s="37">
        <v>64</v>
      </c>
      <c r="O10" s="37">
        <v>8444.4399999999969</v>
      </c>
      <c r="P10" s="37">
        <f t="shared" si="2"/>
        <v>131.94437499999995</v>
      </c>
      <c r="Q10" s="101">
        <v>0.56756946384604601</v>
      </c>
      <c r="R10" s="37">
        <v>1223</v>
      </c>
      <c r="S10" s="37">
        <v>855.09090909090912</v>
      </c>
      <c r="AE10" s="25"/>
    </row>
    <row r="11" spans="1:31" x14ac:dyDescent="0.15">
      <c r="A11" s="18" t="s">
        <v>6</v>
      </c>
      <c r="B11" s="62">
        <v>3</v>
      </c>
      <c r="C11" s="38">
        <v>13</v>
      </c>
      <c r="D11" s="62">
        <v>69</v>
      </c>
      <c r="E11" s="62"/>
      <c r="F11" s="62"/>
      <c r="G11" s="62">
        <v>65</v>
      </c>
      <c r="H11" s="62">
        <v>6</v>
      </c>
      <c r="I11" s="62">
        <v>10</v>
      </c>
      <c r="J11" s="101">
        <f t="shared" si="0"/>
        <v>0.78666666666666663</v>
      </c>
      <c r="K11" s="101">
        <f t="shared" si="1"/>
        <v>0.13333333333333333</v>
      </c>
      <c r="L11" s="37">
        <v>289.12462646080365</v>
      </c>
      <c r="M11" s="37">
        <v>25</v>
      </c>
      <c r="N11" s="37">
        <v>61</v>
      </c>
      <c r="O11" s="37">
        <v>8911.8950000000004</v>
      </c>
      <c r="P11" s="37">
        <f t="shared" si="2"/>
        <v>146.09663934426231</v>
      </c>
      <c r="Q11" s="101">
        <v>0.73738863692203171</v>
      </c>
      <c r="R11" s="37">
        <v>1329.96</v>
      </c>
      <c r="S11" s="37">
        <v>784</v>
      </c>
      <c r="AE11" s="25"/>
    </row>
    <row r="12" spans="1:31" x14ac:dyDescent="0.15">
      <c r="A12" s="18" t="s">
        <v>8</v>
      </c>
      <c r="B12" s="62">
        <v>9</v>
      </c>
      <c r="C12" s="38">
        <v>12</v>
      </c>
      <c r="D12" s="62">
        <v>54</v>
      </c>
      <c r="E12" s="62"/>
      <c r="F12" s="62"/>
      <c r="G12" s="62">
        <v>83</v>
      </c>
      <c r="H12" s="62">
        <v>24</v>
      </c>
      <c r="I12" s="62">
        <v>10</v>
      </c>
      <c r="J12" s="101">
        <f t="shared" si="0"/>
        <v>0.63440860215053763</v>
      </c>
      <c r="K12" s="101">
        <f t="shared" si="1"/>
        <v>0.10752688172043011</v>
      </c>
      <c r="L12" s="37">
        <v>896.44172035610779</v>
      </c>
      <c r="M12" s="37">
        <v>49</v>
      </c>
      <c r="N12" s="37">
        <v>189</v>
      </c>
      <c r="O12" s="37">
        <v>61686.586999999985</v>
      </c>
      <c r="P12" s="37">
        <f t="shared" si="2"/>
        <v>326.38405820105811</v>
      </c>
      <c r="Q12" s="101">
        <v>0.72363598563581388</v>
      </c>
      <c r="R12" s="37">
        <v>1304.2448979591836</v>
      </c>
      <c r="S12" s="37">
        <v>765.12244897959181</v>
      </c>
      <c r="AE12" s="25"/>
    </row>
    <row r="13" spans="1:31" x14ac:dyDescent="0.15">
      <c r="A13" s="18" t="s">
        <v>16</v>
      </c>
      <c r="B13" s="62"/>
      <c r="C13" s="38"/>
      <c r="D13" s="62"/>
      <c r="E13" s="62"/>
      <c r="F13" s="62"/>
      <c r="G13" s="62">
        <v>17</v>
      </c>
      <c r="H13" s="62">
        <v>5</v>
      </c>
      <c r="I13" s="62">
        <v>1</v>
      </c>
      <c r="J13" s="101">
        <f t="shared" si="0"/>
        <v>0.66666666666666663</v>
      </c>
      <c r="K13" s="101">
        <f t="shared" si="1"/>
        <v>5.5555555555555552E-2</v>
      </c>
      <c r="L13" s="37">
        <v>33139.266379978137</v>
      </c>
      <c r="M13" s="37">
        <v>19</v>
      </c>
      <c r="N13" s="37">
        <v>468</v>
      </c>
      <c r="O13" s="37">
        <v>539941.79799999995</v>
      </c>
      <c r="P13" s="37">
        <f t="shared" si="2"/>
        <v>1153.7217905982905</v>
      </c>
      <c r="Q13" s="101">
        <v>1.0852728298849579</v>
      </c>
      <c r="R13" s="37">
        <v>658.57894736842104</v>
      </c>
      <c r="S13" s="37">
        <v>335.05555555555554</v>
      </c>
      <c r="AE13" s="25"/>
    </row>
    <row r="14" spans="1:31" x14ac:dyDescent="0.15">
      <c r="A14" s="18" t="s">
        <v>7</v>
      </c>
      <c r="B14" s="62">
        <v>15</v>
      </c>
      <c r="C14" s="38">
        <v>47</v>
      </c>
      <c r="D14" s="62">
        <v>243</v>
      </c>
      <c r="E14" s="62">
        <v>1</v>
      </c>
      <c r="F14" s="62">
        <v>2</v>
      </c>
      <c r="G14" s="62">
        <v>1013</v>
      </c>
      <c r="H14" s="62">
        <v>84</v>
      </c>
      <c r="I14" s="62">
        <v>37</v>
      </c>
      <c r="J14" s="101">
        <f t="shared" si="0"/>
        <v>0.88476190476190475</v>
      </c>
      <c r="K14" s="101">
        <f t="shared" si="1"/>
        <v>3.5238095238095235E-2</v>
      </c>
      <c r="L14" s="37">
        <v>429.90550525351176</v>
      </c>
      <c r="M14" s="37">
        <v>449</v>
      </c>
      <c r="N14" s="37">
        <v>1356</v>
      </c>
      <c r="O14" s="37">
        <v>214979.46599999984</v>
      </c>
      <c r="P14" s="37">
        <f t="shared" si="2"/>
        <v>158.5394292035397</v>
      </c>
      <c r="Q14" s="101">
        <v>0.86211082808040007</v>
      </c>
      <c r="R14" s="37">
        <v>1330.3875278396436</v>
      </c>
      <c r="S14" s="37">
        <v>780.03102625298334</v>
      </c>
      <c r="AE14" s="25"/>
    </row>
    <row r="15" spans="1:31" x14ac:dyDescent="0.15">
      <c r="A15" s="18" t="s">
        <v>11</v>
      </c>
      <c r="B15" s="62"/>
      <c r="C15" s="38"/>
      <c r="D15" s="62">
        <v>2</v>
      </c>
      <c r="E15" s="62"/>
      <c r="F15" s="62"/>
      <c r="G15" s="62">
        <v>14</v>
      </c>
      <c r="H15" s="62">
        <v>1</v>
      </c>
      <c r="I15" s="62">
        <v>0</v>
      </c>
      <c r="J15" s="101">
        <f t="shared" si="0"/>
        <v>0.9285714285714286</v>
      </c>
      <c r="K15" s="101">
        <f t="shared" si="1"/>
        <v>0</v>
      </c>
      <c r="L15" s="37">
        <v>4361.7444271340801</v>
      </c>
      <c r="M15" s="37">
        <v>5</v>
      </c>
      <c r="N15" s="37">
        <v>31</v>
      </c>
      <c r="O15" s="37">
        <v>16479.542000000001</v>
      </c>
      <c r="P15" s="37">
        <f t="shared" si="2"/>
        <v>531.59812903225816</v>
      </c>
      <c r="Q15" s="101">
        <v>1.1246951708900823</v>
      </c>
      <c r="R15" s="37">
        <v>898.4</v>
      </c>
      <c r="S15" s="37">
        <v>553.6</v>
      </c>
      <c r="AE15" s="25"/>
    </row>
    <row r="16" spans="1:31" x14ac:dyDescent="0.15">
      <c r="A16" s="18" t="s">
        <v>117</v>
      </c>
      <c r="B16" s="62"/>
      <c r="C16" s="38"/>
      <c r="D16" s="62"/>
      <c r="E16" s="62"/>
      <c r="F16" s="62"/>
      <c r="G16" s="62">
        <v>1</v>
      </c>
      <c r="H16" s="62"/>
      <c r="I16" s="62">
        <v>0</v>
      </c>
      <c r="J16" s="101">
        <f t="shared" si="0"/>
        <v>1</v>
      </c>
      <c r="K16" s="101">
        <f t="shared" si="1"/>
        <v>0</v>
      </c>
      <c r="L16" s="37"/>
      <c r="M16" s="37"/>
      <c r="N16" s="37">
        <v>0</v>
      </c>
      <c r="O16" s="37">
        <v>0</v>
      </c>
      <c r="P16" s="37"/>
      <c r="Q16" s="101"/>
      <c r="R16" s="37"/>
      <c r="S16" s="37"/>
      <c r="W16" s="124"/>
      <c r="AE16" s="25"/>
    </row>
    <row r="17" spans="1:31" x14ac:dyDescent="0.15">
      <c r="A17" s="18" t="s">
        <v>101</v>
      </c>
      <c r="B17" s="62">
        <v>3</v>
      </c>
      <c r="C17" s="38">
        <v>10</v>
      </c>
      <c r="D17" s="62">
        <v>65</v>
      </c>
      <c r="E17" s="62"/>
      <c r="F17" s="62"/>
      <c r="G17" s="62">
        <v>78</v>
      </c>
      <c r="H17" s="62">
        <v>3</v>
      </c>
      <c r="I17" s="62">
        <v>5</v>
      </c>
      <c r="J17" s="101">
        <f t="shared" si="0"/>
        <v>0.90361445783132532</v>
      </c>
      <c r="K17" s="101">
        <f t="shared" si="1"/>
        <v>6.0240963855421686E-2</v>
      </c>
      <c r="L17" s="37">
        <v>73.664771014483478</v>
      </c>
      <c r="M17" s="37">
        <v>15</v>
      </c>
      <c r="N17" s="37">
        <v>33</v>
      </c>
      <c r="O17" s="37">
        <v>2264.3150000000001</v>
      </c>
      <c r="P17" s="37">
        <f t="shared" si="2"/>
        <v>68.615606060606069</v>
      </c>
      <c r="Q17" s="101">
        <v>0.39128807183978687</v>
      </c>
      <c r="R17" s="37">
        <v>1729.4666666666667</v>
      </c>
      <c r="S17" s="37">
        <v>1215.4000000000001</v>
      </c>
      <c r="AE17" s="25"/>
    </row>
    <row r="18" spans="1:31" x14ac:dyDescent="0.15">
      <c r="A18" s="18" t="s">
        <v>4</v>
      </c>
      <c r="B18" s="62">
        <v>20</v>
      </c>
      <c r="C18" s="38">
        <v>23</v>
      </c>
      <c r="D18" s="62">
        <v>96</v>
      </c>
      <c r="E18" s="62"/>
      <c r="F18" s="62"/>
      <c r="G18" s="62">
        <v>304</v>
      </c>
      <c r="H18" s="62">
        <v>25</v>
      </c>
      <c r="I18" s="62">
        <v>13</v>
      </c>
      <c r="J18" s="101">
        <f t="shared" si="0"/>
        <v>0.88012618296529965</v>
      </c>
      <c r="K18" s="101">
        <f t="shared" si="1"/>
        <v>4.1009463722397478E-2</v>
      </c>
      <c r="L18" s="37">
        <v>589.31341552155766</v>
      </c>
      <c r="M18" s="37">
        <v>169</v>
      </c>
      <c r="N18" s="37">
        <v>676</v>
      </c>
      <c r="O18" s="37">
        <v>139045.77399999995</v>
      </c>
      <c r="P18" s="37">
        <f t="shared" si="2"/>
        <v>205.68901479289934</v>
      </c>
      <c r="Q18" s="101">
        <v>0.55690794823620582</v>
      </c>
      <c r="R18" s="37">
        <v>1393.5621301775147</v>
      </c>
      <c r="S18" s="37">
        <v>903.98203592814366</v>
      </c>
      <c r="AE18" s="25"/>
    </row>
    <row r="19" spans="1:31" x14ac:dyDescent="0.15">
      <c r="A19" s="18" t="s">
        <v>102</v>
      </c>
      <c r="B19" s="62">
        <v>1</v>
      </c>
      <c r="C19" s="38"/>
      <c r="D19" s="62">
        <v>7</v>
      </c>
      <c r="E19" s="62"/>
      <c r="F19" s="62"/>
      <c r="G19" s="62">
        <v>88</v>
      </c>
      <c r="H19" s="62">
        <v>1</v>
      </c>
      <c r="I19" s="62">
        <v>0</v>
      </c>
      <c r="J19" s="101">
        <f t="shared" si="0"/>
        <v>0.98863636363636365</v>
      </c>
      <c r="K19" s="101">
        <f t="shared" si="1"/>
        <v>0</v>
      </c>
      <c r="L19" s="37">
        <v>5763.4530749847409</v>
      </c>
      <c r="M19" s="37">
        <v>60</v>
      </c>
      <c r="N19" s="37">
        <v>531</v>
      </c>
      <c r="O19" s="37">
        <v>312395.21400000009</v>
      </c>
      <c r="P19" s="37">
        <f t="shared" si="2"/>
        <v>588.31490395480239</v>
      </c>
      <c r="Q19" s="101">
        <v>0.87602942041133303</v>
      </c>
      <c r="R19" s="37">
        <v>1216.8333333333333</v>
      </c>
      <c r="S19" s="37">
        <v>844.5</v>
      </c>
      <c r="AE19" s="25"/>
    </row>
    <row r="20" spans="1:31" x14ac:dyDescent="0.15">
      <c r="A20" s="18" t="s">
        <v>103</v>
      </c>
      <c r="B20" s="62">
        <v>2</v>
      </c>
      <c r="C20" s="38">
        <v>1</v>
      </c>
      <c r="D20" s="62">
        <v>3</v>
      </c>
      <c r="E20" s="62"/>
      <c r="F20" s="62"/>
      <c r="G20" s="62">
        <v>39</v>
      </c>
      <c r="H20" s="62">
        <v>2</v>
      </c>
      <c r="I20" s="62">
        <v>0</v>
      </c>
      <c r="J20" s="101">
        <f t="shared" si="0"/>
        <v>0.94871794871794868</v>
      </c>
      <c r="K20" s="101">
        <f t="shared" si="1"/>
        <v>0</v>
      </c>
      <c r="L20" s="37">
        <v>771.89859736856226</v>
      </c>
      <c r="M20" s="37">
        <v>14</v>
      </c>
      <c r="N20" s="37">
        <v>62</v>
      </c>
      <c r="O20" s="37">
        <v>12477.154999999999</v>
      </c>
      <c r="P20" s="37">
        <f t="shared" si="2"/>
        <v>201.24443548387094</v>
      </c>
      <c r="Q20" s="101">
        <v>0.84990228280225977</v>
      </c>
      <c r="R20" s="37">
        <v>1349.7857142857142</v>
      </c>
      <c r="S20" s="37">
        <v>830.42857142857144</v>
      </c>
      <c r="AE20" s="25"/>
    </row>
    <row r="21" spans="1:31" x14ac:dyDescent="0.15">
      <c r="A21" s="18" t="s">
        <v>195</v>
      </c>
      <c r="B21" s="62">
        <v>1</v>
      </c>
      <c r="C21" s="38"/>
      <c r="D21" s="62">
        <v>1</v>
      </c>
      <c r="E21" s="62"/>
      <c r="F21" s="62"/>
      <c r="G21" s="62">
        <v>7</v>
      </c>
      <c r="H21" s="62"/>
      <c r="I21" s="62">
        <v>1</v>
      </c>
      <c r="J21" s="101">
        <f t="shared" si="0"/>
        <v>0.875</v>
      </c>
      <c r="K21" s="101">
        <f t="shared" si="1"/>
        <v>0.125</v>
      </c>
      <c r="L21" s="37">
        <v>40.9126750052177</v>
      </c>
      <c r="M21" s="37">
        <v>2</v>
      </c>
      <c r="N21" s="37">
        <v>2</v>
      </c>
      <c r="O21" s="37">
        <v>104.96600000000001</v>
      </c>
      <c r="P21" s="37">
        <f t="shared" si="2"/>
        <v>52.483000000000004</v>
      </c>
      <c r="Q21" s="101">
        <v>0.65476477033496649</v>
      </c>
      <c r="R21" s="37">
        <v>1326.5</v>
      </c>
      <c r="S21" s="37">
        <v>779</v>
      </c>
      <c r="AE21" s="25"/>
    </row>
    <row r="22" spans="1:31" x14ac:dyDescent="0.15">
      <c r="A22" s="18" t="s">
        <v>249</v>
      </c>
      <c r="B22" s="62">
        <v>6</v>
      </c>
      <c r="C22" s="38">
        <v>15</v>
      </c>
      <c r="D22" s="62">
        <v>14</v>
      </c>
      <c r="E22" s="62"/>
      <c r="F22" s="62"/>
      <c r="G22" s="62">
        <v>148</v>
      </c>
      <c r="H22" s="62"/>
      <c r="I22" s="62">
        <v>0</v>
      </c>
      <c r="J22" s="101">
        <f t="shared" si="0"/>
        <v>1</v>
      </c>
      <c r="K22" s="101">
        <f t="shared" si="1"/>
        <v>0</v>
      </c>
      <c r="L22" s="37">
        <v>111.66081614149083</v>
      </c>
      <c r="M22" s="37">
        <v>11</v>
      </c>
      <c r="N22" s="37">
        <v>16</v>
      </c>
      <c r="O22" s="37">
        <v>1171.0140000000001</v>
      </c>
      <c r="P22" s="37">
        <f t="shared" si="2"/>
        <v>73.188375000000008</v>
      </c>
      <c r="Q22" s="101">
        <v>1.0175105949884158</v>
      </c>
      <c r="R22" s="37">
        <v>1342.4545454545455</v>
      </c>
      <c r="S22" s="37">
        <v>1041.8181818181818</v>
      </c>
      <c r="AE22" s="25"/>
    </row>
    <row r="23" spans="1:31" x14ac:dyDescent="0.15">
      <c r="A23" s="18" t="s">
        <v>17</v>
      </c>
      <c r="B23" s="62"/>
      <c r="C23" s="38">
        <v>1</v>
      </c>
      <c r="D23" s="62">
        <v>4</v>
      </c>
      <c r="E23" s="62"/>
      <c r="F23" s="62"/>
      <c r="G23" s="62">
        <v>9</v>
      </c>
      <c r="H23" s="62"/>
      <c r="I23" s="62">
        <v>0</v>
      </c>
      <c r="J23" s="101">
        <f t="shared" si="0"/>
        <v>1</v>
      </c>
      <c r="K23" s="101">
        <f t="shared" si="1"/>
        <v>0</v>
      </c>
      <c r="L23" s="37">
        <v>700.6903327507664</v>
      </c>
      <c r="M23" s="37">
        <v>7</v>
      </c>
      <c r="N23" s="37">
        <v>28</v>
      </c>
      <c r="O23" s="37">
        <v>6427.3919999999989</v>
      </c>
      <c r="P23" s="37">
        <f t="shared" si="2"/>
        <v>229.54971428571426</v>
      </c>
      <c r="Q23" s="101">
        <v>0.78904991615229036</v>
      </c>
      <c r="R23" s="37">
        <v>1170.7142857142858</v>
      </c>
      <c r="S23" s="37">
        <v>765.33333333333337</v>
      </c>
      <c r="AE23" s="25"/>
    </row>
    <row r="24" spans="1:31" x14ac:dyDescent="0.15">
      <c r="A24" s="18" t="s">
        <v>5</v>
      </c>
      <c r="B24" s="62">
        <v>1</v>
      </c>
      <c r="C24" s="38">
        <v>2</v>
      </c>
      <c r="D24" s="62">
        <v>9</v>
      </c>
      <c r="E24" s="62"/>
      <c r="F24" s="62"/>
      <c r="G24" s="62">
        <v>18</v>
      </c>
      <c r="H24" s="62"/>
      <c r="I24" s="62">
        <v>3</v>
      </c>
      <c r="J24" s="101">
        <f t="shared" si="0"/>
        <v>0.8571428571428571</v>
      </c>
      <c r="K24" s="101">
        <f t="shared" si="1"/>
        <v>0.14285714285714285</v>
      </c>
      <c r="L24" s="37">
        <v>146.40172873383565</v>
      </c>
      <c r="M24" s="37">
        <v>8</v>
      </c>
      <c r="N24" s="37">
        <v>17</v>
      </c>
      <c r="O24" s="37">
        <v>2159.1019999999999</v>
      </c>
      <c r="P24" s="37">
        <f t="shared" si="2"/>
        <v>127.00599999999999</v>
      </c>
      <c r="Q24" s="101">
        <v>0.36692399432853595</v>
      </c>
      <c r="R24" s="37">
        <v>1279.875</v>
      </c>
      <c r="S24" s="37">
        <v>704.75</v>
      </c>
      <c r="AE24" s="25"/>
    </row>
    <row r="25" spans="1:31" x14ac:dyDescent="0.15">
      <c r="A25" s="18" t="s">
        <v>9</v>
      </c>
      <c r="B25" s="62">
        <v>10</v>
      </c>
      <c r="C25" s="38">
        <v>34</v>
      </c>
      <c r="D25" s="62">
        <v>299</v>
      </c>
      <c r="E25" s="62"/>
      <c r="F25" s="62"/>
      <c r="G25" s="62">
        <v>302</v>
      </c>
      <c r="H25" s="62">
        <v>88</v>
      </c>
      <c r="I25" s="62">
        <v>55</v>
      </c>
      <c r="J25" s="101">
        <f t="shared" si="0"/>
        <v>0.59943977591036413</v>
      </c>
      <c r="K25" s="101">
        <f t="shared" si="1"/>
        <v>0.15406162464985995</v>
      </c>
      <c r="L25" s="37">
        <v>517.53028777683357</v>
      </c>
      <c r="M25" s="37">
        <v>165</v>
      </c>
      <c r="N25" s="37">
        <v>509</v>
      </c>
      <c r="O25" s="37">
        <v>104951.25600000001</v>
      </c>
      <c r="P25" s="37">
        <f t="shared" si="2"/>
        <v>206.19107269155208</v>
      </c>
      <c r="Q25" s="101">
        <v>0.78266606706382136</v>
      </c>
      <c r="R25" s="37">
        <v>1299.5146464646468</v>
      </c>
      <c r="S25" s="37">
        <v>788.54878048780483</v>
      </c>
      <c r="AE25" s="25"/>
    </row>
    <row r="26" spans="1:31" x14ac:dyDescent="0.15">
      <c r="A26" s="18" t="s">
        <v>10</v>
      </c>
      <c r="B26" s="62">
        <v>19</v>
      </c>
      <c r="C26" s="38">
        <v>60</v>
      </c>
      <c r="D26" s="62">
        <v>178</v>
      </c>
      <c r="E26" s="62">
        <v>1</v>
      </c>
      <c r="F26" s="62"/>
      <c r="G26" s="62">
        <v>1841</v>
      </c>
      <c r="H26" s="62">
        <v>84</v>
      </c>
      <c r="I26" s="62">
        <v>33</v>
      </c>
      <c r="J26" s="101">
        <f t="shared" si="0"/>
        <v>0.93756670224119532</v>
      </c>
      <c r="K26" s="101">
        <f t="shared" si="1"/>
        <v>1.7609391675560297E-2</v>
      </c>
      <c r="L26" s="37">
        <v>224.22832318351985</v>
      </c>
      <c r="M26" s="37">
        <v>722</v>
      </c>
      <c r="N26" s="37">
        <v>1899</v>
      </c>
      <c r="O26" s="37">
        <v>204393.128</v>
      </c>
      <c r="P26" s="37">
        <f t="shared" si="2"/>
        <v>107.63197893628225</v>
      </c>
      <c r="Q26" s="101">
        <v>0.8391902170788591</v>
      </c>
      <c r="R26" s="37">
        <v>1131.7766620498619</v>
      </c>
      <c r="S26" s="37">
        <v>679.20845070422536</v>
      </c>
      <c r="AE26" s="25"/>
    </row>
    <row r="27" spans="1:31" ht="12.75" customHeight="1" x14ac:dyDescent="0.15">
      <c r="A27" s="45" t="s">
        <v>214</v>
      </c>
      <c r="B27" s="57">
        <v>73</v>
      </c>
      <c r="C27" s="57">
        <v>254</v>
      </c>
      <c r="D27" s="57">
        <v>1399</v>
      </c>
      <c r="E27" s="57">
        <v>1</v>
      </c>
      <c r="F27" s="57">
        <v>1</v>
      </c>
      <c r="G27" s="57">
        <v>2981</v>
      </c>
      <c r="H27" s="57">
        <v>165</v>
      </c>
      <c r="I27" s="57">
        <v>123</v>
      </c>
      <c r="J27" s="114">
        <f t="shared" si="0"/>
        <v>0.90721649484536082</v>
      </c>
      <c r="K27" s="114">
        <f t="shared" si="1"/>
        <v>3.9626288659793812E-2</v>
      </c>
      <c r="L27" s="57">
        <v>69.803827047777688</v>
      </c>
      <c r="M27" s="57">
        <v>1080</v>
      </c>
      <c r="N27" s="57">
        <v>2558</v>
      </c>
      <c r="O27" s="57">
        <v>85649.307000000117</v>
      </c>
      <c r="P27" s="57">
        <f t="shared" ref="P27:P45" si="3">O27/N27</f>
        <v>33.482919077404269</v>
      </c>
      <c r="Q27" s="114">
        <v>0.8093485684203332</v>
      </c>
      <c r="R27" s="57">
        <v>1382.4016975308643</v>
      </c>
      <c r="S27" s="57">
        <v>927.94465648854964</v>
      </c>
    </row>
    <row r="28" spans="1:31" customFormat="1" x14ac:dyDescent="0.15">
      <c r="A28" s="18" t="s">
        <v>99</v>
      </c>
      <c r="B28" s="62"/>
      <c r="C28" s="38"/>
      <c r="D28" s="62">
        <v>12</v>
      </c>
      <c r="E28" s="62"/>
      <c r="F28" s="62"/>
      <c r="G28" s="62">
        <v>29</v>
      </c>
      <c r="H28" s="62"/>
      <c r="I28" s="62">
        <v>0</v>
      </c>
      <c r="J28" s="101">
        <f t="shared" si="0"/>
        <v>1</v>
      </c>
      <c r="K28" s="101">
        <f t="shared" si="1"/>
        <v>0</v>
      </c>
      <c r="L28" s="37">
        <v>134.80478697534437</v>
      </c>
      <c r="M28" s="37">
        <v>5</v>
      </c>
      <c r="N28" s="37">
        <v>5</v>
      </c>
      <c r="O28" s="37">
        <v>172.20400000000001</v>
      </c>
      <c r="P28" s="37">
        <f t="shared" si="3"/>
        <v>34.440800000000003</v>
      </c>
      <c r="Q28" s="101">
        <v>2.7212062150841541</v>
      </c>
      <c r="R28" s="37">
        <v>1758</v>
      </c>
      <c r="S28" s="37">
        <v>1050.5999999999999</v>
      </c>
      <c r="V28" s="2"/>
      <c r="X28" s="2"/>
      <c r="Y28" s="2"/>
    </row>
    <row r="29" spans="1:31" customFormat="1" x14ac:dyDescent="0.15">
      <c r="A29" s="18" t="s">
        <v>100</v>
      </c>
      <c r="B29" s="62"/>
      <c r="C29" s="38"/>
      <c r="D29" s="62">
        <v>2</v>
      </c>
      <c r="E29" s="62"/>
      <c r="F29" s="62"/>
      <c r="G29" s="62">
        <v>1</v>
      </c>
      <c r="H29" s="62"/>
      <c r="I29" s="62">
        <v>0</v>
      </c>
      <c r="J29" s="101">
        <f t="shared" si="0"/>
        <v>1</v>
      </c>
      <c r="K29" s="101">
        <f t="shared" si="1"/>
        <v>0</v>
      </c>
      <c r="L29" s="37"/>
      <c r="M29" s="37"/>
      <c r="N29" s="37">
        <v>0</v>
      </c>
      <c r="O29" s="37">
        <v>0</v>
      </c>
      <c r="P29" s="37"/>
      <c r="Q29" s="101"/>
      <c r="R29" s="37"/>
      <c r="S29" s="37"/>
      <c r="V29" s="2"/>
      <c r="X29" s="2"/>
      <c r="Y29" s="2"/>
    </row>
    <row r="30" spans="1:31" customFormat="1" x14ac:dyDescent="0.15">
      <c r="A30" s="18" t="s">
        <v>2</v>
      </c>
      <c r="B30" s="62">
        <v>14</v>
      </c>
      <c r="C30" s="38">
        <v>13</v>
      </c>
      <c r="D30" s="62">
        <v>223</v>
      </c>
      <c r="E30" s="62"/>
      <c r="F30" s="62"/>
      <c r="G30" s="62">
        <v>482</v>
      </c>
      <c r="H30" s="62">
        <v>28</v>
      </c>
      <c r="I30" s="62">
        <v>17</v>
      </c>
      <c r="J30" s="101">
        <f t="shared" si="0"/>
        <v>0.90981963927855714</v>
      </c>
      <c r="K30" s="101">
        <f t="shared" si="1"/>
        <v>3.406813627254509E-2</v>
      </c>
      <c r="L30" s="37">
        <v>61.681343936412581</v>
      </c>
      <c r="M30" s="37">
        <v>168</v>
      </c>
      <c r="N30" s="37">
        <v>371</v>
      </c>
      <c r="O30" s="37">
        <v>11887.851000000004</v>
      </c>
      <c r="P30" s="37">
        <f t="shared" si="3"/>
        <v>32.042725067385454</v>
      </c>
      <c r="Q30" s="101">
        <v>0.73233472118448839</v>
      </c>
      <c r="R30" s="37">
        <v>1602.7142857142858</v>
      </c>
      <c r="S30" s="37">
        <v>1123.2981366459628</v>
      </c>
      <c r="V30" s="2"/>
      <c r="X30" s="2"/>
      <c r="Y30" s="2"/>
    </row>
    <row r="31" spans="1:31" customFormat="1" x14ac:dyDescent="0.15">
      <c r="A31" s="18" t="s">
        <v>3</v>
      </c>
      <c r="B31" s="62">
        <v>13</v>
      </c>
      <c r="C31" s="38">
        <v>39</v>
      </c>
      <c r="D31" s="62">
        <v>285</v>
      </c>
      <c r="E31" s="62"/>
      <c r="F31" s="62"/>
      <c r="G31" s="62">
        <v>321</v>
      </c>
      <c r="H31" s="62">
        <v>25</v>
      </c>
      <c r="I31" s="62">
        <v>21</v>
      </c>
      <c r="J31" s="101">
        <f t="shared" si="0"/>
        <v>0.86549707602339176</v>
      </c>
      <c r="K31" s="101">
        <f t="shared" si="1"/>
        <v>6.1403508771929821E-2</v>
      </c>
      <c r="L31" s="37">
        <v>148.6963152952226</v>
      </c>
      <c r="M31" s="37">
        <v>142</v>
      </c>
      <c r="N31" s="37">
        <v>490</v>
      </c>
      <c r="O31" s="37">
        <v>23293.930999999997</v>
      </c>
      <c r="P31" s="37">
        <f t="shared" si="3"/>
        <v>47.538634693877547</v>
      </c>
      <c r="Q31" s="101">
        <v>0.77510633718117972</v>
      </c>
      <c r="R31" s="37">
        <v>1246.8521126760563</v>
      </c>
      <c r="S31" s="37">
        <v>877.57142857142856</v>
      </c>
      <c r="V31" s="2"/>
      <c r="X31" s="2"/>
      <c r="Y31" s="2"/>
    </row>
    <row r="32" spans="1:31" customFormat="1" x14ac:dyDescent="0.15">
      <c r="A32" s="18" t="s">
        <v>18</v>
      </c>
      <c r="B32" s="62"/>
      <c r="C32" s="38"/>
      <c r="D32" s="62"/>
      <c r="E32" s="62"/>
      <c r="F32" s="62"/>
      <c r="G32" s="62">
        <v>1</v>
      </c>
      <c r="H32" s="62"/>
      <c r="I32" s="62">
        <v>0</v>
      </c>
      <c r="J32" s="101">
        <f t="shared" si="0"/>
        <v>1</v>
      </c>
      <c r="K32" s="101">
        <f t="shared" si="1"/>
        <v>0</v>
      </c>
      <c r="L32" s="37">
        <v>44.419080658166301</v>
      </c>
      <c r="M32" s="37">
        <v>1</v>
      </c>
      <c r="N32" s="37">
        <v>1</v>
      </c>
      <c r="O32" s="37">
        <v>59.820999999999998</v>
      </c>
      <c r="P32" s="37">
        <f t="shared" si="3"/>
        <v>59.820999999999998</v>
      </c>
      <c r="Q32" s="101">
        <v>0.74253323512088198</v>
      </c>
      <c r="R32" s="37">
        <v>1577</v>
      </c>
      <c r="S32" s="37">
        <v>1330</v>
      </c>
      <c r="V32" s="2"/>
      <c r="X32" s="2"/>
      <c r="Y32" s="2"/>
    </row>
    <row r="33" spans="1:25" customFormat="1" x14ac:dyDescent="0.15">
      <c r="A33" s="18" t="s">
        <v>6</v>
      </c>
      <c r="B33" s="62">
        <v>14</v>
      </c>
      <c r="C33" s="38">
        <v>36</v>
      </c>
      <c r="D33" s="62">
        <v>183</v>
      </c>
      <c r="E33" s="62"/>
      <c r="F33" s="62"/>
      <c r="G33" s="62">
        <v>194</v>
      </c>
      <c r="H33" s="62">
        <v>21</v>
      </c>
      <c r="I33" s="62">
        <v>24</v>
      </c>
      <c r="J33" s="101">
        <f t="shared" si="0"/>
        <v>0.79357798165137616</v>
      </c>
      <c r="K33" s="101">
        <f t="shared" si="1"/>
        <v>0.11009174311926606</v>
      </c>
      <c r="L33" s="37">
        <v>31.652143270336822</v>
      </c>
      <c r="M33" s="37">
        <v>53</v>
      </c>
      <c r="N33" s="37">
        <v>119</v>
      </c>
      <c r="O33" s="37">
        <v>2313.5500000000002</v>
      </c>
      <c r="P33" s="37">
        <f t="shared" si="3"/>
        <v>19.441596638655465</v>
      </c>
      <c r="Q33" s="101">
        <v>0.79437448315157289</v>
      </c>
      <c r="R33" s="37">
        <v>1413.6981132075471</v>
      </c>
      <c r="S33" s="37">
        <v>1015.2641509433962</v>
      </c>
      <c r="V33" s="2"/>
      <c r="X33" s="2"/>
      <c r="Y33" s="2"/>
    </row>
    <row r="34" spans="1:25" customFormat="1" x14ac:dyDescent="0.15">
      <c r="A34" s="18" t="s">
        <v>8</v>
      </c>
      <c r="B34" s="62">
        <v>1</v>
      </c>
      <c r="C34" s="38">
        <v>13</v>
      </c>
      <c r="D34" s="62">
        <v>55</v>
      </c>
      <c r="E34" s="62"/>
      <c r="F34" s="62"/>
      <c r="G34" s="62">
        <v>52</v>
      </c>
      <c r="H34" s="62">
        <v>9</v>
      </c>
      <c r="I34" s="62">
        <v>12</v>
      </c>
      <c r="J34" s="101">
        <f t="shared" si="0"/>
        <v>0.671875</v>
      </c>
      <c r="K34" s="101">
        <f t="shared" si="1"/>
        <v>0.1875</v>
      </c>
      <c r="L34" s="37">
        <v>56.775412598982143</v>
      </c>
      <c r="M34" s="37">
        <v>20</v>
      </c>
      <c r="N34" s="37">
        <v>44</v>
      </c>
      <c r="O34" s="37">
        <v>1309.4659999999999</v>
      </c>
      <c r="P34" s="37">
        <f t="shared" si="3"/>
        <v>29.760590909090908</v>
      </c>
      <c r="Q34" s="101">
        <v>0.7828656349827664</v>
      </c>
      <c r="R34" s="37">
        <v>1085.45</v>
      </c>
      <c r="S34" s="37">
        <v>741.2</v>
      </c>
      <c r="V34" s="2"/>
      <c r="X34" s="2"/>
      <c r="Y34" s="2"/>
    </row>
    <row r="35" spans="1:25" customFormat="1" x14ac:dyDescent="0.15">
      <c r="A35" s="18" t="s">
        <v>16</v>
      </c>
      <c r="B35" s="62"/>
      <c r="C35" s="38"/>
      <c r="D35" s="62">
        <v>2</v>
      </c>
      <c r="E35" s="62"/>
      <c r="F35" s="62"/>
      <c r="G35" s="62">
        <v>2</v>
      </c>
      <c r="H35" s="62"/>
      <c r="I35" s="62">
        <v>0</v>
      </c>
      <c r="J35" s="101">
        <f t="shared" si="0"/>
        <v>1</v>
      </c>
      <c r="K35" s="101">
        <f t="shared" si="1"/>
        <v>0</v>
      </c>
      <c r="L35" s="37"/>
      <c r="M35" s="37"/>
      <c r="N35" s="37">
        <v>0</v>
      </c>
      <c r="O35" s="37">
        <v>0</v>
      </c>
      <c r="P35" s="37"/>
      <c r="Q35" s="101"/>
      <c r="R35" s="37"/>
      <c r="S35" s="37"/>
      <c r="V35" s="2"/>
      <c r="X35" s="2"/>
      <c r="Y35" s="2"/>
    </row>
    <row r="36" spans="1:25" customFormat="1" x14ac:dyDescent="0.15">
      <c r="A36" s="18" t="s">
        <v>7</v>
      </c>
      <c r="B36" s="62">
        <v>8</v>
      </c>
      <c r="C36" s="38">
        <v>43</v>
      </c>
      <c r="D36" s="62">
        <v>297</v>
      </c>
      <c r="E36" s="62"/>
      <c r="F36" s="62"/>
      <c r="G36" s="62">
        <v>929</v>
      </c>
      <c r="H36" s="62">
        <v>59</v>
      </c>
      <c r="I36" s="62">
        <v>29</v>
      </c>
      <c r="J36" s="101">
        <f t="shared" si="0"/>
        <v>0.90814196242171186</v>
      </c>
      <c r="K36" s="101">
        <f t="shared" si="1"/>
        <v>3.0271398747390398E-2</v>
      </c>
      <c r="L36" s="37">
        <v>64.622101827740494</v>
      </c>
      <c r="M36" s="37">
        <v>414</v>
      </c>
      <c r="N36" s="37">
        <v>994</v>
      </c>
      <c r="O36" s="37">
        <v>31293.933999999983</v>
      </c>
      <c r="P36" s="37">
        <f t="shared" si="3"/>
        <v>31.482830985915477</v>
      </c>
      <c r="Q36" s="101">
        <v>0.81059412239922635</v>
      </c>
      <c r="R36" s="37">
        <v>1369.7342995169083</v>
      </c>
      <c r="S36" s="37">
        <v>870.79336734693879</v>
      </c>
      <c r="V36" s="2"/>
    </row>
    <row r="37" spans="1:25" customFormat="1" x14ac:dyDescent="0.15">
      <c r="A37" s="18" t="s">
        <v>117</v>
      </c>
      <c r="B37" s="62"/>
      <c r="C37" s="38"/>
      <c r="D37" s="62">
        <v>1</v>
      </c>
      <c r="E37" s="62"/>
      <c r="F37" s="62"/>
      <c r="G37" s="62">
        <v>4</v>
      </c>
      <c r="H37" s="62">
        <v>1</v>
      </c>
      <c r="I37" s="62">
        <v>0</v>
      </c>
      <c r="J37" s="101">
        <f t="shared" si="0"/>
        <v>0.75</v>
      </c>
      <c r="K37" s="101">
        <f t="shared" si="1"/>
        <v>0</v>
      </c>
      <c r="L37" s="37"/>
      <c r="M37" s="37"/>
      <c r="N37" s="37">
        <v>0</v>
      </c>
      <c r="O37" s="37">
        <v>0</v>
      </c>
      <c r="P37" s="37"/>
      <c r="Q37" s="101"/>
      <c r="R37" s="37"/>
      <c r="S37" s="37"/>
      <c r="V37" s="2"/>
    </row>
    <row r="38" spans="1:25" customFormat="1" x14ac:dyDescent="0.15">
      <c r="A38" s="18" t="s">
        <v>101</v>
      </c>
      <c r="B38" s="62"/>
      <c r="C38" s="38">
        <v>11</v>
      </c>
      <c r="D38" s="62">
        <v>43</v>
      </c>
      <c r="E38" s="62"/>
      <c r="F38" s="62"/>
      <c r="G38" s="62">
        <v>62</v>
      </c>
      <c r="H38" s="62">
        <v>2</v>
      </c>
      <c r="I38" s="62">
        <v>2</v>
      </c>
      <c r="J38" s="101">
        <f t="shared" si="0"/>
        <v>0.9375</v>
      </c>
      <c r="K38" s="101">
        <f t="shared" si="1"/>
        <v>3.125E-2</v>
      </c>
      <c r="L38" s="37">
        <v>156.68107521286223</v>
      </c>
      <c r="M38" s="37">
        <v>14</v>
      </c>
      <c r="N38" s="37">
        <v>37</v>
      </c>
      <c r="O38" s="37">
        <v>2435.2430000000004</v>
      </c>
      <c r="P38" s="37">
        <f t="shared" si="3"/>
        <v>65.817378378378393</v>
      </c>
      <c r="Q38" s="101">
        <v>0.47687660126085801</v>
      </c>
      <c r="R38" s="37">
        <v>1560.6428571428571</v>
      </c>
      <c r="S38" s="37">
        <v>1133.0714285714287</v>
      </c>
      <c r="V38" s="2"/>
    </row>
    <row r="39" spans="1:25" customFormat="1" x14ac:dyDescent="0.15">
      <c r="A39" s="18" t="s">
        <v>4</v>
      </c>
      <c r="B39" s="62">
        <v>3</v>
      </c>
      <c r="C39" s="38">
        <v>2</v>
      </c>
      <c r="D39" s="62">
        <v>17</v>
      </c>
      <c r="E39" s="62"/>
      <c r="F39" s="62"/>
      <c r="G39" s="62">
        <v>44</v>
      </c>
      <c r="H39" s="62"/>
      <c r="I39" s="62">
        <v>0</v>
      </c>
      <c r="J39" s="101">
        <f t="shared" si="0"/>
        <v>1</v>
      </c>
      <c r="K39" s="101">
        <f t="shared" si="1"/>
        <v>0</v>
      </c>
      <c r="L39" s="37">
        <v>53.874595356710522</v>
      </c>
      <c r="M39" s="37">
        <v>18</v>
      </c>
      <c r="N39" s="37">
        <v>30</v>
      </c>
      <c r="O39" s="37">
        <v>1493.3040000000001</v>
      </c>
      <c r="P39" s="37">
        <f t="shared" si="3"/>
        <v>49.776800000000001</v>
      </c>
      <c r="Q39" s="101">
        <v>0.88363439567459057</v>
      </c>
      <c r="R39" s="37">
        <v>1366</v>
      </c>
      <c r="S39" s="37">
        <v>954.72222222222217</v>
      </c>
      <c r="V39" s="2"/>
    </row>
    <row r="40" spans="1:25" customFormat="1" x14ac:dyDescent="0.15">
      <c r="A40" s="18" t="s">
        <v>103</v>
      </c>
      <c r="B40" s="62">
        <v>1</v>
      </c>
      <c r="C40" s="38">
        <v>2</v>
      </c>
      <c r="D40" s="62">
        <v>14</v>
      </c>
      <c r="E40" s="62"/>
      <c r="F40" s="62"/>
      <c r="G40" s="62">
        <v>38</v>
      </c>
      <c r="H40" s="62">
        <v>1</v>
      </c>
      <c r="I40" s="62">
        <v>0</v>
      </c>
      <c r="J40" s="101">
        <f t="shared" si="0"/>
        <v>0.97368421052631582</v>
      </c>
      <c r="K40" s="101">
        <f t="shared" si="1"/>
        <v>0</v>
      </c>
      <c r="L40" s="37">
        <v>227.47791230407921</v>
      </c>
      <c r="M40" s="37">
        <v>10</v>
      </c>
      <c r="N40" s="37">
        <v>37</v>
      </c>
      <c r="O40" s="37">
        <v>2512.6549999999997</v>
      </c>
      <c r="P40" s="37">
        <f t="shared" si="3"/>
        <v>67.909594594594594</v>
      </c>
      <c r="Q40" s="101">
        <v>0.9326552442029129</v>
      </c>
      <c r="R40" s="37">
        <v>1259.4000000000001</v>
      </c>
      <c r="S40" s="37">
        <v>834.6</v>
      </c>
      <c r="V40" s="2"/>
    </row>
    <row r="41" spans="1:25" customFormat="1" x14ac:dyDescent="0.15">
      <c r="A41" s="18" t="s">
        <v>249</v>
      </c>
      <c r="B41" s="62">
        <v>9</v>
      </c>
      <c r="C41" s="38">
        <v>19</v>
      </c>
      <c r="D41" s="62">
        <v>11</v>
      </c>
      <c r="E41" s="62">
        <v>1</v>
      </c>
      <c r="F41" s="62"/>
      <c r="G41" s="62">
        <v>202</v>
      </c>
      <c r="H41" s="62"/>
      <c r="I41" s="62">
        <v>0</v>
      </c>
      <c r="J41" s="101">
        <f t="shared" si="0"/>
        <v>1</v>
      </c>
      <c r="K41" s="101">
        <f t="shared" si="1"/>
        <v>0</v>
      </c>
      <c r="L41" s="37">
        <v>14.675353198097913</v>
      </c>
      <c r="M41" s="37">
        <v>36</v>
      </c>
      <c r="N41" s="37">
        <v>44</v>
      </c>
      <c r="O41" s="37">
        <v>539.49699999999996</v>
      </c>
      <c r="P41" s="37">
        <f t="shared" si="3"/>
        <v>12.261295454545454</v>
      </c>
      <c r="Q41" s="101">
        <v>0.93088348530604981</v>
      </c>
      <c r="R41" s="37">
        <v>1218.4143518518529</v>
      </c>
      <c r="S41" s="37">
        <v>919.58333333333337</v>
      </c>
      <c r="V41" s="2"/>
      <c r="X41" s="2"/>
      <c r="Y41" s="2"/>
    </row>
    <row r="42" spans="1:25" customFormat="1" x14ac:dyDescent="0.15">
      <c r="A42" s="18" t="s">
        <v>5</v>
      </c>
      <c r="B42" s="62"/>
      <c r="C42" s="38"/>
      <c r="D42" s="62">
        <v>13</v>
      </c>
      <c r="E42" s="62"/>
      <c r="F42" s="62"/>
      <c r="G42" s="62">
        <v>8</v>
      </c>
      <c r="H42" s="62"/>
      <c r="I42" s="62">
        <v>0</v>
      </c>
      <c r="J42" s="101">
        <f t="shared" si="0"/>
        <v>1</v>
      </c>
      <c r="K42" s="101">
        <f t="shared" si="1"/>
        <v>0</v>
      </c>
      <c r="L42" s="37">
        <v>84.756640779027649</v>
      </c>
      <c r="M42" s="37">
        <v>3</v>
      </c>
      <c r="N42" s="37">
        <v>9</v>
      </c>
      <c r="O42" s="37">
        <v>242.441</v>
      </c>
      <c r="P42" s="37">
        <f t="shared" si="3"/>
        <v>26.937888888888889</v>
      </c>
      <c r="Q42" s="101">
        <v>0.9044199598371</v>
      </c>
      <c r="R42" s="37">
        <v>1154.6666666666667</v>
      </c>
      <c r="S42" s="37">
        <v>815</v>
      </c>
      <c r="V42" s="2"/>
    </row>
    <row r="43" spans="1:25" customFormat="1" x14ac:dyDescent="0.15">
      <c r="A43" s="18" t="s">
        <v>9</v>
      </c>
      <c r="B43" s="62">
        <v>3</v>
      </c>
      <c r="C43" s="38">
        <v>19</v>
      </c>
      <c r="D43" s="62">
        <v>77</v>
      </c>
      <c r="E43" s="62"/>
      <c r="F43" s="62"/>
      <c r="G43" s="62">
        <v>58</v>
      </c>
      <c r="H43" s="62">
        <v>5</v>
      </c>
      <c r="I43" s="62">
        <v>9</v>
      </c>
      <c r="J43" s="101">
        <f t="shared" si="0"/>
        <v>0.79104477611940294</v>
      </c>
      <c r="K43" s="101">
        <f t="shared" si="1"/>
        <v>0.13432835820895522</v>
      </c>
      <c r="L43" s="37">
        <v>43.358017413810138</v>
      </c>
      <c r="M43" s="37">
        <v>14</v>
      </c>
      <c r="N43" s="37">
        <v>31</v>
      </c>
      <c r="O43" s="37">
        <v>808.80799999999988</v>
      </c>
      <c r="P43" s="37">
        <f t="shared" si="3"/>
        <v>26.090580645161285</v>
      </c>
      <c r="Q43" s="101">
        <v>0.74215144750758866</v>
      </c>
      <c r="R43" s="37">
        <v>1268.7857142857142</v>
      </c>
      <c r="S43" s="37">
        <v>802.35714285714289</v>
      </c>
      <c r="V43" s="2"/>
    </row>
    <row r="44" spans="1:25" customFormat="1" x14ac:dyDescent="0.15">
      <c r="A44" s="18" t="s">
        <v>10</v>
      </c>
      <c r="B44" s="62">
        <v>7</v>
      </c>
      <c r="C44" s="38">
        <v>57</v>
      </c>
      <c r="D44" s="62">
        <v>164</v>
      </c>
      <c r="E44" s="62"/>
      <c r="F44" s="62">
        <v>1</v>
      </c>
      <c r="G44" s="62">
        <v>554</v>
      </c>
      <c r="H44" s="62">
        <v>14</v>
      </c>
      <c r="I44" s="62">
        <v>9</v>
      </c>
      <c r="J44" s="101">
        <f t="shared" ref="J44" si="4">(G44-H44)/(G44+I44)</f>
        <v>0.95914742451154533</v>
      </c>
      <c r="K44" s="101">
        <f t="shared" ref="K44" si="5">I44/(G44+I44)</f>
        <v>1.5985790408525755E-2</v>
      </c>
      <c r="L44" s="37">
        <v>33.990531959952982</v>
      </c>
      <c r="M44" s="37">
        <v>182</v>
      </c>
      <c r="N44" s="37">
        <v>346</v>
      </c>
      <c r="O44" s="37">
        <v>7286.6020000000017</v>
      </c>
      <c r="P44" s="37">
        <f t="shared" si="3"/>
        <v>21.05954335260116</v>
      </c>
      <c r="Q44" s="101">
        <v>0.85045054927070696</v>
      </c>
      <c r="R44" s="37">
        <v>1365.3402014652015</v>
      </c>
      <c r="S44" s="37">
        <v>906.24861878453044</v>
      </c>
      <c r="V44" s="2"/>
    </row>
    <row r="45" spans="1:25" customFormat="1" ht="15" x14ac:dyDescent="0.15">
      <c r="A45" s="45" t="s">
        <v>143</v>
      </c>
      <c r="B45" s="57">
        <v>183</v>
      </c>
      <c r="C45" s="57">
        <v>502</v>
      </c>
      <c r="D45" s="57">
        <v>2797</v>
      </c>
      <c r="E45" s="57">
        <v>3</v>
      </c>
      <c r="F45" s="57">
        <v>4</v>
      </c>
      <c r="G45" s="57">
        <v>7427</v>
      </c>
      <c r="H45" s="57">
        <v>542</v>
      </c>
      <c r="I45" s="57">
        <v>336</v>
      </c>
      <c r="J45" s="114"/>
      <c r="K45" s="57"/>
      <c r="L45" s="57">
        <v>592.09635943844478</v>
      </c>
      <c r="M45" s="57">
        <v>3017</v>
      </c>
      <c r="N45" s="57">
        <v>9164</v>
      </c>
      <c r="O45" s="57">
        <v>1775433.9900000002</v>
      </c>
      <c r="P45" s="57">
        <f t="shared" si="3"/>
        <v>193.74006874727195</v>
      </c>
      <c r="Q45" s="114">
        <v>0.80281218640328911</v>
      </c>
      <c r="R45" s="57">
        <v>1291.7187603579714</v>
      </c>
      <c r="S45" s="57">
        <v>820.07980900409279</v>
      </c>
      <c r="V45" s="2"/>
    </row>
    <row r="46" spans="1:25" customFormat="1" ht="13.5" x14ac:dyDescent="0.15">
      <c r="P46" s="131"/>
    </row>
    <row r="47" spans="1:25" customFormat="1" ht="13.5" x14ac:dyDescent="0.15">
      <c r="P47" s="131"/>
    </row>
    <row r="48" spans="1:25" customFormat="1" ht="13.5" x14ac:dyDescent="0.15">
      <c r="P48" s="131"/>
    </row>
    <row r="49" spans="16:16" customFormat="1" ht="13.5" x14ac:dyDescent="0.15">
      <c r="P49" s="131"/>
    </row>
    <row r="50" spans="16:16" customFormat="1" ht="13.5" x14ac:dyDescent="0.15">
      <c r="P50" s="131"/>
    </row>
    <row r="51" spans="16:16" customFormat="1" ht="13.5" x14ac:dyDescent="0.15">
      <c r="P51" s="131"/>
    </row>
    <row r="52" spans="16:16" customFormat="1" ht="13.5" x14ac:dyDescent="0.15">
      <c r="P52" s="131"/>
    </row>
    <row r="53" spans="16:16" customFormat="1" ht="13.5" x14ac:dyDescent="0.15">
      <c r="P53" s="131"/>
    </row>
    <row r="54" spans="16:16" customFormat="1" ht="13.5" x14ac:dyDescent="0.15">
      <c r="P54" s="131"/>
    </row>
    <row r="55" spans="16:16" customFormat="1" ht="13.5" x14ac:dyDescent="0.15">
      <c r="P55" s="131"/>
    </row>
    <row r="56" spans="16:16" customFormat="1" ht="13.5" x14ac:dyDescent="0.15">
      <c r="P56" s="131"/>
    </row>
    <row r="57" spans="16:16" customFormat="1" ht="13.5" x14ac:dyDescent="0.15">
      <c r="P57" s="131"/>
    </row>
    <row r="58" spans="16:16" customFormat="1" ht="13.5" x14ac:dyDescent="0.15">
      <c r="P58" s="131"/>
    </row>
    <row r="59" spans="16:16" customFormat="1" ht="13.5" x14ac:dyDescent="0.15">
      <c r="P59" s="131"/>
    </row>
    <row r="60" spans="16:16" customFormat="1" ht="13.5" x14ac:dyDescent="0.15">
      <c r="P60" s="131"/>
    </row>
    <row r="61" spans="16:16" customFormat="1" ht="13.5" x14ac:dyDescent="0.15">
      <c r="P61" s="131"/>
    </row>
    <row r="62" spans="16:16" customFormat="1" ht="13.5" x14ac:dyDescent="0.15">
      <c r="P62" s="131"/>
    </row>
    <row r="63" spans="16:16" customFormat="1" ht="13.5" x14ac:dyDescent="0.15">
      <c r="P63" s="131"/>
    </row>
    <row r="64" spans="16:16" customFormat="1" ht="13.5" x14ac:dyDescent="0.15">
      <c r="P64" s="131"/>
    </row>
    <row r="65" spans="16:16" customFormat="1" ht="13.5" x14ac:dyDescent="0.15">
      <c r="P65" s="131"/>
    </row>
    <row r="66" spans="16:16" customFormat="1" ht="13.5" x14ac:dyDescent="0.15">
      <c r="P66" s="131"/>
    </row>
    <row r="67" spans="16:16" customFormat="1" ht="13.5" x14ac:dyDescent="0.15">
      <c r="P67" s="131"/>
    </row>
    <row r="68" spans="16:16" customFormat="1" ht="13.5" x14ac:dyDescent="0.15">
      <c r="P68" s="131"/>
    </row>
    <row r="69" spans="16:16" customFormat="1" ht="13.5" x14ac:dyDescent="0.15">
      <c r="P69" s="131"/>
    </row>
    <row r="70" spans="16:16" customFormat="1" ht="13.5" x14ac:dyDescent="0.15">
      <c r="P70" s="131"/>
    </row>
    <row r="71" spans="16:16" customFormat="1" ht="13.5" x14ac:dyDescent="0.15">
      <c r="P71" s="131"/>
    </row>
    <row r="72" spans="16:16" customFormat="1" ht="13.5" x14ac:dyDescent="0.15">
      <c r="P72" s="131"/>
    </row>
    <row r="73" spans="16:16" customFormat="1" ht="13.5" x14ac:dyDescent="0.15">
      <c r="P73" s="131"/>
    </row>
    <row r="74" spans="16:16" customFormat="1" ht="13.5" x14ac:dyDescent="0.15">
      <c r="P74" s="131"/>
    </row>
    <row r="75" spans="16:16" customFormat="1" ht="13.5" x14ac:dyDescent="0.15">
      <c r="P75" s="131"/>
    </row>
    <row r="76" spans="16:16" customFormat="1" ht="13.5" x14ac:dyDescent="0.15">
      <c r="P76" s="131"/>
    </row>
    <row r="77" spans="16:16" customFormat="1" ht="13.5" x14ac:dyDescent="0.15">
      <c r="P77" s="131"/>
    </row>
    <row r="78" spans="16:16" customFormat="1" ht="13.5" x14ac:dyDescent="0.15">
      <c r="P78" s="131"/>
    </row>
    <row r="79" spans="16:16" customFormat="1" ht="13.5" x14ac:dyDescent="0.15">
      <c r="P79" s="131"/>
    </row>
    <row r="80" spans="16:16" customFormat="1" ht="13.5" x14ac:dyDescent="0.15">
      <c r="P80" s="131"/>
    </row>
    <row r="81" spans="16:25" customFormat="1" ht="13.5" x14ac:dyDescent="0.15">
      <c r="P81" s="131"/>
    </row>
    <row r="82" spans="16:25" customFormat="1" ht="13.5" x14ac:dyDescent="0.15">
      <c r="P82" s="131"/>
    </row>
    <row r="83" spans="16:25" x14ac:dyDescent="0.15">
      <c r="X83"/>
      <c r="Y83"/>
    </row>
    <row r="84" spans="16:25" x14ac:dyDescent="0.15">
      <c r="X84"/>
      <c r="Y84"/>
    </row>
  </sheetData>
  <phoneticPr fontId="2"/>
  <pageMargins left="0.23622047244094491" right="0.19685039370078741" top="1.0629921259842521" bottom="0.55118110236220474" header="0.27559055118110237" footer="0.31496062992125984"/>
  <pageSetup paperSize="9" scale="75" orientation="landscape" verticalDpi="1200" r:id="rId1"/>
  <headerFooter alignWithMargins="0">
    <oddHeader>&amp;L&amp;G&amp;C&amp;"Arial,太字"&amp;14IGES CDM Project Data Analysis  &amp; Forecasting CER supply</oddHeader>
    <oddFooter>&amp;R&amp;"Arial,標準"as of  30 June 2015</oddFooter>
  </headerFooter>
  <colBreaks count="1" manualBreakCount="1">
    <brk id="12" max="42" man="1"/>
  </col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E120"/>
  <sheetViews>
    <sheetView zoomScale="85" zoomScaleNormal="85" zoomScaleSheetLayoutView="40" workbookViewId="0"/>
  </sheetViews>
  <sheetFormatPr defaultRowHeight="14.25" x14ac:dyDescent="0.15"/>
  <cols>
    <col min="1" max="1" width="35.875" style="2" customWidth="1"/>
    <col min="2" max="2" width="10.875" style="2" customWidth="1"/>
    <col min="3" max="3" width="8.25" style="2" customWidth="1"/>
    <col min="4" max="4" width="9" style="2" customWidth="1"/>
    <col min="5" max="5" width="10.75" style="2" customWidth="1"/>
    <col min="6" max="6" width="9.75" style="2" customWidth="1"/>
    <col min="7" max="7" width="9.5" style="2" customWidth="1"/>
    <col min="8" max="8" width="9.25" style="2" customWidth="1"/>
    <col min="9" max="9" width="9.5" style="2" customWidth="1"/>
    <col min="10" max="10" width="8.75" style="2" customWidth="1"/>
    <col min="11" max="11" width="9.5" style="2" customWidth="1"/>
    <col min="12" max="12" width="11.75" style="2" customWidth="1"/>
    <col min="13" max="17" width="13.25" style="2" customWidth="1"/>
    <col min="18" max="16384" width="9" style="2"/>
  </cols>
  <sheetData>
    <row r="1" spans="1:31" ht="15.75" x14ac:dyDescent="0.15">
      <c r="A1" s="20" t="s">
        <v>212</v>
      </c>
      <c r="B1" s="9" t="str">
        <f>'CER supply forecast'!B1</f>
        <v>as of 13 March 2017</v>
      </c>
      <c r="C1" s="20"/>
      <c r="D1" s="20"/>
      <c r="E1" s="20"/>
      <c r="F1" s="20"/>
      <c r="G1" s="20"/>
      <c r="H1" s="20"/>
      <c r="I1" s="20"/>
      <c r="J1" s="20"/>
      <c r="K1" s="20"/>
      <c r="L1" s="20"/>
      <c r="M1" s="20"/>
      <c r="N1" s="20"/>
      <c r="O1" s="20"/>
      <c r="P1" s="20"/>
      <c r="Q1" s="20"/>
    </row>
    <row r="2" spans="1:31" ht="15" x14ac:dyDescent="0.15">
      <c r="A2" s="8"/>
      <c r="B2" s="8"/>
      <c r="C2" s="8"/>
      <c r="D2" s="8"/>
      <c r="E2" s="8"/>
      <c r="F2" s="8"/>
      <c r="G2" s="8"/>
      <c r="H2" s="8"/>
      <c r="I2" s="8"/>
      <c r="J2" s="8"/>
      <c r="K2" s="8"/>
      <c r="L2" s="8"/>
      <c r="M2" s="8"/>
      <c r="N2" s="8"/>
      <c r="O2" s="8"/>
      <c r="P2" s="8"/>
      <c r="Q2" s="8"/>
    </row>
    <row r="3" spans="1:31" ht="15" x14ac:dyDescent="0.15">
      <c r="A3" s="8"/>
      <c r="B3" s="111" t="s">
        <v>123</v>
      </c>
      <c r="C3" s="111"/>
      <c r="D3" s="111"/>
      <c r="E3" s="112" t="s">
        <v>12</v>
      </c>
      <c r="F3" s="112"/>
      <c r="G3" s="58" t="s">
        <v>13</v>
      </c>
      <c r="H3" s="58"/>
      <c r="I3" s="58"/>
      <c r="J3" s="58"/>
      <c r="K3" s="58"/>
      <c r="L3" s="58"/>
      <c r="M3" s="105" t="s">
        <v>203</v>
      </c>
      <c r="N3" s="105"/>
      <c r="O3" s="105"/>
      <c r="P3" s="129"/>
      <c r="Q3" s="105"/>
      <c r="R3" s="113"/>
      <c r="S3" s="113"/>
    </row>
    <row r="4" spans="1:31" s="5" customFormat="1" ht="84" customHeight="1" x14ac:dyDescent="0.15">
      <c r="A4" s="110" t="s">
        <v>124</v>
      </c>
      <c r="B4" s="106" t="s">
        <v>206</v>
      </c>
      <c r="C4" s="106" t="s">
        <v>207</v>
      </c>
      <c r="D4" s="106" t="s">
        <v>208</v>
      </c>
      <c r="E4" s="107" t="s">
        <v>199</v>
      </c>
      <c r="F4" s="107" t="s">
        <v>14</v>
      </c>
      <c r="G4" s="108" t="s">
        <v>204</v>
      </c>
      <c r="H4" s="108" t="s">
        <v>200</v>
      </c>
      <c r="I4" s="108" t="s">
        <v>209</v>
      </c>
      <c r="J4" s="108" t="s">
        <v>151</v>
      </c>
      <c r="K4" s="108" t="s">
        <v>152</v>
      </c>
      <c r="L4" s="108" t="s">
        <v>234</v>
      </c>
      <c r="M4" s="109" t="s">
        <v>205</v>
      </c>
      <c r="N4" s="109" t="s">
        <v>201</v>
      </c>
      <c r="O4" s="109" t="s">
        <v>230</v>
      </c>
      <c r="P4" s="130" t="s">
        <v>231</v>
      </c>
      <c r="Q4" s="109" t="s">
        <v>202</v>
      </c>
      <c r="R4" s="109" t="s">
        <v>236</v>
      </c>
      <c r="S4" s="109" t="s">
        <v>237</v>
      </c>
    </row>
    <row r="5" spans="1:31" ht="15" x14ac:dyDescent="0.15">
      <c r="A5" s="45" t="s">
        <v>276</v>
      </c>
      <c r="B5" s="57">
        <v>12</v>
      </c>
      <c r="C5" s="57">
        <v>20</v>
      </c>
      <c r="D5" s="57">
        <v>93</v>
      </c>
      <c r="E5" s="57"/>
      <c r="F5" s="57">
        <v>1</v>
      </c>
      <c r="G5" s="57">
        <v>213</v>
      </c>
      <c r="H5" s="57">
        <v>4</v>
      </c>
      <c r="I5" s="57">
        <v>10</v>
      </c>
      <c r="J5" s="114">
        <f>(G5-H5)/(G5+I5)</f>
        <v>0.93721973094170408</v>
      </c>
      <c r="K5" s="57">
        <f>I5/(G5+I5)</f>
        <v>4.4843049327354258E-2</v>
      </c>
      <c r="L5" s="57">
        <v>175.47349509803914</v>
      </c>
      <c r="M5" s="57">
        <v>59</v>
      </c>
      <c r="N5" s="57">
        <v>185</v>
      </c>
      <c r="O5" s="57">
        <v>37743.161</v>
      </c>
      <c r="P5" s="57">
        <f>O5/N5</f>
        <v>204.01708648648648</v>
      </c>
      <c r="Q5" s="114">
        <v>0.63035852668833348</v>
      </c>
      <c r="R5" s="57">
        <v>1764.5254237288136</v>
      </c>
      <c r="S5" s="57">
        <v>1154.8245614035088</v>
      </c>
      <c r="T5" s="5"/>
      <c r="AE5" s="25"/>
    </row>
    <row r="6" spans="1:31" x14ac:dyDescent="0.15">
      <c r="A6" s="18" t="s">
        <v>257</v>
      </c>
      <c r="B6" s="62"/>
      <c r="C6" s="38"/>
      <c r="D6" s="62"/>
      <c r="E6" s="62"/>
      <c r="F6" s="62"/>
      <c r="G6" s="62">
        <v>2</v>
      </c>
      <c r="H6" s="62"/>
      <c r="I6" s="62">
        <v>0</v>
      </c>
      <c r="J6" s="101">
        <f t="shared" ref="J6:J68" si="0">(G6-H6)/(G6+I6)</f>
        <v>1</v>
      </c>
      <c r="K6" s="101">
        <f t="shared" ref="K6:K68" si="1">I6/(G6+I6)</f>
        <v>0</v>
      </c>
      <c r="L6" s="37">
        <v>320.404</v>
      </c>
      <c r="M6" s="37"/>
      <c r="N6" s="37">
        <v>0</v>
      </c>
      <c r="O6" s="37">
        <v>0</v>
      </c>
      <c r="P6" s="37"/>
      <c r="Q6" s="101"/>
      <c r="R6" s="37"/>
      <c r="S6" s="37"/>
      <c r="T6" s="5"/>
      <c r="AE6" s="25"/>
    </row>
    <row r="7" spans="1:31" x14ac:dyDescent="0.15">
      <c r="A7" s="18" t="s">
        <v>160</v>
      </c>
      <c r="B7" s="62"/>
      <c r="C7" s="38"/>
      <c r="D7" s="62">
        <v>4</v>
      </c>
      <c r="E7" s="62"/>
      <c r="F7" s="62"/>
      <c r="G7" s="62">
        <v>1</v>
      </c>
      <c r="H7" s="62"/>
      <c r="I7" s="62">
        <v>0</v>
      </c>
      <c r="J7" s="101">
        <f t="shared" si="0"/>
        <v>1</v>
      </c>
      <c r="K7" s="101">
        <f t="shared" si="1"/>
        <v>0</v>
      </c>
      <c r="L7" s="37">
        <v>126.11799999999999</v>
      </c>
      <c r="M7" s="37"/>
      <c r="N7" s="37">
        <v>0</v>
      </c>
      <c r="O7" s="37">
        <v>0</v>
      </c>
      <c r="P7" s="37"/>
      <c r="Q7" s="101"/>
      <c r="R7" s="37"/>
      <c r="S7" s="37"/>
      <c r="AE7" s="25"/>
    </row>
    <row r="8" spans="1:31" x14ac:dyDescent="0.15">
      <c r="A8" s="18" t="s">
        <v>240</v>
      </c>
      <c r="B8" s="62"/>
      <c r="C8" s="38"/>
      <c r="D8" s="62"/>
      <c r="E8" s="62"/>
      <c r="F8" s="62"/>
      <c r="G8" s="62">
        <v>1</v>
      </c>
      <c r="H8" s="62"/>
      <c r="I8" s="62">
        <v>0</v>
      </c>
      <c r="J8" s="101">
        <f t="shared" si="0"/>
        <v>1</v>
      </c>
      <c r="K8" s="101">
        <f t="shared" si="1"/>
        <v>0</v>
      </c>
      <c r="L8" s="37">
        <v>13.236000000000001</v>
      </c>
      <c r="M8" s="37"/>
      <c r="N8" s="37">
        <v>0</v>
      </c>
      <c r="O8" s="37">
        <v>0</v>
      </c>
      <c r="P8" s="37"/>
      <c r="Q8" s="101"/>
      <c r="R8" s="37"/>
      <c r="S8" s="37"/>
      <c r="AE8" s="25"/>
    </row>
    <row r="9" spans="1:31" x14ac:dyDescent="0.15">
      <c r="A9" s="18" t="s">
        <v>197</v>
      </c>
      <c r="B9" s="62"/>
      <c r="C9" s="38">
        <v>1</v>
      </c>
      <c r="D9" s="62"/>
      <c r="E9" s="62"/>
      <c r="F9" s="62"/>
      <c r="G9" s="62">
        <v>3</v>
      </c>
      <c r="H9" s="62"/>
      <c r="I9" s="62">
        <v>0</v>
      </c>
      <c r="J9" s="101">
        <f t="shared" si="0"/>
        <v>1</v>
      </c>
      <c r="K9" s="101">
        <f t="shared" si="1"/>
        <v>0</v>
      </c>
      <c r="L9" s="37">
        <v>81.921666666666667</v>
      </c>
      <c r="M9" s="37"/>
      <c r="N9" s="37">
        <v>0</v>
      </c>
      <c r="O9" s="37">
        <v>0</v>
      </c>
      <c r="P9" s="37"/>
      <c r="Q9" s="101"/>
      <c r="R9" s="37"/>
      <c r="S9" s="37"/>
      <c r="AE9" s="25"/>
    </row>
    <row r="10" spans="1:31" x14ac:dyDescent="0.15">
      <c r="A10" s="18" t="s">
        <v>127</v>
      </c>
      <c r="B10" s="62">
        <v>1</v>
      </c>
      <c r="C10" s="38"/>
      <c r="D10" s="62">
        <v>1</v>
      </c>
      <c r="E10" s="62"/>
      <c r="F10" s="62"/>
      <c r="G10" s="62">
        <v>3</v>
      </c>
      <c r="H10" s="62"/>
      <c r="I10" s="62">
        <v>0</v>
      </c>
      <c r="J10" s="101">
        <f t="shared" si="0"/>
        <v>1</v>
      </c>
      <c r="K10" s="101">
        <f t="shared" si="1"/>
        <v>0</v>
      </c>
      <c r="L10" s="37">
        <v>77.376666666666665</v>
      </c>
      <c r="M10" s="37">
        <v>1</v>
      </c>
      <c r="N10" s="37">
        <v>3</v>
      </c>
      <c r="O10" s="37">
        <v>179.85400000000001</v>
      </c>
      <c r="P10" s="37">
        <f t="shared" ref="P10:P68" si="2">O10/N10</f>
        <v>59.951333333333338</v>
      </c>
      <c r="Q10" s="101">
        <v>0.28459696970670401</v>
      </c>
      <c r="R10" s="37">
        <v>1373</v>
      </c>
      <c r="S10" s="37">
        <v>995</v>
      </c>
      <c r="AE10" s="25"/>
    </row>
    <row r="11" spans="1:31" x14ac:dyDescent="0.15">
      <c r="A11" s="18" t="s">
        <v>172</v>
      </c>
      <c r="B11" s="62"/>
      <c r="C11" s="38"/>
      <c r="D11" s="62"/>
      <c r="E11" s="62"/>
      <c r="F11" s="62"/>
      <c r="G11" s="62">
        <v>1</v>
      </c>
      <c r="H11" s="62"/>
      <c r="I11" s="62">
        <v>0</v>
      </c>
      <c r="J11" s="101">
        <f t="shared" si="0"/>
        <v>1</v>
      </c>
      <c r="K11" s="101">
        <f t="shared" si="1"/>
        <v>0</v>
      </c>
      <c r="L11" s="37">
        <v>67.444000000000003</v>
      </c>
      <c r="M11" s="37">
        <v>1</v>
      </c>
      <c r="N11" s="37">
        <v>2</v>
      </c>
      <c r="O11" s="37">
        <v>145.01</v>
      </c>
      <c r="P11" s="37">
        <f t="shared" si="2"/>
        <v>72.504999999999995</v>
      </c>
      <c r="Q11" s="101">
        <v>0.78087484999532297</v>
      </c>
      <c r="R11" s="37">
        <v>1228</v>
      </c>
      <c r="S11" s="37">
        <v>900</v>
      </c>
      <c r="AE11" s="25"/>
    </row>
    <row r="12" spans="1:31" x14ac:dyDescent="0.15">
      <c r="A12" s="18" t="s">
        <v>277</v>
      </c>
      <c r="B12" s="62"/>
      <c r="C12" s="38"/>
      <c r="D12" s="62">
        <v>1</v>
      </c>
      <c r="E12" s="62"/>
      <c r="F12" s="62"/>
      <c r="G12" s="62">
        <v>6</v>
      </c>
      <c r="H12" s="62"/>
      <c r="I12" s="62">
        <v>0</v>
      </c>
      <c r="J12" s="101">
        <f t="shared" si="0"/>
        <v>1</v>
      </c>
      <c r="K12" s="101">
        <f t="shared" si="1"/>
        <v>0</v>
      </c>
      <c r="L12" s="37">
        <v>308.76933333333335</v>
      </c>
      <c r="M12" s="37"/>
      <c r="N12" s="37">
        <v>0</v>
      </c>
      <c r="O12" s="37">
        <v>0</v>
      </c>
      <c r="P12" s="37"/>
      <c r="Q12" s="101"/>
      <c r="R12" s="37"/>
      <c r="S12" s="37"/>
      <c r="AE12" s="25"/>
    </row>
    <row r="13" spans="1:31" x14ac:dyDescent="0.15">
      <c r="A13" s="18" t="s">
        <v>169</v>
      </c>
      <c r="B13" s="62"/>
      <c r="C13" s="38"/>
      <c r="D13" s="62">
        <v>6</v>
      </c>
      <c r="E13" s="62"/>
      <c r="F13" s="62"/>
      <c r="G13" s="62">
        <v>2</v>
      </c>
      <c r="H13" s="62"/>
      <c r="I13" s="62">
        <v>0</v>
      </c>
      <c r="J13" s="101">
        <f t="shared" si="0"/>
        <v>1</v>
      </c>
      <c r="K13" s="101">
        <f t="shared" si="1"/>
        <v>0</v>
      </c>
      <c r="L13" s="37">
        <v>89.665000000000006</v>
      </c>
      <c r="M13" s="37"/>
      <c r="N13" s="37">
        <v>0</v>
      </c>
      <c r="O13" s="37">
        <v>0</v>
      </c>
      <c r="P13" s="37"/>
      <c r="Q13" s="101"/>
      <c r="R13" s="37"/>
      <c r="S13" s="37"/>
      <c r="AE13" s="25"/>
    </row>
    <row r="14" spans="1:31" x14ac:dyDescent="0.15">
      <c r="A14" s="18" t="s">
        <v>36</v>
      </c>
      <c r="B14" s="62">
        <v>1</v>
      </c>
      <c r="C14" s="38">
        <v>1</v>
      </c>
      <c r="D14" s="62">
        <v>6</v>
      </c>
      <c r="E14" s="62"/>
      <c r="F14" s="62"/>
      <c r="G14" s="62">
        <v>20</v>
      </c>
      <c r="H14" s="62"/>
      <c r="I14" s="62">
        <v>2</v>
      </c>
      <c r="J14" s="101">
        <f t="shared" si="0"/>
        <v>0.90909090909090906</v>
      </c>
      <c r="K14" s="101">
        <f t="shared" si="1"/>
        <v>9.0909090909090912E-2</v>
      </c>
      <c r="L14" s="37">
        <v>164.58078947368418</v>
      </c>
      <c r="M14" s="37">
        <v>9</v>
      </c>
      <c r="N14" s="37">
        <v>46</v>
      </c>
      <c r="O14" s="37">
        <v>14626.848000000002</v>
      </c>
      <c r="P14" s="37">
        <f t="shared" si="2"/>
        <v>317.97495652173916</v>
      </c>
      <c r="Q14" s="101">
        <v>0.57377210964520553</v>
      </c>
      <c r="R14" s="37">
        <v>1668.2222222222222</v>
      </c>
      <c r="S14" s="37">
        <v>1084.3333333333333</v>
      </c>
      <c r="AE14" s="25"/>
    </row>
    <row r="15" spans="1:31" x14ac:dyDescent="0.15">
      <c r="A15" s="18" t="s">
        <v>283</v>
      </c>
      <c r="B15" s="62"/>
      <c r="C15" s="38"/>
      <c r="D15" s="62"/>
      <c r="E15" s="62"/>
      <c r="F15" s="62"/>
      <c r="G15" s="62">
        <v>0</v>
      </c>
      <c r="H15" s="62">
        <v>1</v>
      </c>
      <c r="I15" s="62">
        <v>1</v>
      </c>
      <c r="J15" s="101"/>
      <c r="K15" s="101">
        <f t="shared" si="1"/>
        <v>1</v>
      </c>
      <c r="L15" s="37"/>
      <c r="M15" s="37"/>
      <c r="N15" s="37">
        <v>0</v>
      </c>
      <c r="O15" s="37">
        <v>0</v>
      </c>
      <c r="P15" s="37"/>
      <c r="Q15" s="101"/>
      <c r="R15" s="37"/>
      <c r="S15" s="37"/>
      <c r="AE15" s="25"/>
    </row>
    <row r="16" spans="1:31" x14ac:dyDescent="0.15">
      <c r="A16" s="18" t="s">
        <v>37</v>
      </c>
      <c r="B16" s="62"/>
      <c r="C16" s="38"/>
      <c r="D16" s="62"/>
      <c r="E16" s="62"/>
      <c r="F16" s="62">
        <v>1</v>
      </c>
      <c r="G16" s="62">
        <v>3</v>
      </c>
      <c r="H16" s="62"/>
      <c r="I16" s="62">
        <v>1</v>
      </c>
      <c r="J16" s="101">
        <f t="shared" si="0"/>
        <v>0.75</v>
      </c>
      <c r="K16" s="101">
        <f t="shared" si="1"/>
        <v>0.25</v>
      </c>
      <c r="L16" s="37">
        <v>89.609666666666669</v>
      </c>
      <c r="M16" s="37">
        <v>1</v>
      </c>
      <c r="N16" s="37">
        <v>1</v>
      </c>
      <c r="O16" s="37">
        <v>73.338999999999999</v>
      </c>
      <c r="P16" s="37">
        <f t="shared" si="2"/>
        <v>73.338999999999999</v>
      </c>
      <c r="Q16" s="101">
        <v>0.49932669785022499</v>
      </c>
      <c r="R16" s="37">
        <v>1449</v>
      </c>
      <c r="S16" s="37">
        <v>1033</v>
      </c>
      <c r="AE16" s="25"/>
    </row>
    <row r="17" spans="1:31" x14ac:dyDescent="0.15">
      <c r="A17" s="18" t="s">
        <v>250</v>
      </c>
      <c r="B17" s="62"/>
      <c r="C17" s="38">
        <v>1</v>
      </c>
      <c r="D17" s="62"/>
      <c r="E17" s="62"/>
      <c r="F17" s="62"/>
      <c r="G17" s="62">
        <v>0</v>
      </c>
      <c r="H17" s="62"/>
      <c r="I17" s="62">
        <v>0</v>
      </c>
      <c r="J17" s="101"/>
      <c r="K17" s="101"/>
      <c r="L17" s="37"/>
      <c r="M17" s="37"/>
      <c r="N17" s="37">
        <v>0</v>
      </c>
      <c r="O17" s="37">
        <v>0</v>
      </c>
      <c r="P17" s="37"/>
      <c r="Q17" s="101"/>
      <c r="R17" s="37"/>
      <c r="S17" s="37"/>
      <c r="AE17" s="25"/>
    </row>
    <row r="18" spans="1:31" x14ac:dyDescent="0.15">
      <c r="A18" s="18" t="s">
        <v>119</v>
      </c>
      <c r="B18" s="62"/>
      <c r="C18" s="38"/>
      <c r="D18" s="62">
        <v>4</v>
      </c>
      <c r="E18" s="62"/>
      <c r="F18" s="62"/>
      <c r="G18" s="62">
        <v>4</v>
      </c>
      <c r="H18" s="62"/>
      <c r="I18" s="62">
        <v>0</v>
      </c>
      <c r="J18" s="101">
        <f t="shared" si="0"/>
        <v>1</v>
      </c>
      <c r="K18" s="101">
        <f t="shared" si="1"/>
        <v>0</v>
      </c>
      <c r="L18" s="37">
        <v>756.51300000000003</v>
      </c>
      <c r="M18" s="37"/>
      <c r="N18" s="37">
        <v>0</v>
      </c>
      <c r="O18" s="37">
        <v>0</v>
      </c>
      <c r="P18" s="37"/>
      <c r="Q18" s="101"/>
      <c r="R18" s="37"/>
      <c r="S18" s="37"/>
      <c r="AE18" s="25"/>
    </row>
    <row r="19" spans="1:31" x14ac:dyDescent="0.15">
      <c r="A19" s="18" t="s">
        <v>38</v>
      </c>
      <c r="B19" s="62"/>
      <c r="C19" s="38">
        <v>2</v>
      </c>
      <c r="D19" s="62">
        <v>13</v>
      </c>
      <c r="E19" s="62"/>
      <c r="F19" s="62"/>
      <c r="G19" s="62">
        <v>20</v>
      </c>
      <c r="H19" s="62"/>
      <c r="I19" s="62">
        <v>0</v>
      </c>
      <c r="J19" s="101">
        <f t="shared" si="0"/>
        <v>1</v>
      </c>
      <c r="K19" s="101">
        <f t="shared" si="1"/>
        <v>0</v>
      </c>
      <c r="L19" s="37">
        <v>163.42734999999999</v>
      </c>
      <c r="M19" s="37">
        <v>4</v>
      </c>
      <c r="N19" s="37">
        <v>6</v>
      </c>
      <c r="O19" s="37">
        <v>372.17500000000001</v>
      </c>
      <c r="P19" s="37">
        <f t="shared" si="2"/>
        <v>62.029166666666669</v>
      </c>
      <c r="Q19" s="101">
        <v>0.75555382065906673</v>
      </c>
      <c r="R19" s="37">
        <v>2215.75</v>
      </c>
      <c r="S19" s="37">
        <v>1038.25</v>
      </c>
      <c r="AE19" s="25"/>
    </row>
    <row r="20" spans="1:31" x14ac:dyDescent="0.15">
      <c r="A20" s="18" t="s">
        <v>146</v>
      </c>
      <c r="B20" s="62"/>
      <c r="C20" s="38"/>
      <c r="D20" s="62"/>
      <c r="E20" s="62"/>
      <c r="F20" s="62"/>
      <c r="G20" s="62">
        <v>1</v>
      </c>
      <c r="H20" s="62"/>
      <c r="I20" s="62">
        <v>0</v>
      </c>
      <c r="J20" s="101">
        <f t="shared" si="0"/>
        <v>1</v>
      </c>
      <c r="K20" s="101">
        <f t="shared" si="1"/>
        <v>0</v>
      </c>
      <c r="L20" s="37">
        <v>34.433</v>
      </c>
      <c r="M20" s="37">
        <v>1</v>
      </c>
      <c r="N20" s="37">
        <v>5</v>
      </c>
      <c r="O20" s="37">
        <v>92.465999999999994</v>
      </c>
      <c r="P20" s="37">
        <f t="shared" si="2"/>
        <v>18.493199999999998</v>
      </c>
      <c r="Q20" s="101">
        <v>0.63155089624224703</v>
      </c>
      <c r="R20" s="37">
        <v>1037</v>
      </c>
      <c r="S20" s="37">
        <v>386</v>
      </c>
      <c r="AE20" s="25"/>
    </row>
    <row r="21" spans="1:31" x14ac:dyDescent="0.15">
      <c r="A21" s="18" t="s">
        <v>150</v>
      </c>
      <c r="B21" s="62"/>
      <c r="C21" s="38"/>
      <c r="D21" s="62"/>
      <c r="E21" s="62"/>
      <c r="F21" s="62"/>
      <c r="G21" s="62">
        <v>1</v>
      </c>
      <c r="H21" s="62"/>
      <c r="I21" s="62">
        <v>0</v>
      </c>
      <c r="J21" s="101">
        <f t="shared" si="0"/>
        <v>1</v>
      </c>
      <c r="K21" s="101">
        <f t="shared" si="1"/>
        <v>0</v>
      </c>
      <c r="L21" s="37">
        <v>93.635000000000005</v>
      </c>
      <c r="M21" s="37"/>
      <c r="N21" s="37">
        <v>0</v>
      </c>
      <c r="O21" s="37">
        <v>0</v>
      </c>
      <c r="P21" s="37"/>
      <c r="Q21" s="101"/>
      <c r="R21" s="37"/>
      <c r="S21" s="37"/>
      <c r="AE21" s="25"/>
    </row>
    <row r="22" spans="1:31" x14ac:dyDescent="0.15">
      <c r="A22" s="18" t="s">
        <v>173</v>
      </c>
      <c r="B22" s="62"/>
      <c r="C22" s="38"/>
      <c r="D22" s="62"/>
      <c r="E22" s="62"/>
      <c r="F22" s="62"/>
      <c r="G22" s="62">
        <v>2</v>
      </c>
      <c r="H22" s="62"/>
      <c r="I22" s="62">
        <v>0</v>
      </c>
      <c r="J22" s="101">
        <f t="shared" si="0"/>
        <v>1</v>
      </c>
      <c r="K22" s="101">
        <f t="shared" si="1"/>
        <v>0</v>
      </c>
      <c r="L22" s="37">
        <v>181.26150000000001</v>
      </c>
      <c r="M22" s="37"/>
      <c r="N22" s="37">
        <v>0</v>
      </c>
      <c r="O22" s="37">
        <v>0</v>
      </c>
      <c r="P22" s="37"/>
      <c r="Q22" s="101"/>
      <c r="R22" s="37"/>
      <c r="S22" s="37"/>
      <c r="AE22" s="25"/>
    </row>
    <row r="23" spans="1:31" x14ac:dyDescent="0.15">
      <c r="A23" s="18" t="s">
        <v>43</v>
      </c>
      <c r="B23" s="62"/>
      <c r="C23" s="38"/>
      <c r="D23" s="62">
        <v>1</v>
      </c>
      <c r="E23" s="62"/>
      <c r="F23" s="62"/>
      <c r="G23" s="62">
        <v>3</v>
      </c>
      <c r="H23" s="62"/>
      <c r="I23" s="62">
        <v>0</v>
      </c>
      <c r="J23" s="101">
        <f t="shared" si="0"/>
        <v>1</v>
      </c>
      <c r="K23" s="101">
        <f t="shared" si="1"/>
        <v>0</v>
      </c>
      <c r="L23" s="37">
        <v>28.191666666666663</v>
      </c>
      <c r="M23" s="37">
        <v>1</v>
      </c>
      <c r="N23" s="37">
        <v>2</v>
      </c>
      <c r="O23" s="37">
        <v>175.59399999999999</v>
      </c>
      <c r="P23" s="37">
        <f t="shared" si="2"/>
        <v>87.796999999999997</v>
      </c>
      <c r="Q23" s="101">
        <v>0.83439136221420196</v>
      </c>
      <c r="R23" s="37">
        <v>2323</v>
      </c>
      <c r="S23" s="37">
        <v>1490</v>
      </c>
      <c r="AE23" s="25"/>
    </row>
    <row r="24" spans="1:31" x14ac:dyDescent="0.15">
      <c r="A24" s="18" t="s">
        <v>210</v>
      </c>
      <c r="B24" s="62"/>
      <c r="C24" s="38"/>
      <c r="D24" s="62"/>
      <c r="E24" s="62"/>
      <c r="F24" s="62"/>
      <c r="G24" s="62">
        <v>2</v>
      </c>
      <c r="H24" s="62"/>
      <c r="I24" s="62">
        <v>0</v>
      </c>
      <c r="J24" s="101">
        <f t="shared" si="0"/>
        <v>1</v>
      </c>
      <c r="K24" s="101">
        <f t="shared" si="1"/>
        <v>0</v>
      </c>
      <c r="L24" s="37">
        <v>35.250999999999998</v>
      </c>
      <c r="M24" s="37">
        <v>2</v>
      </c>
      <c r="N24" s="37">
        <v>2</v>
      </c>
      <c r="O24" s="37">
        <v>66.620999999999995</v>
      </c>
      <c r="P24" s="37">
        <f t="shared" si="2"/>
        <v>33.310499999999998</v>
      </c>
      <c r="Q24" s="101">
        <v>1.2544916365923799</v>
      </c>
      <c r="R24" s="37">
        <v>1325</v>
      </c>
      <c r="S24" s="37">
        <v>826</v>
      </c>
      <c r="AE24" s="25"/>
    </row>
    <row r="25" spans="1:31" x14ac:dyDescent="0.15">
      <c r="A25" s="18" t="s">
        <v>44</v>
      </c>
      <c r="B25" s="62"/>
      <c r="C25" s="38"/>
      <c r="D25" s="62">
        <v>1</v>
      </c>
      <c r="E25" s="62"/>
      <c r="F25" s="62"/>
      <c r="G25" s="62">
        <v>2</v>
      </c>
      <c r="H25" s="62"/>
      <c r="I25" s="62">
        <v>0</v>
      </c>
      <c r="J25" s="101">
        <f t="shared" si="0"/>
        <v>1</v>
      </c>
      <c r="K25" s="101">
        <f t="shared" si="1"/>
        <v>0</v>
      </c>
      <c r="L25" s="37">
        <v>120.01100000000001</v>
      </c>
      <c r="M25" s="37">
        <v>1</v>
      </c>
      <c r="N25" s="37">
        <v>3</v>
      </c>
      <c r="O25" s="37">
        <v>454.81299999999999</v>
      </c>
      <c r="P25" s="37">
        <f t="shared" si="2"/>
        <v>151.60433333333333</v>
      </c>
      <c r="Q25" s="101">
        <v>0.966767612905017</v>
      </c>
      <c r="R25" s="37">
        <v>2786</v>
      </c>
      <c r="S25" s="37">
        <v>1863</v>
      </c>
      <c r="AE25" s="25"/>
    </row>
    <row r="26" spans="1:31" x14ac:dyDescent="0.15">
      <c r="A26" s="18" t="s">
        <v>110</v>
      </c>
      <c r="B26" s="62"/>
      <c r="C26" s="38"/>
      <c r="D26" s="62">
        <v>1</v>
      </c>
      <c r="E26" s="62"/>
      <c r="F26" s="62"/>
      <c r="G26" s="62">
        <v>4</v>
      </c>
      <c r="H26" s="62"/>
      <c r="I26" s="62">
        <v>0</v>
      </c>
      <c r="J26" s="101">
        <f t="shared" si="0"/>
        <v>1</v>
      </c>
      <c r="K26" s="101">
        <f t="shared" si="1"/>
        <v>0</v>
      </c>
      <c r="L26" s="37">
        <v>36.700249999999997</v>
      </c>
      <c r="M26" s="37">
        <v>1</v>
      </c>
      <c r="N26" s="37">
        <v>4</v>
      </c>
      <c r="O26" s="37">
        <v>276.77699999999999</v>
      </c>
      <c r="P26" s="37">
        <f t="shared" si="2"/>
        <v>69.194249999999997</v>
      </c>
      <c r="Q26" s="101">
        <v>0.90432374229075196</v>
      </c>
      <c r="R26" s="37">
        <v>1590</v>
      </c>
      <c r="S26" s="37">
        <v>629</v>
      </c>
      <c r="AE26" s="25"/>
    </row>
    <row r="27" spans="1:31" x14ac:dyDescent="0.15">
      <c r="A27" s="18" t="s">
        <v>45</v>
      </c>
      <c r="B27" s="62"/>
      <c r="C27" s="38">
        <v>2</v>
      </c>
      <c r="D27" s="62">
        <v>5</v>
      </c>
      <c r="E27" s="62"/>
      <c r="F27" s="62"/>
      <c r="G27" s="62">
        <v>16</v>
      </c>
      <c r="H27" s="62">
        <v>1</v>
      </c>
      <c r="I27" s="62">
        <v>0</v>
      </c>
      <c r="J27" s="101">
        <f t="shared" si="0"/>
        <v>0.9375</v>
      </c>
      <c r="K27" s="101">
        <f t="shared" si="1"/>
        <v>0</v>
      </c>
      <c r="L27" s="37">
        <v>114.10153333333334</v>
      </c>
      <c r="M27" s="37">
        <v>2</v>
      </c>
      <c r="N27" s="37">
        <v>7</v>
      </c>
      <c r="O27" s="37">
        <v>723.74500000000012</v>
      </c>
      <c r="P27" s="37">
        <f t="shared" si="2"/>
        <v>103.39214285714287</v>
      </c>
      <c r="Q27" s="101">
        <v>0.72851967990682898</v>
      </c>
      <c r="R27" s="37">
        <v>1382</v>
      </c>
      <c r="S27" s="37">
        <v>1152</v>
      </c>
      <c r="AE27" s="25"/>
    </row>
    <row r="28" spans="1:31" x14ac:dyDescent="0.15">
      <c r="A28" s="18" t="s">
        <v>161</v>
      </c>
      <c r="B28" s="62"/>
      <c r="C28" s="38"/>
      <c r="D28" s="62">
        <v>1</v>
      </c>
      <c r="E28" s="62"/>
      <c r="F28" s="62"/>
      <c r="G28" s="62">
        <v>3</v>
      </c>
      <c r="H28" s="62">
        <v>1</v>
      </c>
      <c r="I28" s="62">
        <v>1</v>
      </c>
      <c r="J28" s="101">
        <f t="shared" si="0"/>
        <v>0.5</v>
      </c>
      <c r="K28" s="101">
        <f t="shared" si="1"/>
        <v>0.25</v>
      </c>
      <c r="L28" s="37">
        <v>252.559</v>
      </c>
      <c r="M28" s="37"/>
      <c r="N28" s="37">
        <v>0</v>
      </c>
      <c r="O28" s="37">
        <v>0</v>
      </c>
      <c r="P28" s="37"/>
      <c r="Q28" s="101"/>
      <c r="R28" s="37"/>
      <c r="S28" s="37"/>
      <c r="AE28" s="25"/>
    </row>
    <row r="29" spans="1:31" x14ac:dyDescent="0.15">
      <c r="A29" s="18" t="s">
        <v>174</v>
      </c>
      <c r="B29" s="62"/>
      <c r="C29" s="38"/>
      <c r="D29" s="62"/>
      <c r="E29" s="62"/>
      <c r="F29" s="62"/>
      <c r="G29" s="62">
        <v>2</v>
      </c>
      <c r="H29" s="62"/>
      <c r="I29" s="62">
        <v>0</v>
      </c>
      <c r="J29" s="101">
        <f t="shared" si="0"/>
        <v>1</v>
      </c>
      <c r="K29" s="101">
        <f t="shared" si="1"/>
        <v>0</v>
      </c>
      <c r="L29" s="37">
        <v>8.6050000000000004</v>
      </c>
      <c r="M29" s="37"/>
      <c r="N29" s="37">
        <v>0</v>
      </c>
      <c r="O29" s="37">
        <v>0</v>
      </c>
      <c r="P29" s="37"/>
      <c r="Q29" s="101"/>
      <c r="R29" s="37"/>
      <c r="S29" s="37"/>
      <c r="AE29" s="25"/>
    </row>
    <row r="30" spans="1:31" x14ac:dyDescent="0.15">
      <c r="A30" s="18" t="s">
        <v>198</v>
      </c>
      <c r="B30" s="62"/>
      <c r="C30" s="38"/>
      <c r="D30" s="62"/>
      <c r="E30" s="62"/>
      <c r="F30" s="62"/>
      <c r="G30" s="62">
        <v>1</v>
      </c>
      <c r="H30" s="62"/>
      <c r="I30" s="62">
        <v>0</v>
      </c>
      <c r="J30" s="101">
        <f t="shared" si="0"/>
        <v>1</v>
      </c>
      <c r="K30" s="101">
        <f t="shared" si="1"/>
        <v>0</v>
      </c>
      <c r="L30" s="37">
        <v>24.957000000000001</v>
      </c>
      <c r="M30" s="37"/>
      <c r="N30" s="37">
        <v>0</v>
      </c>
      <c r="O30" s="37">
        <v>0</v>
      </c>
      <c r="P30" s="37"/>
      <c r="Q30" s="101"/>
      <c r="R30" s="37"/>
      <c r="S30" s="37"/>
      <c r="AE30" s="25"/>
    </row>
    <row r="31" spans="1:31" x14ac:dyDescent="0.15">
      <c r="A31" s="18" t="s">
        <v>42</v>
      </c>
      <c r="B31" s="62"/>
      <c r="C31" s="38">
        <v>1</v>
      </c>
      <c r="D31" s="62">
        <v>5</v>
      </c>
      <c r="E31" s="62"/>
      <c r="F31" s="62"/>
      <c r="G31" s="62">
        <v>11</v>
      </c>
      <c r="H31" s="62"/>
      <c r="I31" s="62">
        <v>1</v>
      </c>
      <c r="J31" s="101">
        <f t="shared" si="0"/>
        <v>0.91666666666666663</v>
      </c>
      <c r="K31" s="101">
        <f t="shared" si="1"/>
        <v>8.3333333333333329E-2</v>
      </c>
      <c r="L31" s="37">
        <v>633.35363636363627</v>
      </c>
      <c r="M31" s="37">
        <v>4</v>
      </c>
      <c r="N31" s="37">
        <v>12</v>
      </c>
      <c r="O31" s="37">
        <v>2923.752</v>
      </c>
      <c r="P31" s="37">
        <f t="shared" si="2"/>
        <v>243.64599999999999</v>
      </c>
      <c r="Q31" s="101">
        <v>0.39315363684917759</v>
      </c>
      <c r="R31" s="37">
        <v>1899.75</v>
      </c>
      <c r="S31" s="37">
        <v>1152.75</v>
      </c>
      <c r="AE31" s="25"/>
    </row>
    <row r="32" spans="1:31" x14ac:dyDescent="0.15">
      <c r="A32" s="18" t="s">
        <v>129</v>
      </c>
      <c r="B32" s="62"/>
      <c r="C32" s="38"/>
      <c r="D32" s="62"/>
      <c r="E32" s="62"/>
      <c r="F32" s="62"/>
      <c r="G32" s="62">
        <v>4</v>
      </c>
      <c r="H32" s="62"/>
      <c r="I32" s="62">
        <v>0</v>
      </c>
      <c r="J32" s="101">
        <f t="shared" si="0"/>
        <v>1</v>
      </c>
      <c r="K32" s="101">
        <f t="shared" si="1"/>
        <v>0</v>
      </c>
      <c r="L32" s="37">
        <v>19.579250000000002</v>
      </c>
      <c r="M32" s="37">
        <v>1</v>
      </c>
      <c r="N32" s="37">
        <v>1</v>
      </c>
      <c r="O32" s="37">
        <v>23.491</v>
      </c>
      <c r="P32" s="37">
        <f t="shared" si="2"/>
        <v>23.491</v>
      </c>
      <c r="Q32" s="101">
        <v>0.45262634947790398</v>
      </c>
      <c r="R32" s="37">
        <v>2166</v>
      </c>
      <c r="S32" s="37">
        <v>1591</v>
      </c>
      <c r="AE32" s="25"/>
    </row>
    <row r="33" spans="1:31" x14ac:dyDescent="0.15">
      <c r="A33" s="18" t="s">
        <v>40</v>
      </c>
      <c r="B33" s="62">
        <v>2</v>
      </c>
      <c r="C33" s="38">
        <v>1</v>
      </c>
      <c r="D33" s="62">
        <v>1</v>
      </c>
      <c r="E33" s="62"/>
      <c r="F33" s="62"/>
      <c r="G33" s="62">
        <v>5</v>
      </c>
      <c r="H33" s="62"/>
      <c r="I33" s="62">
        <v>0</v>
      </c>
      <c r="J33" s="101">
        <f t="shared" si="0"/>
        <v>1</v>
      </c>
      <c r="K33" s="101">
        <f t="shared" si="1"/>
        <v>0</v>
      </c>
      <c r="L33" s="37">
        <v>79.153599999999997</v>
      </c>
      <c r="M33" s="37"/>
      <c r="N33" s="37">
        <v>0</v>
      </c>
      <c r="O33" s="37">
        <v>0</v>
      </c>
      <c r="P33" s="37"/>
      <c r="Q33" s="101"/>
      <c r="R33" s="37"/>
      <c r="S33" s="37"/>
      <c r="AE33" s="25"/>
    </row>
    <row r="34" spans="1:31" x14ac:dyDescent="0.15">
      <c r="A34" s="18" t="s">
        <v>163</v>
      </c>
      <c r="B34" s="62"/>
      <c r="C34" s="38"/>
      <c r="D34" s="62"/>
      <c r="E34" s="62"/>
      <c r="F34" s="62"/>
      <c r="G34" s="62">
        <v>1</v>
      </c>
      <c r="H34" s="62"/>
      <c r="I34" s="62">
        <v>0</v>
      </c>
      <c r="J34" s="101">
        <f t="shared" si="0"/>
        <v>1</v>
      </c>
      <c r="K34" s="101">
        <f t="shared" si="1"/>
        <v>0</v>
      </c>
      <c r="L34" s="37">
        <v>55.945</v>
      </c>
      <c r="M34" s="37"/>
      <c r="N34" s="37">
        <v>0</v>
      </c>
      <c r="O34" s="37">
        <v>0</v>
      </c>
      <c r="P34" s="37"/>
      <c r="Q34" s="101"/>
      <c r="R34" s="37"/>
      <c r="S34" s="37"/>
      <c r="AE34" s="25"/>
    </row>
    <row r="35" spans="1:31" x14ac:dyDescent="0.15">
      <c r="A35" s="18" t="s">
        <v>47</v>
      </c>
      <c r="B35" s="62">
        <v>8</v>
      </c>
      <c r="C35" s="38">
        <v>5</v>
      </c>
      <c r="D35" s="62">
        <v>25</v>
      </c>
      <c r="E35" s="62"/>
      <c r="F35" s="62"/>
      <c r="G35" s="62">
        <v>56</v>
      </c>
      <c r="H35" s="62">
        <v>1</v>
      </c>
      <c r="I35" s="62">
        <v>4</v>
      </c>
      <c r="J35" s="101">
        <f t="shared" si="0"/>
        <v>0.91666666666666663</v>
      </c>
      <c r="K35" s="101">
        <f t="shared" si="1"/>
        <v>6.6666666666666666E-2</v>
      </c>
      <c r="L35" s="37">
        <v>155.08666000000002</v>
      </c>
      <c r="M35" s="37">
        <v>16</v>
      </c>
      <c r="N35" s="37">
        <v>65</v>
      </c>
      <c r="O35" s="37">
        <v>13466.826999999999</v>
      </c>
      <c r="P35" s="37">
        <f t="shared" si="2"/>
        <v>207.18195384615385</v>
      </c>
      <c r="Q35" s="101">
        <v>0.7135499907911752</v>
      </c>
      <c r="R35" s="37">
        <v>1641.875</v>
      </c>
      <c r="S35" s="37">
        <v>1160.0714285714287</v>
      </c>
      <c r="AE35" s="25"/>
    </row>
    <row r="36" spans="1:31" x14ac:dyDescent="0.15">
      <c r="A36" s="18" t="s">
        <v>130</v>
      </c>
      <c r="B36" s="62"/>
      <c r="C36" s="38"/>
      <c r="D36" s="62">
        <v>2</v>
      </c>
      <c r="E36" s="62"/>
      <c r="F36" s="62"/>
      <c r="G36" s="62">
        <v>2</v>
      </c>
      <c r="H36" s="62"/>
      <c r="I36" s="62">
        <v>0</v>
      </c>
      <c r="J36" s="101">
        <f t="shared" si="0"/>
        <v>1</v>
      </c>
      <c r="K36" s="101">
        <f t="shared" si="1"/>
        <v>0</v>
      </c>
      <c r="L36" s="37">
        <v>69.284500000000008</v>
      </c>
      <c r="M36" s="37"/>
      <c r="N36" s="37">
        <v>0</v>
      </c>
      <c r="O36" s="37">
        <v>0</v>
      </c>
      <c r="P36" s="37"/>
      <c r="Q36" s="101"/>
      <c r="R36" s="37"/>
      <c r="S36" s="37"/>
      <c r="AE36" s="25"/>
    </row>
    <row r="37" spans="1:31" x14ac:dyDescent="0.15">
      <c r="A37" s="18" t="s">
        <v>39</v>
      </c>
      <c r="B37" s="62"/>
      <c r="C37" s="38"/>
      <c r="D37" s="62">
        <v>3</v>
      </c>
      <c r="E37" s="62"/>
      <c r="F37" s="62"/>
      <c r="G37" s="62">
        <v>0</v>
      </c>
      <c r="H37" s="62"/>
      <c r="I37" s="62">
        <v>0</v>
      </c>
      <c r="J37" s="101"/>
      <c r="K37" s="101"/>
      <c r="L37" s="37"/>
      <c r="M37" s="37"/>
      <c r="N37" s="37">
        <v>0</v>
      </c>
      <c r="O37" s="37">
        <v>0</v>
      </c>
      <c r="P37" s="37"/>
      <c r="Q37" s="101"/>
      <c r="R37" s="37"/>
      <c r="S37" s="37"/>
      <c r="AE37" s="25"/>
    </row>
    <row r="38" spans="1:31" x14ac:dyDescent="0.15">
      <c r="A38" s="18" t="s">
        <v>164</v>
      </c>
      <c r="B38" s="62"/>
      <c r="C38" s="38"/>
      <c r="D38" s="62">
        <v>1</v>
      </c>
      <c r="E38" s="62"/>
      <c r="F38" s="62"/>
      <c r="G38" s="62">
        <v>0</v>
      </c>
      <c r="H38" s="62"/>
      <c r="I38" s="62">
        <v>0</v>
      </c>
      <c r="J38" s="101"/>
      <c r="K38" s="101"/>
      <c r="L38" s="37"/>
      <c r="M38" s="37"/>
      <c r="N38" s="37">
        <v>0</v>
      </c>
      <c r="O38" s="37">
        <v>0</v>
      </c>
      <c r="P38" s="37"/>
      <c r="Q38" s="101"/>
      <c r="R38" s="37"/>
      <c r="S38" s="37"/>
      <c r="AE38" s="25"/>
    </row>
    <row r="39" spans="1:31" x14ac:dyDescent="0.15">
      <c r="A39" s="18" t="s">
        <v>41</v>
      </c>
      <c r="B39" s="62"/>
      <c r="C39" s="38">
        <v>2</v>
      </c>
      <c r="D39" s="62"/>
      <c r="E39" s="62"/>
      <c r="F39" s="62"/>
      <c r="G39" s="62">
        <v>6</v>
      </c>
      <c r="H39" s="62"/>
      <c r="I39" s="62">
        <v>0</v>
      </c>
      <c r="J39" s="101">
        <f t="shared" si="0"/>
        <v>1</v>
      </c>
      <c r="K39" s="101">
        <f t="shared" si="1"/>
        <v>0</v>
      </c>
      <c r="L39" s="37">
        <v>196.71566666666664</v>
      </c>
      <c r="M39" s="37">
        <v>3</v>
      </c>
      <c r="N39" s="37">
        <v>6</v>
      </c>
      <c r="O39" s="37">
        <v>481.39700000000005</v>
      </c>
      <c r="P39" s="37">
        <f t="shared" si="2"/>
        <v>80.232833333333346</v>
      </c>
      <c r="Q39" s="101">
        <v>0.37734974461978571</v>
      </c>
      <c r="R39" s="37">
        <v>2463.3333333333335</v>
      </c>
      <c r="S39" s="37">
        <v>2009.6666666666667</v>
      </c>
      <c r="AE39" s="25"/>
    </row>
    <row r="40" spans="1:31" x14ac:dyDescent="0.15">
      <c r="A40" s="18" t="s">
        <v>35</v>
      </c>
      <c r="B40" s="62"/>
      <c r="C40" s="38">
        <v>2</v>
      </c>
      <c r="D40" s="62">
        <v>3</v>
      </c>
      <c r="E40" s="62"/>
      <c r="F40" s="62"/>
      <c r="G40" s="62">
        <v>18</v>
      </c>
      <c r="H40" s="62"/>
      <c r="I40" s="62">
        <v>0</v>
      </c>
      <c r="J40" s="101">
        <f t="shared" si="0"/>
        <v>1</v>
      </c>
      <c r="K40" s="101">
        <f t="shared" si="1"/>
        <v>0</v>
      </c>
      <c r="L40" s="37">
        <v>71.011176470588197</v>
      </c>
      <c r="M40" s="37">
        <v>8</v>
      </c>
      <c r="N40" s="37">
        <v>14</v>
      </c>
      <c r="O40" s="37">
        <v>3513.076</v>
      </c>
      <c r="P40" s="37">
        <f t="shared" si="2"/>
        <v>250.934</v>
      </c>
      <c r="Q40" s="101">
        <v>0.52955046783423654</v>
      </c>
      <c r="R40" s="37">
        <v>1907.25</v>
      </c>
      <c r="S40" s="37">
        <v>1170.75</v>
      </c>
      <c r="AE40" s="25"/>
    </row>
    <row r="41" spans="1:31" x14ac:dyDescent="0.15">
      <c r="A41" s="18" t="s">
        <v>278</v>
      </c>
      <c r="B41" s="62"/>
      <c r="C41" s="38">
        <v>1</v>
      </c>
      <c r="D41" s="62">
        <v>7</v>
      </c>
      <c r="E41" s="62"/>
      <c r="F41" s="62"/>
      <c r="G41" s="62">
        <v>3</v>
      </c>
      <c r="H41" s="62"/>
      <c r="I41" s="62">
        <v>0</v>
      </c>
      <c r="J41" s="101">
        <f t="shared" si="0"/>
        <v>1</v>
      </c>
      <c r="K41" s="101">
        <f t="shared" si="1"/>
        <v>0</v>
      </c>
      <c r="L41" s="37">
        <v>74.481000000000009</v>
      </c>
      <c r="M41" s="37">
        <v>2</v>
      </c>
      <c r="N41" s="37">
        <v>5</v>
      </c>
      <c r="O41" s="37">
        <v>103.67400000000001</v>
      </c>
      <c r="P41" s="37">
        <f t="shared" si="2"/>
        <v>20.7348</v>
      </c>
      <c r="Q41" s="101">
        <v>0.491511231467397</v>
      </c>
      <c r="R41" s="37">
        <v>1530</v>
      </c>
      <c r="S41" s="37">
        <v>1009.5</v>
      </c>
      <c r="AE41" s="25"/>
    </row>
    <row r="42" spans="1:31" x14ac:dyDescent="0.15">
      <c r="A42" s="18" t="s">
        <v>251</v>
      </c>
      <c r="B42" s="62"/>
      <c r="C42" s="38">
        <v>1</v>
      </c>
      <c r="D42" s="62">
        <v>2</v>
      </c>
      <c r="E42" s="62"/>
      <c r="F42" s="62"/>
      <c r="G42" s="62">
        <v>3</v>
      </c>
      <c r="H42" s="62"/>
      <c r="I42" s="62">
        <v>0</v>
      </c>
      <c r="J42" s="101">
        <f t="shared" si="0"/>
        <v>1</v>
      </c>
      <c r="K42" s="101">
        <f t="shared" si="1"/>
        <v>0</v>
      </c>
      <c r="L42" s="37">
        <v>243.43899999999999</v>
      </c>
      <c r="M42" s="37">
        <v>1</v>
      </c>
      <c r="N42" s="37">
        <v>1</v>
      </c>
      <c r="O42" s="37">
        <v>43.701999999999998</v>
      </c>
      <c r="P42" s="37">
        <f t="shared" si="2"/>
        <v>43.701999999999998</v>
      </c>
      <c r="Q42" s="101">
        <v>0.34361785196421402</v>
      </c>
      <c r="R42" s="37">
        <v>1287</v>
      </c>
      <c r="S42" s="37">
        <v>804</v>
      </c>
      <c r="AE42" s="25"/>
    </row>
    <row r="43" spans="1:31" x14ac:dyDescent="0.15">
      <c r="A43" s="18" t="s">
        <v>165</v>
      </c>
      <c r="B43" s="62"/>
      <c r="C43" s="38"/>
      <c r="D43" s="62"/>
      <c r="E43" s="62"/>
      <c r="F43" s="62"/>
      <c r="G43" s="62">
        <v>1</v>
      </c>
      <c r="H43" s="62"/>
      <c r="I43" s="62">
        <v>0</v>
      </c>
      <c r="J43" s="101">
        <f t="shared" si="0"/>
        <v>1</v>
      </c>
      <c r="K43" s="101">
        <f t="shared" si="1"/>
        <v>0</v>
      </c>
      <c r="L43" s="37">
        <v>473.75900000000001</v>
      </c>
      <c r="M43" s="37"/>
      <c r="N43" s="37">
        <v>0</v>
      </c>
      <c r="O43" s="37">
        <v>0</v>
      </c>
      <c r="P43" s="37"/>
      <c r="Q43" s="101"/>
      <c r="R43" s="37"/>
      <c r="S43" s="37"/>
      <c r="AE43" s="25"/>
    </row>
    <row r="44" spans="1:31" ht="15" x14ac:dyDescent="0.15">
      <c r="A44" s="45" t="s">
        <v>19</v>
      </c>
      <c r="B44" s="57">
        <v>114</v>
      </c>
      <c r="C44" s="57">
        <v>411</v>
      </c>
      <c r="D44" s="57">
        <v>2131</v>
      </c>
      <c r="E44" s="57">
        <v>2</v>
      </c>
      <c r="F44" s="57">
        <v>1</v>
      </c>
      <c r="G44" s="57">
        <v>6372</v>
      </c>
      <c r="H44" s="57">
        <v>439</v>
      </c>
      <c r="I44" s="57">
        <v>234</v>
      </c>
      <c r="J44" s="114">
        <f t="shared" si="0"/>
        <v>0.89812291855888582</v>
      </c>
      <c r="K44" s="57">
        <f t="shared" si="1"/>
        <v>3.5422343324250684E-2</v>
      </c>
      <c r="L44" s="57">
        <v>120.81352808988773</v>
      </c>
      <c r="M44" s="57">
        <v>2488</v>
      </c>
      <c r="N44" s="57">
        <v>7182</v>
      </c>
      <c r="O44" s="57">
        <v>1473408.3029999982</v>
      </c>
      <c r="P44" s="57">
        <f t="shared" si="2"/>
        <v>205.15292439431889</v>
      </c>
      <c r="Q44" s="114">
        <v>0.80970786551222174</v>
      </c>
      <c r="R44" s="57">
        <v>1274.2694935691316</v>
      </c>
      <c r="S44" s="57">
        <v>798.49316203895569</v>
      </c>
      <c r="AE44" s="25"/>
    </row>
    <row r="45" spans="1:31" x14ac:dyDescent="0.15">
      <c r="A45" s="18" t="s">
        <v>28</v>
      </c>
      <c r="B45" s="62"/>
      <c r="C45" s="38">
        <v>3</v>
      </c>
      <c r="D45" s="62">
        <v>3</v>
      </c>
      <c r="E45" s="62"/>
      <c r="F45" s="62"/>
      <c r="G45" s="62">
        <v>6</v>
      </c>
      <c r="H45" s="62"/>
      <c r="I45" s="62">
        <v>0</v>
      </c>
      <c r="J45" s="101">
        <f t="shared" si="0"/>
        <v>1</v>
      </c>
      <c r="K45" s="101">
        <f t="shared" si="1"/>
        <v>0</v>
      </c>
      <c r="L45" s="37">
        <v>780.74750000000006</v>
      </c>
      <c r="M45" s="37">
        <v>3</v>
      </c>
      <c r="N45" s="37">
        <v>7</v>
      </c>
      <c r="O45" s="37">
        <v>151.26299999999998</v>
      </c>
      <c r="P45" s="37">
        <f t="shared" si="2"/>
        <v>21.608999999999998</v>
      </c>
      <c r="Q45" s="101">
        <v>0.24420178921685723</v>
      </c>
      <c r="R45" s="37">
        <v>2019.3333333333333</v>
      </c>
      <c r="S45" s="37">
        <v>1436.6666666666667</v>
      </c>
      <c r="AE45" s="25"/>
    </row>
    <row r="46" spans="1:31" x14ac:dyDescent="0.15">
      <c r="A46" s="18" t="s">
        <v>105</v>
      </c>
      <c r="B46" s="62"/>
      <c r="C46" s="38">
        <v>2</v>
      </c>
      <c r="D46" s="62">
        <v>1</v>
      </c>
      <c r="E46" s="62"/>
      <c r="F46" s="62"/>
      <c r="G46" s="62">
        <v>4</v>
      </c>
      <c r="H46" s="62"/>
      <c r="I46" s="62">
        <v>0</v>
      </c>
      <c r="J46" s="101">
        <f t="shared" si="0"/>
        <v>1</v>
      </c>
      <c r="K46" s="101">
        <f t="shared" si="1"/>
        <v>0</v>
      </c>
      <c r="L46" s="37">
        <v>1174.0067499999998</v>
      </c>
      <c r="M46" s="37">
        <v>2</v>
      </c>
      <c r="N46" s="37">
        <v>2</v>
      </c>
      <c r="O46" s="37">
        <v>334.62200000000001</v>
      </c>
      <c r="P46" s="37">
        <f t="shared" si="2"/>
        <v>167.31100000000001</v>
      </c>
      <c r="Q46" s="101">
        <v>0.54324575169551048</v>
      </c>
      <c r="R46" s="37">
        <v>2020.5</v>
      </c>
      <c r="S46" s="37">
        <v>1573.5</v>
      </c>
      <c r="AE46" s="25"/>
    </row>
    <row r="47" spans="1:31" x14ac:dyDescent="0.15">
      <c r="A47" s="18" t="s">
        <v>22</v>
      </c>
      <c r="B47" s="62"/>
      <c r="C47" s="38"/>
      <c r="D47" s="62"/>
      <c r="E47" s="62"/>
      <c r="F47" s="62"/>
      <c r="G47" s="62">
        <v>10</v>
      </c>
      <c r="H47" s="62"/>
      <c r="I47" s="62">
        <v>0</v>
      </c>
      <c r="J47" s="101">
        <f t="shared" si="0"/>
        <v>1</v>
      </c>
      <c r="K47" s="101">
        <f t="shared" si="1"/>
        <v>0</v>
      </c>
      <c r="L47" s="37">
        <v>202.11869999999996</v>
      </c>
      <c r="M47" s="37">
        <v>4</v>
      </c>
      <c r="N47" s="37">
        <v>7</v>
      </c>
      <c r="O47" s="37">
        <v>638.73300000000006</v>
      </c>
      <c r="P47" s="37">
        <f t="shared" si="2"/>
        <v>91.247571428571433</v>
      </c>
      <c r="Q47" s="101">
        <v>0.43061941652652419</v>
      </c>
      <c r="R47" s="37">
        <v>2139.25</v>
      </c>
      <c r="S47" s="37">
        <v>1678.5</v>
      </c>
      <c r="AE47" s="25"/>
    </row>
    <row r="48" spans="1:31" x14ac:dyDescent="0.15">
      <c r="A48" s="18" t="s">
        <v>32</v>
      </c>
      <c r="B48" s="62">
        <v>33</v>
      </c>
      <c r="C48" s="38">
        <v>69</v>
      </c>
      <c r="D48" s="62">
        <v>753</v>
      </c>
      <c r="E48" s="62"/>
      <c r="F48" s="62"/>
      <c r="G48" s="62">
        <v>3763</v>
      </c>
      <c r="H48" s="62">
        <v>275</v>
      </c>
      <c r="I48" s="62">
        <v>112</v>
      </c>
      <c r="J48" s="101">
        <f t="shared" si="0"/>
        <v>0.90012903225806451</v>
      </c>
      <c r="K48" s="101">
        <f t="shared" si="1"/>
        <v>2.8903225806451611E-2</v>
      </c>
      <c r="L48" s="37">
        <v>152.55309735744117</v>
      </c>
      <c r="M48" s="37">
        <v>1538</v>
      </c>
      <c r="N48" s="37">
        <v>4384</v>
      </c>
      <c r="O48" s="37">
        <v>1028021.1340000001</v>
      </c>
      <c r="P48" s="37">
        <f t="shared" si="2"/>
        <v>234.49387180656936</v>
      </c>
      <c r="Q48" s="101">
        <v>0.80875695215676946</v>
      </c>
      <c r="R48" s="37">
        <v>1207.6923493714783</v>
      </c>
      <c r="S48" s="37">
        <v>708.5742240215925</v>
      </c>
      <c r="AE48" s="25"/>
    </row>
    <row r="49" spans="1:31" x14ac:dyDescent="0.15">
      <c r="A49" s="18" t="s">
        <v>279</v>
      </c>
      <c r="B49" s="62"/>
      <c r="C49" s="38"/>
      <c r="D49" s="62">
        <v>1</v>
      </c>
      <c r="E49" s="62"/>
      <c r="F49" s="62"/>
      <c r="G49" s="62">
        <v>6</v>
      </c>
      <c r="H49" s="62"/>
      <c r="I49" s="62">
        <v>0</v>
      </c>
      <c r="J49" s="101">
        <f t="shared" si="0"/>
        <v>1</v>
      </c>
      <c r="K49" s="101">
        <f t="shared" si="1"/>
        <v>0</v>
      </c>
      <c r="L49" s="37">
        <v>32.24583333333333</v>
      </c>
      <c r="M49" s="37">
        <v>2</v>
      </c>
      <c r="N49" s="37">
        <v>2</v>
      </c>
      <c r="O49" s="37">
        <v>43.606999999999999</v>
      </c>
      <c r="P49" s="37">
        <f t="shared" si="2"/>
        <v>21.8035</v>
      </c>
      <c r="Q49" s="101">
        <v>0.20128827669236848</v>
      </c>
      <c r="R49" s="37">
        <v>1890.5</v>
      </c>
      <c r="S49" s="37">
        <v>1540</v>
      </c>
      <c r="AE49" s="25"/>
    </row>
    <row r="50" spans="1:31" x14ac:dyDescent="0.15">
      <c r="A50" s="18" t="s">
        <v>20</v>
      </c>
      <c r="B50" s="62">
        <v>66</v>
      </c>
      <c r="C50" s="38">
        <v>297</v>
      </c>
      <c r="D50" s="62">
        <v>1021</v>
      </c>
      <c r="E50" s="62">
        <v>2</v>
      </c>
      <c r="F50" s="62">
        <v>1</v>
      </c>
      <c r="G50" s="62">
        <v>1638</v>
      </c>
      <c r="H50" s="62">
        <v>122</v>
      </c>
      <c r="I50" s="62">
        <v>73</v>
      </c>
      <c r="J50" s="101">
        <f t="shared" si="0"/>
        <v>0.88603156049094101</v>
      </c>
      <c r="K50" s="101">
        <f t="shared" si="1"/>
        <v>4.2665108123904151E-2</v>
      </c>
      <c r="L50" s="37">
        <v>71.59133354114698</v>
      </c>
      <c r="M50" s="37">
        <v>623</v>
      </c>
      <c r="N50" s="37">
        <v>1847</v>
      </c>
      <c r="O50" s="37">
        <v>222317.70800000019</v>
      </c>
      <c r="P50" s="37">
        <f t="shared" si="2"/>
        <v>120.36692365998927</v>
      </c>
      <c r="Q50" s="101">
        <v>0.84038759781716554</v>
      </c>
      <c r="R50" s="37">
        <v>1308.5678170144465</v>
      </c>
      <c r="S50" s="37">
        <v>872.34527687296418</v>
      </c>
      <c r="AE50" s="25"/>
    </row>
    <row r="51" spans="1:31" x14ac:dyDescent="0.15">
      <c r="A51" s="18" t="s">
        <v>21</v>
      </c>
      <c r="B51" s="62">
        <v>4</v>
      </c>
      <c r="C51" s="38">
        <v>3</v>
      </c>
      <c r="D51" s="62">
        <v>59</v>
      </c>
      <c r="E51" s="62"/>
      <c r="F51" s="62"/>
      <c r="G51" s="62">
        <v>147</v>
      </c>
      <c r="H51" s="62">
        <v>5</v>
      </c>
      <c r="I51" s="62">
        <v>5</v>
      </c>
      <c r="J51" s="101">
        <f t="shared" si="0"/>
        <v>0.93421052631578949</v>
      </c>
      <c r="K51" s="101">
        <f t="shared" si="1"/>
        <v>3.2894736842105261E-2</v>
      </c>
      <c r="L51" s="37">
        <v>119.03972463768116</v>
      </c>
      <c r="M51" s="37">
        <v>46</v>
      </c>
      <c r="N51" s="37">
        <v>126</v>
      </c>
      <c r="O51" s="37">
        <v>21391.791000000001</v>
      </c>
      <c r="P51" s="37">
        <f t="shared" si="2"/>
        <v>169.77611904761906</v>
      </c>
      <c r="Q51" s="101">
        <v>0.7013767259649657</v>
      </c>
      <c r="R51" s="37">
        <v>1541.6739130434783</v>
      </c>
      <c r="S51" s="37">
        <v>1051.2750000000001</v>
      </c>
      <c r="AE51" s="25"/>
    </row>
    <row r="52" spans="1:31" x14ac:dyDescent="0.15">
      <c r="A52" s="18" t="s">
        <v>298</v>
      </c>
      <c r="B52" s="62"/>
      <c r="C52" s="38"/>
      <c r="D52" s="62"/>
      <c r="E52" s="62"/>
      <c r="F52" s="62"/>
      <c r="G52" s="62">
        <v>1</v>
      </c>
      <c r="H52" s="62">
        <v>1</v>
      </c>
      <c r="I52" s="62">
        <v>0</v>
      </c>
      <c r="J52" s="101">
        <f t="shared" si="0"/>
        <v>0</v>
      </c>
      <c r="K52" s="101">
        <f t="shared" si="1"/>
        <v>0</v>
      </c>
      <c r="L52" s="37"/>
      <c r="M52" s="37">
        <v>1</v>
      </c>
      <c r="N52" s="37">
        <v>26</v>
      </c>
      <c r="O52" s="37">
        <v>15841.537</v>
      </c>
      <c r="P52" s="37">
        <f t="shared" si="2"/>
        <v>609.28988461538461</v>
      </c>
      <c r="Q52" s="101">
        <v>1.14980929943525</v>
      </c>
      <c r="R52" s="37">
        <v>776</v>
      </c>
      <c r="S52" s="37"/>
      <c r="AE52" s="25"/>
    </row>
    <row r="53" spans="1:31" x14ac:dyDescent="0.15">
      <c r="A53" s="18" t="s">
        <v>31</v>
      </c>
      <c r="B53" s="62">
        <v>1</v>
      </c>
      <c r="C53" s="62">
        <v>1</v>
      </c>
      <c r="D53" s="62">
        <v>1</v>
      </c>
      <c r="E53" s="62">
        <v>1</v>
      </c>
      <c r="F53" s="62">
        <v>1</v>
      </c>
      <c r="G53" s="62">
        <v>1</v>
      </c>
      <c r="H53" s="62">
        <v>1</v>
      </c>
      <c r="I53" s="62">
        <v>1</v>
      </c>
      <c r="J53" s="101">
        <v>1</v>
      </c>
      <c r="K53" s="101">
        <v>0</v>
      </c>
      <c r="L53" s="37">
        <v>99.295874999999995</v>
      </c>
      <c r="M53" s="37">
        <v>99.295874999999995</v>
      </c>
      <c r="N53" s="37">
        <v>99.295874999999995</v>
      </c>
      <c r="O53" s="37">
        <v>99.295874999999995</v>
      </c>
      <c r="P53" s="37">
        <v>136.745</v>
      </c>
      <c r="Q53" s="101">
        <v>0.96719434453341535</v>
      </c>
      <c r="R53" s="37">
        <v>989.66666666666663</v>
      </c>
      <c r="S53" s="37">
        <v>699.33333333333337</v>
      </c>
      <c r="AE53" s="25"/>
    </row>
    <row r="54" spans="1:31" x14ac:dyDescent="0.15">
      <c r="A54" s="18" t="s">
        <v>29</v>
      </c>
      <c r="B54" s="62">
        <v>1</v>
      </c>
      <c r="C54" s="38">
        <v>5</v>
      </c>
      <c r="D54" s="62">
        <v>69</v>
      </c>
      <c r="E54" s="62"/>
      <c r="F54" s="62"/>
      <c r="G54" s="62">
        <v>143</v>
      </c>
      <c r="H54" s="62">
        <v>7</v>
      </c>
      <c r="I54" s="62">
        <v>14</v>
      </c>
      <c r="J54" s="101">
        <f t="shared" si="0"/>
        <v>0.86624203821656054</v>
      </c>
      <c r="K54" s="101">
        <f t="shared" si="1"/>
        <v>8.9171974522292988E-2</v>
      </c>
      <c r="L54" s="37">
        <v>56.759453237410078</v>
      </c>
      <c r="M54" s="37">
        <v>49</v>
      </c>
      <c r="N54" s="37">
        <v>135</v>
      </c>
      <c r="O54" s="37">
        <v>11458.586000000001</v>
      </c>
      <c r="P54" s="37">
        <f t="shared" si="2"/>
        <v>84.878414814814818</v>
      </c>
      <c r="Q54" s="101">
        <v>0.65712773944304104</v>
      </c>
      <c r="R54" s="37">
        <v>1583.1224489795918</v>
      </c>
      <c r="S54" s="37">
        <v>1207.7346938775511</v>
      </c>
      <c r="AE54" s="25"/>
    </row>
    <row r="55" spans="1:31" x14ac:dyDescent="0.15">
      <c r="A55" s="18" t="s">
        <v>30</v>
      </c>
      <c r="B55" s="62"/>
      <c r="C55" s="38"/>
      <c r="D55" s="62">
        <v>1</v>
      </c>
      <c r="E55" s="62"/>
      <c r="F55" s="62"/>
      <c r="G55" s="62">
        <v>4</v>
      </c>
      <c r="H55" s="62"/>
      <c r="I55" s="62">
        <v>0</v>
      </c>
      <c r="J55" s="101">
        <f t="shared" si="0"/>
        <v>1</v>
      </c>
      <c r="K55" s="101">
        <f t="shared" si="1"/>
        <v>0</v>
      </c>
      <c r="L55" s="37">
        <v>62.670499999999997</v>
      </c>
      <c r="M55" s="37">
        <v>3</v>
      </c>
      <c r="N55" s="37">
        <v>13</v>
      </c>
      <c r="O55" s="37">
        <v>514.48800000000006</v>
      </c>
      <c r="P55" s="37">
        <f t="shared" si="2"/>
        <v>39.576000000000008</v>
      </c>
      <c r="Q55" s="101">
        <v>0.50724036941935469</v>
      </c>
      <c r="R55" s="37">
        <v>1834.3333333333333</v>
      </c>
      <c r="S55" s="37">
        <v>1149.6666666666667</v>
      </c>
      <c r="AE55" s="25"/>
    </row>
    <row r="56" spans="1:31" x14ac:dyDescent="0.15">
      <c r="A56" s="18" t="s">
        <v>252</v>
      </c>
      <c r="B56" s="62"/>
      <c r="C56" s="38">
        <v>1</v>
      </c>
      <c r="D56" s="62"/>
      <c r="E56" s="62"/>
      <c r="F56" s="62"/>
      <c r="G56" s="62">
        <v>0</v>
      </c>
      <c r="H56" s="62"/>
      <c r="I56" s="62">
        <v>0</v>
      </c>
      <c r="J56" s="101"/>
      <c r="K56" s="101"/>
      <c r="L56" s="37"/>
      <c r="M56" s="37"/>
      <c r="N56" s="37">
        <v>0</v>
      </c>
      <c r="O56" s="37">
        <v>0</v>
      </c>
      <c r="P56" s="37"/>
      <c r="Q56" s="101"/>
      <c r="R56" s="37"/>
      <c r="S56" s="37"/>
      <c r="AE56" s="25"/>
    </row>
    <row r="57" spans="1:31" x14ac:dyDescent="0.15">
      <c r="A57" s="18" t="s">
        <v>26</v>
      </c>
      <c r="B57" s="62"/>
      <c r="C57" s="38"/>
      <c r="D57" s="62">
        <v>3</v>
      </c>
      <c r="E57" s="62"/>
      <c r="F57" s="62"/>
      <c r="G57" s="62">
        <v>6</v>
      </c>
      <c r="H57" s="62"/>
      <c r="I57" s="62">
        <v>0</v>
      </c>
      <c r="J57" s="101">
        <f t="shared" si="0"/>
        <v>1</v>
      </c>
      <c r="K57" s="101">
        <f t="shared" si="1"/>
        <v>0</v>
      </c>
      <c r="L57" s="37">
        <v>43.46</v>
      </c>
      <c r="M57" s="37">
        <v>6</v>
      </c>
      <c r="N57" s="37">
        <v>24</v>
      </c>
      <c r="O57" s="37">
        <v>1236.7489999999998</v>
      </c>
      <c r="P57" s="37">
        <f t="shared" si="2"/>
        <v>51.531208333333325</v>
      </c>
      <c r="Q57" s="101">
        <v>0.79390163726025353</v>
      </c>
      <c r="R57" s="37">
        <v>1917.5</v>
      </c>
      <c r="S57" s="37">
        <v>1491.8333333333333</v>
      </c>
      <c r="T57" s="5"/>
      <c r="AE57" s="25"/>
    </row>
    <row r="58" spans="1:31" x14ac:dyDescent="0.15">
      <c r="A58" s="18" t="s">
        <v>27</v>
      </c>
      <c r="B58" s="62">
        <v>1</v>
      </c>
      <c r="C58" s="38">
        <v>8</v>
      </c>
      <c r="D58" s="62">
        <v>19</v>
      </c>
      <c r="E58" s="62"/>
      <c r="F58" s="62"/>
      <c r="G58" s="62">
        <v>36</v>
      </c>
      <c r="H58" s="62"/>
      <c r="I58" s="62">
        <v>3</v>
      </c>
      <c r="J58" s="101">
        <f t="shared" si="0"/>
        <v>0.92307692307692313</v>
      </c>
      <c r="K58" s="101">
        <f t="shared" si="1"/>
        <v>7.6923076923076927E-2</v>
      </c>
      <c r="L58" s="37">
        <v>99.69808571428571</v>
      </c>
      <c r="M58" s="37">
        <v>9</v>
      </c>
      <c r="N58" s="37">
        <v>34</v>
      </c>
      <c r="O58" s="37">
        <v>6893.1930000000002</v>
      </c>
      <c r="P58" s="37">
        <f t="shared" si="2"/>
        <v>202.74097058823531</v>
      </c>
      <c r="Q58" s="101">
        <v>0.66236654839616038</v>
      </c>
      <c r="R58" s="37">
        <v>1571.6666666666667</v>
      </c>
      <c r="S58" s="37">
        <v>1123.8888888888889</v>
      </c>
      <c r="AE58" s="25"/>
    </row>
    <row r="59" spans="1:31" x14ac:dyDescent="0.15">
      <c r="A59" s="18" t="s">
        <v>63</v>
      </c>
      <c r="B59" s="62"/>
      <c r="C59" s="38"/>
      <c r="D59" s="62"/>
      <c r="E59" s="62"/>
      <c r="F59" s="62"/>
      <c r="G59" s="62">
        <v>1</v>
      </c>
      <c r="H59" s="62"/>
      <c r="I59" s="62">
        <v>0</v>
      </c>
      <c r="J59" s="101">
        <f t="shared" si="0"/>
        <v>1</v>
      </c>
      <c r="K59" s="101">
        <f t="shared" si="1"/>
        <v>0</v>
      </c>
      <c r="L59" s="37">
        <v>3.504</v>
      </c>
      <c r="M59" s="37"/>
      <c r="N59" s="37">
        <v>0</v>
      </c>
      <c r="O59" s="37">
        <v>0</v>
      </c>
      <c r="P59" s="37"/>
      <c r="Q59" s="101"/>
      <c r="R59" s="37"/>
      <c r="S59" s="37"/>
      <c r="AE59" s="25"/>
    </row>
    <row r="60" spans="1:31" x14ac:dyDescent="0.15">
      <c r="A60" s="18" t="s">
        <v>170</v>
      </c>
      <c r="B60" s="62"/>
      <c r="C60" s="38">
        <v>3</v>
      </c>
      <c r="D60" s="62">
        <v>33</v>
      </c>
      <c r="E60" s="62"/>
      <c r="F60" s="62"/>
      <c r="G60" s="62">
        <v>72</v>
      </c>
      <c r="H60" s="62">
        <v>5</v>
      </c>
      <c r="I60" s="62">
        <v>5</v>
      </c>
      <c r="J60" s="101">
        <f t="shared" si="0"/>
        <v>0.87012987012987009</v>
      </c>
      <c r="K60" s="101">
        <f t="shared" si="1"/>
        <v>6.4935064935064929E-2</v>
      </c>
      <c r="L60" s="37">
        <v>49.33030985915493</v>
      </c>
      <c r="M60" s="37">
        <v>10</v>
      </c>
      <c r="N60" s="37">
        <v>35</v>
      </c>
      <c r="O60" s="37">
        <v>2458.5749999999998</v>
      </c>
      <c r="P60" s="37">
        <f t="shared" si="2"/>
        <v>70.24499999999999</v>
      </c>
      <c r="Q60" s="101">
        <v>0.71797025429889683</v>
      </c>
      <c r="R60" s="37">
        <v>1689.4</v>
      </c>
      <c r="S60" s="37">
        <v>1315.8</v>
      </c>
      <c r="AE60" s="25"/>
    </row>
    <row r="61" spans="1:31" x14ac:dyDescent="0.15">
      <c r="A61" s="18" t="s">
        <v>167</v>
      </c>
      <c r="B61" s="62">
        <v>2</v>
      </c>
      <c r="C61" s="38"/>
      <c r="D61" s="62">
        <v>30</v>
      </c>
      <c r="E61" s="62"/>
      <c r="F61" s="62"/>
      <c r="G61" s="62">
        <v>90</v>
      </c>
      <c r="H61" s="62">
        <v>5</v>
      </c>
      <c r="I61" s="62">
        <v>9</v>
      </c>
      <c r="J61" s="101">
        <f t="shared" si="0"/>
        <v>0.85858585858585856</v>
      </c>
      <c r="K61" s="101">
        <f t="shared" si="1"/>
        <v>9.0909090909090912E-2</v>
      </c>
      <c r="L61" s="37">
        <v>92.390707317073193</v>
      </c>
      <c r="M61" s="37">
        <v>50</v>
      </c>
      <c r="N61" s="37">
        <v>250</v>
      </c>
      <c r="O61" s="37">
        <v>132606.65599999996</v>
      </c>
      <c r="P61" s="37">
        <f t="shared" si="2"/>
        <v>530.42662399999983</v>
      </c>
      <c r="Q61" s="101">
        <v>0.84944675179478968</v>
      </c>
      <c r="R61" s="37">
        <v>1432</v>
      </c>
      <c r="S61" s="37">
        <v>1062.9591836734694</v>
      </c>
      <c r="AE61" s="25"/>
    </row>
    <row r="62" spans="1:31" x14ac:dyDescent="0.15">
      <c r="A62" s="18" t="s">
        <v>23</v>
      </c>
      <c r="B62" s="62">
        <v>1</v>
      </c>
      <c r="C62" s="38">
        <v>1</v>
      </c>
      <c r="D62" s="62">
        <v>7</v>
      </c>
      <c r="E62" s="62"/>
      <c r="F62" s="62"/>
      <c r="G62" s="62">
        <v>5</v>
      </c>
      <c r="H62" s="62"/>
      <c r="I62" s="62">
        <v>0</v>
      </c>
      <c r="J62" s="101">
        <f t="shared" si="0"/>
        <v>1</v>
      </c>
      <c r="K62" s="101">
        <f t="shared" si="1"/>
        <v>0</v>
      </c>
      <c r="L62" s="37">
        <v>93.346800000000002</v>
      </c>
      <c r="M62" s="37">
        <v>2</v>
      </c>
      <c r="N62" s="37">
        <v>4</v>
      </c>
      <c r="O62" s="37">
        <v>55.506999999999998</v>
      </c>
      <c r="P62" s="37">
        <f t="shared" si="2"/>
        <v>13.876749999999999</v>
      </c>
      <c r="Q62" s="101">
        <v>0.3212553886250385</v>
      </c>
      <c r="R62" s="37">
        <v>1779.5</v>
      </c>
      <c r="S62" s="37">
        <v>1281</v>
      </c>
      <c r="AE62" s="25"/>
    </row>
    <row r="63" spans="1:31" x14ac:dyDescent="0.15">
      <c r="A63" s="18" t="s">
        <v>24</v>
      </c>
      <c r="B63" s="62">
        <v>1</v>
      </c>
      <c r="C63" s="38">
        <v>5</v>
      </c>
      <c r="D63" s="62">
        <v>22</v>
      </c>
      <c r="E63" s="62"/>
      <c r="F63" s="62"/>
      <c r="G63" s="62">
        <v>20</v>
      </c>
      <c r="H63" s="62">
        <v>3</v>
      </c>
      <c r="I63" s="62">
        <v>4</v>
      </c>
      <c r="J63" s="101">
        <f t="shared" si="0"/>
        <v>0.70833333333333337</v>
      </c>
      <c r="K63" s="101">
        <f t="shared" si="1"/>
        <v>0.16666666666666666</v>
      </c>
      <c r="L63" s="37">
        <v>29.798900000000003</v>
      </c>
      <c r="M63" s="37">
        <v>9</v>
      </c>
      <c r="N63" s="37">
        <v>28</v>
      </c>
      <c r="O63" s="37">
        <v>1045.4620000000002</v>
      </c>
      <c r="P63" s="37">
        <f t="shared" si="2"/>
        <v>37.337928571428577</v>
      </c>
      <c r="Q63" s="101">
        <v>0.71987810871874724</v>
      </c>
      <c r="R63" s="37">
        <v>1327.3240740740778</v>
      </c>
      <c r="S63" s="37">
        <v>927.44444444444446</v>
      </c>
      <c r="AE63" s="25"/>
    </row>
    <row r="64" spans="1:31" x14ac:dyDescent="0.15">
      <c r="A64" s="18" t="s">
        <v>25</v>
      </c>
      <c r="B64" s="62">
        <v>2</v>
      </c>
      <c r="C64" s="38">
        <v>4</v>
      </c>
      <c r="D64" s="62">
        <v>70</v>
      </c>
      <c r="E64" s="62"/>
      <c r="F64" s="62"/>
      <c r="G64" s="62">
        <v>147</v>
      </c>
      <c r="H64" s="62">
        <v>9</v>
      </c>
      <c r="I64" s="62">
        <v>7</v>
      </c>
      <c r="J64" s="101">
        <f t="shared" si="0"/>
        <v>0.89610389610389607</v>
      </c>
      <c r="K64" s="101">
        <f t="shared" si="1"/>
        <v>4.5454545454545456E-2</v>
      </c>
      <c r="L64" s="37">
        <v>48.698593103448253</v>
      </c>
      <c r="M64" s="37">
        <v>59</v>
      </c>
      <c r="N64" s="37">
        <v>125</v>
      </c>
      <c r="O64" s="37">
        <v>11272.655000000002</v>
      </c>
      <c r="P64" s="37">
        <f t="shared" si="2"/>
        <v>90.181240000000017</v>
      </c>
      <c r="Q64" s="101">
        <v>0.87580891436939889</v>
      </c>
      <c r="R64" s="37">
        <v>1585.7796610169491</v>
      </c>
      <c r="S64" s="37">
        <v>1051.6206896551723</v>
      </c>
      <c r="AE64" s="25"/>
    </row>
    <row r="65" spans="1:31" x14ac:dyDescent="0.15">
      <c r="A65" s="18" t="s">
        <v>35</v>
      </c>
      <c r="B65" s="62">
        <v>1</v>
      </c>
      <c r="C65" s="38"/>
      <c r="D65" s="62"/>
      <c r="E65" s="62"/>
      <c r="F65" s="62"/>
      <c r="G65" s="62">
        <v>0</v>
      </c>
      <c r="H65" s="62"/>
      <c r="I65" s="62">
        <v>0</v>
      </c>
      <c r="J65" s="101"/>
      <c r="K65" s="101"/>
      <c r="L65" s="37"/>
      <c r="M65" s="37"/>
      <c r="N65" s="37"/>
      <c r="O65" s="37"/>
      <c r="P65" s="37"/>
      <c r="Q65" s="101"/>
      <c r="R65" s="37"/>
      <c r="S65" s="37"/>
      <c r="AE65" s="25"/>
    </row>
    <row r="66" spans="1:31" x14ac:dyDescent="0.15">
      <c r="A66" s="18" t="s">
        <v>168</v>
      </c>
      <c r="B66" s="62">
        <v>1</v>
      </c>
      <c r="C66" s="38">
        <v>1</v>
      </c>
      <c r="D66" s="62">
        <v>32</v>
      </c>
      <c r="E66" s="62"/>
      <c r="F66" s="62"/>
      <c r="G66" s="62">
        <v>255</v>
      </c>
      <c r="H66" s="62">
        <v>7</v>
      </c>
      <c r="I66" s="62">
        <v>2</v>
      </c>
      <c r="J66" s="101">
        <f t="shared" si="0"/>
        <v>0.96498054474708173</v>
      </c>
      <c r="K66" s="101">
        <f t="shared" si="1"/>
        <v>7.7821011673151752E-3</v>
      </c>
      <c r="L66" s="37">
        <v>70.617629921259848</v>
      </c>
      <c r="M66" s="37">
        <v>69</v>
      </c>
      <c r="N66" s="37">
        <v>129</v>
      </c>
      <c r="O66" s="37">
        <v>16579.057000000004</v>
      </c>
      <c r="P66" s="37">
        <f t="shared" si="2"/>
        <v>128.51982170542638</v>
      </c>
      <c r="Q66" s="101">
        <v>0.78221393888277502</v>
      </c>
      <c r="R66" s="37">
        <v>1367.0869565217392</v>
      </c>
      <c r="S66" s="37">
        <v>894.07352941176475</v>
      </c>
      <c r="AE66" s="25"/>
    </row>
    <row r="67" spans="1:31" ht="15" x14ac:dyDescent="0.15">
      <c r="A67" s="45" t="s">
        <v>106</v>
      </c>
      <c r="B67" s="57">
        <v>41</v>
      </c>
      <c r="C67" s="57">
        <v>57</v>
      </c>
      <c r="D67" s="57">
        <v>503</v>
      </c>
      <c r="E67" s="57">
        <v>1</v>
      </c>
      <c r="F67" s="57">
        <v>2</v>
      </c>
      <c r="G67" s="57">
        <v>1000</v>
      </c>
      <c r="H67" s="57">
        <v>88</v>
      </c>
      <c r="I67" s="57">
        <v>80</v>
      </c>
      <c r="J67" s="114">
        <f t="shared" si="0"/>
        <v>0.84444444444444444</v>
      </c>
      <c r="K67" s="57">
        <f t="shared" si="1"/>
        <v>7.407407407407407E-2</v>
      </c>
      <c r="L67" s="57">
        <v>114.68122662266228</v>
      </c>
      <c r="M67" s="57">
        <v>411</v>
      </c>
      <c r="N67" s="57">
        <v>1635</v>
      </c>
      <c r="O67" s="57">
        <v>226747.93100000007</v>
      </c>
      <c r="P67" s="57">
        <f t="shared" si="2"/>
        <v>138.68374984709484</v>
      </c>
      <c r="Q67" s="114">
        <v>0.78450862739466432</v>
      </c>
      <c r="R67" s="57">
        <v>1294.6763990267641</v>
      </c>
      <c r="S67" s="57">
        <v>861.74937965260551</v>
      </c>
      <c r="AE67" s="25"/>
    </row>
    <row r="68" spans="1:31" x14ac:dyDescent="0.15">
      <c r="A68" s="18" t="s">
        <v>54</v>
      </c>
      <c r="B68" s="62">
        <v>5</v>
      </c>
      <c r="C68" s="38">
        <v>1</v>
      </c>
      <c r="D68" s="62">
        <v>17</v>
      </c>
      <c r="E68" s="62"/>
      <c r="F68" s="62"/>
      <c r="G68" s="62">
        <v>46</v>
      </c>
      <c r="H68" s="62">
        <v>2</v>
      </c>
      <c r="I68" s="62">
        <v>2</v>
      </c>
      <c r="J68" s="101">
        <f t="shared" si="0"/>
        <v>0.91666666666666663</v>
      </c>
      <c r="K68" s="101">
        <f t="shared" si="1"/>
        <v>4.1666666666666664E-2</v>
      </c>
      <c r="L68" s="37">
        <v>185.52838636363637</v>
      </c>
      <c r="M68" s="37">
        <v>18</v>
      </c>
      <c r="N68" s="37">
        <v>83</v>
      </c>
      <c r="O68" s="37">
        <v>15870.610000000002</v>
      </c>
      <c r="P68" s="37">
        <f t="shared" si="2"/>
        <v>191.21216867469883</v>
      </c>
      <c r="Q68" s="101">
        <v>0.64829069320679489</v>
      </c>
      <c r="R68" s="37">
        <v>1263.6666666666667</v>
      </c>
      <c r="S68" s="37">
        <v>839</v>
      </c>
      <c r="AE68" s="25"/>
    </row>
    <row r="69" spans="1:31" x14ac:dyDescent="0.15">
      <c r="A69" s="18" t="s">
        <v>196</v>
      </c>
      <c r="B69" s="62"/>
      <c r="C69" s="38"/>
      <c r="D69" s="62"/>
      <c r="E69" s="62"/>
      <c r="F69" s="62"/>
      <c r="G69" s="62">
        <v>1</v>
      </c>
      <c r="H69" s="62"/>
      <c r="I69" s="62">
        <v>0</v>
      </c>
      <c r="J69" s="101">
        <f t="shared" ref="J69:J120" si="3">(G69-H69)/(G69+I69)</f>
        <v>1</v>
      </c>
      <c r="K69" s="101">
        <f t="shared" ref="K69:K120" si="4">I69/(G69+I69)</f>
        <v>0</v>
      </c>
      <c r="L69" s="37">
        <v>24.876999999999999</v>
      </c>
      <c r="M69" s="37"/>
      <c r="N69" s="37">
        <v>0</v>
      </c>
      <c r="O69" s="37">
        <v>0</v>
      </c>
      <c r="P69" s="37"/>
      <c r="Q69" s="101"/>
      <c r="R69" s="37"/>
      <c r="S69" s="37"/>
      <c r="AE69" s="25"/>
    </row>
    <row r="70" spans="1:31" x14ac:dyDescent="0.15">
      <c r="A70" s="18" t="s">
        <v>211</v>
      </c>
      <c r="B70" s="62"/>
      <c r="C70" s="38"/>
      <c r="D70" s="62">
        <v>1</v>
      </c>
      <c r="E70" s="62"/>
      <c r="F70" s="62"/>
      <c r="G70" s="62">
        <v>1</v>
      </c>
      <c r="H70" s="62"/>
      <c r="I70" s="62">
        <v>0</v>
      </c>
      <c r="J70" s="101">
        <f t="shared" si="3"/>
        <v>1</v>
      </c>
      <c r="K70" s="101">
        <f t="shared" si="4"/>
        <v>0</v>
      </c>
      <c r="L70" s="37">
        <v>18.459</v>
      </c>
      <c r="M70" s="37"/>
      <c r="N70" s="37">
        <v>0</v>
      </c>
      <c r="O70" s="37">
        <v>0</v>
      </c>
      <c r="P70" s="37"/>
      <c r="Q70" s="101"/>
      <c r="R70" s="37"/>
      <c r="S70" s="37"/>
      <c r="AE70" s="25"/>
    </row>
    <row r="71" spans="1:31" x14ac:dyDescent="0.15">
      <c r="A71" s="18" t="s">
        <v>67</v>
      </c>
      <c r="B71" s="62"/>
      <c r="C71" s="38"/>
      <c r="D71" s="62">
        <v>4</v>
      </c>
      <c r="E71" s="62"/>
      <c r="F71" s="62"/>
      <c r="G71" s="62">
        <v>4</v>
      </c>
      <c r="H71" s="62">
        <v>3</v>
      </c>
      <c r="I71" s="62">
        <v>2</v>
      </c>
      <c r="J71" s="101">
        <f t="shared" si="3"/>
        <v>0.16666666666666666</v>
      </c>
      <c r="K71" s="101">
        <f t="shared" si="4"/>
        <v>0.33333333333333331</v>
      </c>
      <c r="L71" s="37">
        <v>140.76666666666668</v>
      </c>
      <c r="M71" s="37">
        <v>2</v>
      </c>
      <c r="N71" s="37">
        <v>7</v>
      </c>
      <c r="O71" s="37">
        <v>1968.8789999999999</v>
      </c>
      <c r="P71" s="37">
        <f t="shared" ref="P71:P120" si="5">O71/N71</f>
        <v>281.26842857142856</v>
      </c>
      <c r="Q71" s="101">
        <v>0.70169228150583351</v>
      </c>
      <c r="R71" s="37">
        <v>1618.5</v>
      </c>
      <c r="S71" s="37">
        <v>936.5</v>
      </c>
      <c r="AE71" s="25"/>
    </row>
    <row r="72" spans="1:31" x14ac:dyDescent="0.15">
      <c r="A72" s="18" t="s">
        <v>65</v>
      </c>
      <c r="B72" s="62">
        <v>17</v>
      </c>
      <c r="C72" s="38">
        <v>20</v>
      </c>
      <c r="D72" s="62">
        <v>233</v>
      </c>
      <c r="E72" s="62">
        <v>1</v>
      </c>
      <c r="F72" s="62">
        <v>2</v>
      </c>
      <c r="G72" s="62">
        <v>342</v>
      </c>
      <c r="H72" s="62">
        <v>48</v>
      </c>
      <c r="I72" s="62">
        <v>38</v>
      </c>
      <c r="J72" s="101">
        <f t="shared" si="3"/>
        <v>0.77368421052631575</v>
      </c>
      <c r="K72" s="101">
        <f t="shared" si="4"/>
        <v>0.1</v>
      </c>
      <c r="L72" s="37">
        <v>122.4890197368422</v>
      </c>
      <c r="M72" s="37">
        <v>166</v>
      </c>
      <c r="N72" s="37">
        <v>693</v>
      </c>
      <c r="O72" s="37">
        <v>121884.47000000015</v>
      </c>
      <c r="P72" s="37">
        <f t="shared" si="5"/>
        <v>175.87946608946629</v>
      </c>
      <c r="Q72" s="101">
        <v>0.84740792653760011</v>
      </c>
      <c r="R72" s="37">
        <v>1117.9759036144578</v>
      </c>
      <c r="S72" s="37">
        <v>663.20245398773011</v>
      </c>
      <c r="AE72" s="25"/>
    </row>
    <row r="73" spans="1:31" x14ac:dyDescent="0.15">
      <c r="A73" s="18" t="s">
        <v>180</v>
      </c>
      <c r="B73" s="62">
        <v>1</v>
      </c>
      <c r="C73" s="38">
        <v>6</v>
      </c>
      <c r="D73" s="62">
        <v>41</v>
      </c>
      <c r="E73" s="62"/>
      <c r="F73" s="62"/>
      <c r="G73" s="62">
        <v>103</v>
      </c>
      <c r="H73" s="62">
        <v>5</v>
      </c>
      <c r="I73" s="62">
        <v>5</v>
      </c>
      <c r="J73" s="101">
        <f t="shared" si="3"/>
        <v>0.90740740740740744</v>
      </c>
      <c r="K73" s="101">
        <f t="shared" si="4"/>
        <v>4.6296296296296294E-2</v>
      </c>
      <c r="L73" s="37">
        <v>94.257355555555563</v>
      </c>
      <c r="M73" s="37">
        <v>41</v>
      </c>
      <c r="N73" s="37">
        <v>172</v>
      </c>
      <c r="O73" s="37">
        <v>24367.773000000005</v>
      </c>
      <c r="P73" s="37">
        <f t="shared" si="5"/>
        <v>141.67309883720932</v>
      </c>
      <c r="Q73" s="101">
        <v>0.80565331814419894</v>
      </c>
      <c r="R73" s="37">
        <v>1395.6341463414635</v>
      </c>
      <c r="S73" s="37">
        <v>934.15</v>
      </c>
      <c r="AE73" s="25"/>
    </row>
    <row r="74" spans="1:31" x14ac:dyDescent="0.15">
      <c r="A74" s="18" t="s">
        <v>60</v>
      </c>
      <c r="B74" s="62">
        <v>3</v>
      </c>
      <c r="C74" s="38">
        <v>8</v>
      </c>
      <c r="D74" s="62">
        <v>39</v>
      </c>
      <c r="E74" s="62"/>
      <c r="F74" s="62"/>
      <c r="G74" s="62">
        <v>64</v>
      </c>
      <c r="H74" s="62">
        <v>4</v>
      </c>
      <c r="I74" s="62">
        <v>3</v>
      </c>
      <c r="J74" s="101">
        <f t="shared" si="3"/>
        <v>0.89552238805970152</v>
      </c>
      <c r="K74" s="101">
        <f t="shared" si="4"/>
        <v>4.4776119402985072E-2</v>
      </c>
      <c r="L74" s="37">
        <v>121.18086666666665</v>
      </c>
      <c r="M74" s="37">
        <v>24</v>
      </c>
      <c r="N74" s="37">
        <v>79</v>
      </c>
      <c r="O74" s="37">
        <v>10909.877</v>
      </c>
      <c r="P74" s="37">
        <f t="shared" si="5"/>
        <v>138.09970886075951</v>
      </c>
      <c r="Q74" s="101">
        <v>0.80165626514092081</v>
      </c>
      <c r="R74" s="37">
        <v>1529.2083333333333</v>
      </c>
      <c r="S74" s="37">
        <v>1094.7083333333333</v>
      </c>
      <c r="AE74" s="25"/>
    </row>
    <row r="75" spans="1:31" x14ac:dyDescent="0.15">
      <c r="A75" s="18" t="s">
        <v>59</v>
      </c>
      <c r="B75" s="62"/>
      <c r="C75" s="38"/>
      <c r="D75" s="62"/>
      <c r="E75" s="62"/>
      <c r="F75" s="62"/>
      <c r="G75" s="62">
        <v>17</v>
      </c>
      <c r="H75" s="62">
        <v>1</v>
      </c>
      <c r="I75" s="62">
        <v>0</v>
      </c>
      <c r="J75" s="101">
        <f t="shared" si="3"/>
        <v>0.94117647058823528</v>
      </c>
      <c r="K75" s="101">
        <f t="shared" si="4"/>
        <v>0</v>
      </c>
      <c r="L75" s="37">
        <v>53.744066666666662</v>
      </c>
      <c r="M75" s="37">
        <v>9</v>
      </c>
      <c r="N75" s="37">
        <v>28</v>
      </c>
      <c r="O75" s="37">
        <v>1453.0119999999997</v>
      </c>
      <c r="P75" s="37">
        <f t="shared" si="5"/>
        <v>51.893285714285703</v>
      </c>
      <c r="Q75" s="101">
        <v>0.87386986684531165</v>
      </c>
      <c r="R75" s="37">
        <v>1693.2222222222222</v>
      </c>
      <c r="S75" s="37">
        <v>1177.6666666666667</v>
      </c>
      <c r="AE75" s="25"/>
    </row>
    <row r="76" spans="1:31" x14ac:dyDescent="0.15">
      <c r="A76" s="18" t="s">
        <v>57</v>
      </c>
      <c r="B76" s="62"/>
      <c r="C76" s="38"/>
      <c r="D76" s="62">
        <v>4</v>
      </c>
      <c r="E76" s="62"/>
      <c r="F76" s="62"/>
      <c r="G76" s="62">
        <v>2</v>
      </c>
      <c r="H76" s="62"/>
      <c r="I76" s="62">
        <v>0</v>
      </c>
      <c r="J76" s="101">
        <f t="shared" si="3"/>
        <v>1</v>
      </c>
      <c r="K76" s="101">
        <f t="shared" si="4"/>
        <v>0</v>
      </c>
      <c r="L76" s="37">
        <v>232.69850000000002</v>
      </c>
      <c r="M76" s="37">
        <v>2</v>
      </c>
      <c r="N76" s="37">
        <v>5</v>
      </c>
      <c r="O76" s="37">
        <v>1018.0550000000001</v>
      </c>
      <c r="P76" s="37">
        <f t="shared" si="5"/>
        <v>203.61100000000002</v>
      </c>
      <c r="Q76" s="101">
        <v>0.47027847525765998</v>
      </c>
      <c r="R76" s="37">
        <v>845.5</v>
      </c>
      <c r="S76" s="37">
        <v>592</v>
      </c>
      <c r="AE76" s="25"/>
    </row>
    <row r="77" spans="1:31" x14ac:dyDescent="0.15">
      <c r="A77" s="18" t="s">
        <v>254</v>
      </c>
      <c r="B77" s="62">
        <v>1</v>
      </c>
      <c r="C77" s="38">
        <v>2</v>
      </c>
      <c r="D77" s="62">
        <v>9</v>
      </c>
      <c r="E77" s="62"/>
      <c r="F77" s="62"/>
      <c r="G77" s="62">
        <v>14</v>
      </c>
      <c r="H77" s="62"/>
      <c r="I77" s="62">
        <v>0</v>
      </c>
      <c r="J77" s="101">
        <f t="shared" si="3"/>
        <v>1</v>
      </c>
      <c r="K77" s="101">
        <f t="shared" si="4"/>
        <v>0</v>
      </c>
      <c r="L77" s="37">
        <v>85.646214285714294</v>
      </c>
      <c r="M77" s="37">
        <v>1</v>
      </c>
      <c r="N77" s="37">
        <v>3</v>
      </c>
      <c r="O77" s="37">
        <v>79.587000000000003</v>
      </c>
      <c r="P77" s="37">
        <f t="shared" si="5"/>
        <v>26.529</v>
      </c>
      <c r="Q77" s="101">
        <v>0.15496158374480101</v>
      </c>
      <c r="R77" s="37">
        <v>851</v>
      </c>
      <c r="S77" s="37">
        <v>341</v>
      </c>
      <c r="AE77" s="25"/>
    </row>
    <row r="78" spans="1:31" x14ac:dyDescent="0.15">
      <c r="A78" s="18" t="s">
        <v>107</v>
      </c>
      <c r="B78" s="62">
        <v>3</v>
      </c>
      <c r="C78" s="38">
        <v>3</v>
      </c>
      <c r="D78" s="62">
        <v>9</v>
      </c>
      <c r="E78" s="62"/>
      <c r="F78" s="62"/>
      <c r="G78" s="62">
        <v>33</v>
      </c>
      <c r="H78" s="62">
        <v>1</v>
      </c>
      <c r="I78" s="62">
        <v>3</v>
      </c>
      <c r="J78" s="101">
        <f t="shared" si="3"/>
        <v>0.88888888888888884</v>
      </c>
      <c r="K78" s="101">
        <f t="shared" si="4"/>
        <v>8.3333333333333329E-2</v>
      </c>
      <c r="L78" s="37">
        <v>167.72289285714288</v>
      </c>
      <c r="M78" s="37">
        <v>13</v>
      </c>
      <c r="N78" s="37">
        <v>47</v>
      </c>
      <c r="O78" s="37">
        <v>2501.1439999999998</v>
      </c>
      <c r="P78" s="37">
        <f t="shared" si="5"/>
        <v>53.215829787234036</v>
      </c>
      <c r="Q78" s="101">
        <v>0.79898131444273213</v>
      </c>
      <c r="R78" s="37">
        <v>1045</v>
      </c>
      <c r="S78" s="37">
        <v>671.16666666666663</v>
      </c>
      <c r="AE78" s="25"/>
    </row>
    <row r="79" spans="1:31" x14ac:dyDescent="0.15">
      <c r="A79" s="18" t="s">
        <v>255</v>
      </c>
      <c r="B79" s="62"/>
      <c r="C79" s="38">
        <v>1</v>
      </c>
      <c r="D79" s="62"/>
      <c r="E79" s="62"/>
      <c r="F79" s="62"/>
      <c r="G79" s="62">
        <v>7</v>
      </c>
      <c r="H79" s="62">
        <v>1</v>
      </c>
      <c r="I79" s="62">
        <v>2</v>
      </c>
      <c r="J79" s="101">
        <f t="shared" si="3"/>
        <v>0.66666666666666663</v>
      </c>
      <c r="K79" s="101">
        <f t="shared" si="4"/>
        <v>0.22222222222222221</v>
      </c>
      <c r="L79" s="37">
        <v>53.261400000000002</v>
      </c>
      <c r="M79" s="37">
        <v>3</v>
      </c>
      <c r="N79" s="37">
        <v>23</v>
      </c>
      <c r="O79" s="37">
        <v>2233.0659999999998</v>
      </c>
      <c r="P79" s="37">
        <f t="shared" si="5"/>
        <v>97.089826086956506</v>
      </c>
      <c r="Q79" s="101">
        <v>0.84073558434369133</v>
      </c>
      <c r="R79" s="37">
        <v>1338.3333333333333</v>
      </c>
      <c r="S79" s="37">
        <v>1032.6666666666667</v>
      </c>
      <c r="AE79" s="25"/>
    </row>
    <row r="80" spans="1:31" x14ac:dyDescent="0.15">
      <c r="A80" s="18" t="s">
        <v>58</v>
      </c>
      <c r="B80" s="62"/>
      <c r="C80" s="38">
        <v>1</v>
      </c>
      <c r="D80" s="62">
        <v>13</v>
      </c>
      <c r="E80" s="62"/>
      <c r="F80" s="62"/>
      <c r="G80" s="62">
        <v>20</v>
      </c>
      <c r="H80" s="62">
        <v>2</v>
      </c>
      <c r="I80" s="62">
        <v>2</v>
      </c>
      <c r="J80" s="101">
        <f t="shared" si="3"/>
        <v>0.81818181818181823</v>
      </c>
      <c r="K80" s="101">
        <f t="shared" si="4"/>
        <v>9.0909090909090912E-2</v>
      </c>
      <c r="L80" s="37">
        <v>117.54706250000001</v>
      </c>
      <c r="M80" s="37">
        <v>11</v>
      </c>
      <c r="N80" s="37">
        <v>48</v>
      </c>
      <c r="O80" s="37">
        <v>3906.6179999999999</v>
      </c>
      <c r="P80" s="37">
        <f t="shared" si="5"/>
        <v>81.387874999999994</v>
      </c>
      <c r="Q80" s="101">
        <v>0.89533251111134959</v>
      </c>
      <c r="R80" s="37">
        <v>1308.2727272727273</v>
      </c>
      <c r="S80" s="37">
        <v>837.36363636363637</v>
      </c>
      <c r="AE80" s="25"/>
    </row>
    <row r="81" spans="1:31" x14ac:dyDescent="0.15">
      <c r="A81" s="18" t="s">
        <v>56</v>
      </c>
      <c r="B81" s="62"/>
      <c r="C81" s="38"/>
      <c r="D81" s="62"/>
      <c r="E81" s="62"/>
      <c r="F81" s="62"/>
      <c r="G81" s="62">
        <v>1</v>
      </c>
      <c r="H81" s="62"/>
      <c r="I81" s="62">
        <v>0</v>
      </c>
      <c r="J81" s="101">
        <f t="shared" si="3"/>
        <v>1</v>
      </c>
      <c r="K81" s="101">
        <f t="shared" si="4"/>
        <v>0</v>
      </c>
      <c r="L81" s="37">
        <v>44.732999999999997</v>
      </c>
      <c r="M81" s="37"/>
      <c r="N81" s="37">
        <v>0</v>
      </c>
      <c r="O81" s="37">
        <v>0</v>
      </c>
      <c r="P81" s="37"/>
      <c r="Q81" s="101"/>
      <c r="R81" s="37"/>
      <c r="S81" s="37"/>
      <c r="AE81" s="25"/>
    </row>
    <row r="82" spans="1:31" x14ac:dyDescent="0.15">
      <c r="A82" s="18" t="s">
        <v>68</v>
      </c>
      <c r="B82" s="62"/>
      <c r="C82" s="38">
        <v>4</v>
      </c>
      <c r="D82" s="62">
        <v>9</v>
      </c>
      <c r="E82" s="62"/>
      <c r="F82" s="62"/>
      <c r="G82" s="62">
        <v>30</v>
      </c>
      <c r="H82" s="62">
        <v>4</v>
      </c>
      <c r="I82" s="62">
        <v>4</v>
      </c>
      <c r="J82" s="101">
        <f t="shared" si="3"/>
        <v>0.76470588235294112</v>
      </c>
      <c r="K82" s="101">
        <f t="shared" si="4"/>
        <v>0.11764705882352941</v>
      </c>
      <c r="L82" s="37">
        <v>38.609400000000001</v>
      </c>
      <c r="M82" s="37">
        <v>14</v>
      </c>
      <c r="N82" s="37">
        <v>59</v>
      </c>
      <c r="O82" s="37">
        <v>2583.5259999999998</v>
      </c>
      <c r="P82" s="37">
        <f t="shared" si="5"/>
        <v>43.788576271186436</v>
      </c>
      <c r="Q82" s="101">
        <v>1.4024200639695681</v>
      </c>
      <c r="R82" s="37">
        <v>1220.1428571428571</v>
      </c>
      <c r="S82" s="37">
        <v>809.85714285714289</v>
      </c>
      <c r="AE82" s="25"/>
    </row>
    <row r="83" spans="1:31" x14ac:dyDescent="0.15">
      <c r="A83" s="18" t="s">
        <v>61</v>
      </c>
      <c r="B83" s="62"/>
      <c r="C83" s="38"/>
      <c r="D83" s="62">
        <v>1</v>
      </c>
      <c r="E83" s="62"/>
      <c r="F83" s="62"/>
      <c r="G83" s="62">
        <v>2</v>
      </c>
      <c r="H83" s="62"/>
      <c r="I83" s="62">
        <v>0</v>
      </c>
      <c r="J83" s="101">
        <f t="shared" si="3"/>
        <v>1</v>
      </c>
      <c r="K83" s="101">
        <f t="shared" si="4"/>
        <v>0</v>
      </c>
      <c r="L83" s="37">
        <v>46.444000000000003</v>
      </c>
      <c r="M83" s="37">
        <v>1</v>
      </c>
      <c r="N83" s="37">
        <v>8</v>
      </c>
      <c r="O83" s="37">
        <v>376.47800000000001</v>
      </c>
      <c r="P83" s="37">
        <f t="shared" si="5"/>
        <v>47.059750000000001</v>
      </c>
      <c r="Q83" s="101">
        <v>0.82531580020235495</v>
      </c>
      <c r="R83" s="37">
        <v>551</v>
      </c>
      <c r="S83" s="37">
        <v>248</v>
      </c>
      <c r="T83" s="5"/>
      <c r="AE83" s="25"/>
    </row>
    <row r="84" spans="1:31" x14ac:dyDescent="0.15">
      <c r="A84" s="18" t="s">
        <v>69</v>
      </c>
      <c r="B84" s="62">
        <v>6</v>
      </c>
      <c r="C84" s="38">
        <v>3</v>
      </c>
      <c r="D84" s="62">
        <v>88</v>
      </c>
      <c r="E84" s="62"/>
      <c r="F84" s="62"/>
      <c r="G84" s="62">
        <v>192</v>
      </c>
      <c r="H84" s="62">
        <v>12</v>
      </c>
      <c r="I84" s="62">
        <v>12</v>
      </c>
      <c r="J84" s="101">
        <f t="shared" si="3"/>
        <v>0.88235294117647056</v>
      </c>
      <c r="K84" s="101">
        <f t="shared" si="4"/>
        <v>5.8823529411764705E-2</v>
      </c>
      <c r="L84" s="37">
        <v>89.892286486486526</v>
      </c>
      <c r="M84" s="37">
        <v>71</v>
      </c>
      <c r="N84" s="37">
        <v>290</v>
      </c>
      <c r="O84" s="37">
        <v>28586.558000000012</v>
      </c>
      <c r="P84" s="37">
        <f t="shared" si="5"/>
        <v>98.57433793103452</v>
      </c>
      <c r="Q84" s="101">
        <v>0.47404805123679877</v>
      </c>
      <c r="R84" s="37">
        <v>1444.1126760563379</v>
      </c>
      <c r="S84" s="37">
        <v>1101.8857142857144</v>
      </c>
      <c r="AE84" s="25"/>
    </row>
    <row r="85" spans="1:31" x14ac:dyDescent="0.15">
      <c r="A85" s="18" t="s">
        <v>62</v>
      </c>
      <c r="B85" s="62"/>
      <c r="C85" s="38"/>
      <c r="D85" s="62">
        <v>2</v>
      </c>
      <c r="E85" s="62"/>
      <c r="F85" s="62"/>
      <c r="G85" s="62">
        <v>12</v>
      </c>
      <c r="H85" s="62"/>
      <c r="I85" s="62">
        <v>1</v>
      </c>
      <c r="J85" s="101">
        <f t="shared" si="3"/>
        <v>0.92307692307692313</v>
      </c>
      <c r="K85" s="101">
        <f t="shared" si="4"/>
        <v>7.6923076923076927E-2</v>
      </c>
      <c r="L85" s="37">
        <v>83.662100000000009</v>
      </c>
      <c r="M85" s="37">
        <v>7</v>
      </c>
      <c r="N85" s="37">
        <v>31</v>
      </c>
      <c r="O85" s="37">
        <v>2926.8150000000005</v>
      </c>
      <c r="P85" s="37">
        <f t="shared" si="5"/>
        <v>94.413387096774215</v>
      </c>
      <c r="Q85" s="101">
        <v>0.90569288812111659</v>
      </c>
      <c r="R85" s="37">
        <v>1132.2857142857142</v>
      </c>
      <c r="S85" s="37">
        <v>697.42857142857144</v>
      </c>
      <c r="AE85" s="25"/>
    </row>
    <row r="86" spans="1:31" x14ac:dyDescent="0.15">
      <c r="A86" s="18" t="s">
        <v>63</v>
      </c>
      <c r="B86" s="62">
        <v>2</v>
      </c>
      <c r="C86" s="38">
        <v>7</v>
      </c>
      <c r="D86" s="62">
        <v>16</v>
      </c>
      <c r="E86" s="62"/>
      <c r="F86" s="62"/>
      <c r="G86" s="62">
        <v>21</v>
      </c>
      <c r="H86" s="62">
        <v>1</v>
      </c>
      <c r="I86" s="62">
        <v>3</v>
      </c>
      <c r="J86" s="101">
        <f t="shared" si="3"/>
        <v>0.83333333333333337</v>
      </c>
      <c r="K86" s="101">
        <f t="shared" si="4"/>
        <v>0.125</v>
      </c>
      <c r="L86" s="37">
        <v>129.12872222222219</v>
      </c>
      <c r="M86" s="37">
        <v>5</v>
      </c>
      <c r="N86" s="37">
        <v>6</v>
      </c>
      <c r="O86" s="37">
        <v>339.61500000000001</v>
      </c>
      <c r="P86" s="37">
        <f t="shared" si="5"/>
        <v>56.602499999999999</v>
      </c>
      <c r="Q86" s="101">
        <v>0.67498410363553529</v>
      </c>
      <c r="R86" s="37">
        <v>2614.8000000000002</v>
      </c>
      <c r="S86" s="37">
        <v>2607.6666666666665</v>
      </c>
      <c r="AE86" s="25"/>
    </row>
    <row r="87" spans="1:31" x14ac:dyDescent="0.15">
      <c r="A87" s="18" t="s">
        <v>64</v>
      </c>
      <c r="B87" s="62"/>
      <c r="C87" s="38"/>
      <c r="D87" s="62">
        <v>3</v>
      </c>
      <c r="E87" s="62"/>
      <c r="F87" s="62"/>
      <c r="G87" s="62">
        <v>2</v>
      </c>
      <c r="H87" s="62"/>
      <c r="I87" s="62">
        <v>0</v>
      </c>
      <c r="J87" s="101">
        <f t="shared" si="3"/>
        <v>1</v>
      </c>
      <c r="K87" s="101">
        <f t="shared" si="4"/>
        <v>0</v>
      </c>
      <c r="L87" s="37">
        <v>9.3554999999999993</v>
      </c>
      <c r="M87" s="37">
        <v>1</v>
      </c>
      <c r="N87" s="37">
        <v>1</v>
      </c>
      <c r="O87" s="37">
        <v>6.819</v>
      </c>
      <c r="P87" s="37">
        <f t="shared" si="5"/>
        <v>6.819</v>
      </c>
      <c r="Q87" s="101">
        <v>0.89448920601138304</v>
      </c>
      <c r="R87" s="37">
        <v>2019</v>
      </c>
      <c r="S87" s="37">
        <v>1450</v>
      </c>
      <c r="AE87" s="25"/>
    </row>
    <row r="88" spans="1:31" x14ac:dyDescent="0.15">
      <c r="A88" s="18" t="s">
        <v>66</v>
      </c>
      <c r="B88" s="62">
        <v>2</v>
      </c>
      <c r="C88" s="38">
        <v>1</v>
      </c>
      <c r="D88" s="62">
        <v>6</v>
      </c>
      <c r="E88" s="62"/>
      <c r="F88" s="62"/>
      <c r="G88" s="62">
        <v>61</v>
      </c>
      <c r="H88" s="62">
        <v>4</v>
      </c>
      <c r="I88" s="62">
        <v>3</v>
      </c>
      <c r="J88" s="101">
        <f t="shared" si="3"/>
        <v>0.890625</v>
      </c>
      <c r="K88" s="101">
        <f t="shared" si="4"/>
        <v>4.6875E-2</v>
      </c>
      <c r="L88" s="37">
        <v>181.26724137931038</v>
      </c>
      <c r="M88" s="37">
        <v>16</v>
      </c>
      <c r="N88" s="37">
        <v>44</v>
      </c>
      <c r="O88" s="37">
        <v>5321.0699999999988</v>
      </c>
      <c r="P88" s="37">
        <f t="shared" si="5"/>
        <v>120.93340909090907</v>
      </c>
      <c r="Q88" s="101">
        <v>0.85673799097041869</v>
      </c>
      <c r="R88" s="37">
        <v>1378.5</v>
      </c>
      <c r="S88" s="37">
        <v>942.375</v>
      </c>
      <c r="AE88" s="25"/>
    </row>
    <row r="89" spans="1:31" x14ac:dyDescent="0.15">
      <c r="A89" s="18" t="s">
        <v>55</v>
      </c>
      <c r="B89" s="62"/>
      <c r="C89" s="38"/>
      <c r="D89" s="62">
        <v>7</v>
      </c>
      <c r="E89" s="62"/>
      <c r="F89" s="62"/>
      <c r="G89" s="62">
        <v>25</v>
      </c>
      <c r="H89" s="62"/>
      <c r="I89" s="62">
        <v>0</v>
      </c>
      <c r="J89" s="101">
        <f t="shared" si="3"/>
        <v>1</v>
      </c>
      <c r="K89" s="101">
        <f t="shared" si="4"/>
        <v>0</v>
      </c>
      <c r="L89" s="37">
        <v>75.427599999999998</v>
      </c>
      <c r="M89" s="37">
        <v>6</v>
      </c>
      <c r="N89" s="37">
        <v>8</v>
      </c>
      <c r="O89" s="37">
        <v>413.95900000000006</v>
      </c>
      <c r="P89" s="37">
        <f t="shared" si="5"/>
        <v>51.744875000000008</v>
      </c>
      <c r="Q89" s="101">
        <v>1.0445886128175332</v>
      </c>
      <c r="R89" s="37">
        <v>1935.1666666666667</v>
      </c>
      <c r="S89" s="37">
        <v>1355.1666666666667</v>
      </c>
      <c r="AE89" s="25"/>
    </row>
    <row r="90" spans="1:31" x14ac:dyDescent="0.15">
      <c r="A90" s="18" t="s">
        <v>131</v>
      </c>
      <c r="B90" s="62">
        <v>1</v>
      </c>
      <c r="C90" s="38"/>
      <c r="D90" s="62">
        <v>1</v>
      </c>
      <c r="E90" s="62"/>
      <c r="F90" s="62"/>
      <c r="G90" s="62">
        <v>0</v>
      </c>
      <c r="H90" s="62"/>
      <c r="I90" s="62">
        <v>0</v>
      </c>
      <c r="J90" s="101"/>
      <c r="K90" s="101"/>
      <c r="L90" s="37"/>
      <c r="M90" s="37"/>
      <c r="N90" s="37">
        <v>0</v>
      </c>
      <c r="O90" s="37">
        <v>0</v>
      </c>
      <c r="P90" s="37"/>
      <c r="Q90" s="101"/>
      <c r="R90" s="37"/>
      <c r="S90" s="37"/>
      <c r="AE90" s="25"/>
    </row>
    <row r="91" spans="1:31" ht="15" x14ac:dyDescent="0.15">
      <c r="A91" s="45" t="s">
        <v>280</v>
      </c>
      <c r="B91" s="57">
        <v>10</v>
      </c>
      <c r="C91" s="57">
        <v>10</v>
      </c>
      <c r="D91" s="57">
        <v>29</v>
      </c>
      <c r="E91" s="57"/>
      <c r="F91" s="57"/>
      <c r="G91" s="57">
        <v>90</v>
      </c>
      <c r="H91" s="57">
        <v>6</v>
      </c>
      <c r="I91" s="57">
        <v>6</v>
      </c>
      <c r="J91" s="114">
        <f t="shared" si="3"/>
        <v>0.875</v>
      </c>
      <c r="K91" s="57">
        <f t="shared" si="4"/>
        <v>6.25E-2</v>
      </c>
      <c r="L91" s="57">
        <v>155.04722727272727</v>
      </c>
      <c r="M91" s="57">
        <v>25</v>
      </c>
      <c r="N91" s="57">
        <v>70</v>
      </c>
      <c r="O91" s="57">
        <v>14270.83</v>
      </c>
      <c r="P91" s="57">
        <f t="shared" si="5"/>
        <v>203.869</v>
      </c>
      <c r="Q91" s="114">
        <v>0.77064586265280999</v>
      </c>
      <c r="R91" s="57">
        <v>1328.72</v>
      </c>
      <c r="S91" s="57">
        <v>961</v>
      </c>
      <c r="AE91" s="25"/>
    </row>
    <row r="92" spans="1:31" x14ac:dyDescent="0.15">
      <c r="A92" s="18" t="s">
        <v>281</v>
      </c>
      <c r="B92" s="62">
        <v>6</v>
      </c>
      <c r="C92" s="38">
        <v>1</v>
      </c>
      <c r="D92" s="62">
        <v>2</v>
      </c>
      <c r="E92" s="62"/>
      <c r="F92" s="62"/>
      <c r="G92" s="62">
        <v>19</v>
      </c>
      <c r="H92" s="62"/>
      <c r="I92" s="62">
        <v>0</v>
      </c>
      <c r="J92" s="101">
        <f t="shared" si="3"/>
        <v>1</v>
      </c>
      <c r="K92" s="101">
        <f t="shared" si="4"/>
        <v>0</v>
      </c>
      <c r="L92" s="37">
        <v>362.7254736842105</v>
      </c>
      <c r="M92" s="37">
        <v>3</v>
      </c>
      <c r="N92" s="37">
        <v>3</v>
      </c>
      <c r="O92" s="37">
        <v>236.125</v>
      </c>
      <c r="P92" s="37">
        <f t="shared" si="5"/>
        <v>78.708333333333329</v>
      </c>
      <c r="Q92" s="101">
        <v>0.62846392107464566</v>
      </c>
      <c r="R92" s="37">
        <v>1065.3333333333333</v>
      </c>
      <c r="S92" s="37">
        <v>726.33333333333337</v>
      </c>
      <c r="AE92" s="25"/>
    </row>
    <row r="93" spans="1:31" x14ac:dyDescent="0.15">
      <c r="A93" s="18" t="s">
        <v>178</v>
      </c>
      <c r="B93" s="62"/>
      <c r="C93" s="38">
        <v>3</v>
      </c>
      <c r="D93" s="62"/>
      <c r="E93" s="62"/>
      <c r="F93" s="62"/>
      <c r="G93" s="62">
        <v>0</v>
      </c>
      <c r="H93" s="62"/>
      <c r="I93" s="62">
        <v>0</v>
      </c>
      <c r="J93" s="101"/>
      <c r="K93" s="101"/>
      <c r="L93" s="37"/>
      <c r="M93" s="37"/>
      <c r="N93" s="37">
        <v>0</v>
      </c>
      <c r="O93" s="37">
        <v>0</v>
      </c>
      <c r="P93" s="37"/>
      <c r="Q93" s="101"/>
      <c r="R93" s="37"/>
      <c r="S93" s="37"/>
      <c r="AE93" s="25"/>
    </row>
    <row r="94" spans="1:31" x14ac:dyDescent="0.15">
      <c r="A94" s="18" t="s">
        <v>34</v>
      </c>
      <c r="B94" s="62">
        <v>3</v>
      </c>
      <c r="C94" s="38">
        <v>1</v>
      </c>
      <c r="D94" s="62">
        <v>12</v>
      </c>
      <c r="E94" s="62"/>
      <c r="F94" s="62"/>
      <c r="G94" s="62">
        <v>31</v>
      </c>
      <c r="H94" s="62">
        <v>6</v>
      </c>
      <c r="I94" s="62">
        <v>5</v>
      </c>
      <c r="J94" s="101">
        <f t="shared" si="3"/>
        <v>0.69444444444444442</v>
      </c>
      <c r="K94" s="101">
        <f t="shared" si="4"/>
        <v>0.1388888888888889</v>
      </c>
      <c r="L94" s="37">
        <v>90.192566666666679</v>
      </c>
      <c r="M94" s="37">
        <v>12</v>
      </c>
      <c r="N94" s="37">
        <v>47</v>
      </c>
      <c r="O94" s="37">
        <v>3274.5159999999996</v>
      </c>
      <c r="P94" s="37">
        <f t="shared" si="5"/>
        <v>69.670553191489347</v>
      </c>
      <c r="Q94" s="101">
        <v>0.6454185126752735</v>
      </c>
      <c r="R94" s="37">
        <v>1225.0833333333333</v>
      </c>
      <c r="S94" s="37">
        <v>919.33333333333337</v>
      </c>
      <c r="AE94" s="25"/>
    </row>
    <row r="95" spans="1:31" x14ac:dyDescent="0.15">
      <c r="A95" s="18" t="s">
        <v>46</v>
      </c>
      <c r="B95" s="62"/>
      <c r="C95" s="38"/>
      <c r="D95" s="62">
        <v>2</v>
      </c>
      <c r="E95" s="62"/>
      <c r="F95" s="62"/>
      <c r="G95" s="62">
        <v>4</v>
      </c>
      <c r="H95" s="62"/>
      <c r="I95" s="62">
        <v>0</v>
      </c>
      <c r="J95" s="101">
        <f t="shared" si="3"/>
        <v>1</v>
      </c>
      <c r="K95" s="101">
        <f t="shared" si="4"/>
        <v>0</v>
      </c>
      <c r="L95" s="37">
        <v>237.00274999999999</v>
      </c>
      <c r="M95" s="37">
        <v>2</v>
      </c>
      <c r="N95" s="37">
        <v>8</v>
      </c>
      <c r="O95" s="37">
        <v>1155.002</v>
      </c>
      <c r="P95" s="37">
        <f t="shared" si="5"/>
        <v>144.37524999999999</v>
      </c>
      <c r="Q95" s="101">
        <v>1.236293268153946</v>
      </c>
      <c r="R95" s="37">
        <v>1387.5</v>
      </c>
      <c r="S95" s="37">
        <v>897</v>
      </c>
      <c r="AE95" s="25"/>
    </row>
    <row r="96" spans="1:31" x14ac:dyDescent="0.15">
      <c r="A96" s="18" t="s">
        <v>179</v>
      </c>
      <c r="B96" s="62">
        <v>1</v>
      </c>
      <c r="C96" s="38"/>
      <c r="D96" s="62">
        <v>1</v>
      </c>
      <c r="E96" s="62"/>
      <c r="F96" s="62"/>
      <c r="G96" s="62">
        <v>2</v>
      </c>
      <c r="H96" s="62"/>
      <c r="I96" s="62">
        <v>0</v>
      </c>
      <c r="J96" s="101">
        <f t="shared" si="3"/>
        <v>1</v>
      </c>
      <c r="K96" s="101">
        <f t="shared" si="4"/>
        <v>0</v>
      </c>
      <c r="L96" s="37">
        <v>73.077500000000001</v>
      </c>
      <c r="M96" s="37"/>
      <c r="N96" s="37">
        <v>0</v>
      </c>
      <c r="O96" s="37">
        <v>0</v>
      </c>
      <c r="P96" s="37"/>
      <c r="Q96" s="101"/>
      <c r="R96" s="37"/>
      <c r="S96" s="37"/>
      <c r="AE96" s="25"/>
    </row>
    <row r="97" spans="1:31" x14ac:dyDescent="0.15">
      <c r="A97" s="18" t="s">
        <v>258</v>
      </c>
      <c r="B97" s="62"/>
      <c r="C97" s="38"/>
      <c r="D97" s="62"/>
      <c r="E97" s="62"/>
      <c r="F97" s="62"/>
      <c r="G97" s="62">
        <v>6</v>
      </c>
      <c r="H97" s="62"/>
      <c r="I97" s="62">
        <v>0</v>
      </c>
      <c r="J97" s="101">
        <f t="shared" si="3"/>
        <v>1</v>
      </c>
      <c r="K97" s="101">
        <f t="shared" si="4"/>
        <v>0</v>
      </c>
      <c r="L97" s="37">
        <v>15.286833333333334</v>
      </c>
      <c r="M97" s="37"/>
      <c r="N97" s="37">
        <v>0</v>
      </c>
      <c r="O97" s="37">
        <v>0</v>
      </c>
      <c r="P97" s="37"/>
      <c r="Q97" s="101"/>
      <c r="R97" s="37"/>
      <c r="S97" s="37"/>
      <c r="AE97" s="25"/>
    </row>
    <row r="98" spans="1:31" x14ac:dyDescent="0.15">
      <c r="A98" s="18" t="s">
        <v>162</v>
      </c>
      <c r="B98" s="62"/>
      <c r="C98" s="38"/>
      <c r="D98" s="62"/>
      <c r="E98" s="62"/>
      <c r="F98" s="62"/>
      <c r="G98" s="62">
        <v>2</v>
      </c>
      <c r="H98" s="62"/>
      <c r="I98" s="62">
        <v>0</v>
      </c>
      <c r="J98" s="101">
        <f t="shared" si="3"/>
        <v>1</v>
      </c>
      <c r="K98" s="101">
        <f t="shared" si="4"/>
        <v>0</v>
      </c>
      <c r="L98" s="37">
        <v>396.37599999999998</v>
      </c>
      <c r="M98" s="37"/>
      <c r="N98" s="37">
        <v>0</v>
      </c>
      <c r="O98" s="37">
        <v>0</v>
      </c>
      <c r="P98" s="37"/>
      <c r="Q98" s="101"/>
      <c r="R98" s="37"/>
      <c r="S98" s="37"/>
      <c r="AE98" s="25"/>
    </row>
    <row r="99" spans="1:31" x14ac:dyDescent="0.15">
      <c r="A99" s="18" t="s">
        <v>128</v>
      </c>
      <c r="B99" s="62"/>
      <c r="C99" s="38"/>
      <c r="D99" s="62"/>
      <c r="E99" s="62"/>
      <c r="F99" s="62"/>
      <c r="G99" s="62">
        <v>2</v>
      </c>
      <c r="H99" s="62"/>
      <c r="I99" s="62">
        <v>0</v>
      </c>
      <c r="J99" s="101">
        <f t="shared" si="3"/>
        <v>1</v>
      </c>
      <c r="K99" s="101">
        <f t="shared" si="4"/>
        <v>0</v>
      </c>
      <c r="L99" s="37">
        <v>8.1270000000000007</v>
      </c>
      <c r="M99" s="37">
        <v>1</v>
      </c>
      <c r="N99" s="37">
        <v>2</v>
      </c>
      <c r="O99" s="37">
        <v>8728.0010000000002</v>
      </c>
      <c r="P99" s="37">
        <f t="shared" si="5"/>
        <v>4364.0005000000001</v>
      </c>
      <c r="Q99" s="101">
        <v>0.62351618452945101</v>
      </c>
      <c r="R99" s="37">
        <v>2286</v>
      </c>
      <c r="S99" s="37">
        <v>2011</v>
      </c>
      <c r="AE99" s="25"/>
    </row>
    <row r="100" spans="1:31" x14ac:dyDescent="0.15">
      <c r="A100" s="18" t="s">
        <v>147</v>
      </c>
      <c r="B100" s="62"/>
      <c r="C100" s="38">
        <v>1</v>
      </c>
      <c r="D100" s="62"/>
      <c r="E100" s="62"/>
      <c r="F100" s="62"/>
      <c r="G100" s="62">
        <v>6</v>
      </c>
      <c r="H100" s="62"/>
      <c r="I100" s="62">
        <v>0</v>
      </c>
      <c r="J100" s="101">
        <f t="shared" si="3"/>
        <v>1</v>
      </c>
      <c r="K100" s="101">
        <f t="shared" si="4"/>
        <v>0</v>
      </c>
      <c r="L100" s="37">
        <v>96.040500000000009</v>
      </c>
      <c r="M100" s="37"/>
      <c r="N100" s="37">
        <v>0</v>
      </c>
      <c r="O100" s="37">
        <v>0</v>
      </c>
      <c r="P100" s="37"/>
      <c r="Q100" s="101"/>
      <c r="R100" s="37"/>
      <c r="S100" s="37"/>
      <c r="AE100" s="25"/>
    </row>
    <row r="101" spans="1:31" x14ac:dyDescent="0.15">
      <c r="A101" s="18" t="s">
        <v>175</v>
      </c>
      <c r="B101" s="62"/>
      <c r="C101" s="38">
        <v>1</v>
      </c>
      <c r="D101" s="62">
        <v>1</v>
      </c>
      <c r="E101" s="62"/>
      <c r="F101" s="62"/>
      <c r="G101" s="62">
        <v>3</v>
      </c>
      <c r="H101" s="62"/>
      <c r="I101" s="62">
        <v>0</v>
      </c>
      <c r="J101" s="101">
        <f t="shared" si="3"/>
        <v>1</v>
      </c>
      <c r="K101" s="101">
        <f t="shared" si="4"/>
        <v>0</v>
      </c>
      <c r="L101" s="37">
        <v>106.92733333333335</v>
      </c>
      <c r="M101" s="37"/>
      <c r="N101" s="37">
        <v>0</v>
      </c>
      <c r="O101" s="37">
        <v>0</v>
      </c>
      <c r="P101" s="37"/>
      <c r="Q101" s="101"/>
      <c r="R101" s="37"/>
      <c r="S101" s="37"/>
      <c r="AE101" s="25"/>
    </row>
    <row r="102" spans="1:31" x14ac:dyDescent="0.15">
      <c r="A102" s="18" t="s">
        <v>148</v>
      </c>
      <c r="B102" s="62"/>
      <c r="C102" s="38">
        <v>3</v>
      </c>
      <c r="D102" s="62">
        <v>11</v>
      </c>
      <c r="E102" s="62"/>
      <c r="F102" s="62"/>
      <c r="G102" s="62">
        <v>15</v>
      </c>
      <c r="H102" s="62"/>
      <c r="I102" s="62">
        <v>1</v>
      </c>
      <c r="J102" s="101">
        <f t="shared" si="3"/>
        <v>0.9375</v>
      </c>
      <c r="K102" s="101">
        <f t="shared" si="4"/>
        <v>6.25E-2</v>
      </c>
      <c r="L102" s="37">
        <v>77.520266666666672</v>
      </c>
      <c r="M102" s="37">
        <v>7</v>
      </c>
      <c r="N102" s="37">
        <v>10</v>
      </c>
      <c r="O102" s="37">
        <v>877.18600000000004</v>
      </c>
      <c r="P102" s="37">
        <f t="shared" si="5"/>
        <v>87.718600000000009</v>
      </c>
      <c r="Q102" s="101">
        <v>0.93423284716509858</v>
      </c>
      <c r="R102" s="37">
        <v>1465.7142857142858</v>
      </c>
      <c r="S102" s="37">
        <v>1001.2857142857143</v>
      </c>
      <c r="AE102" s="25"/>
    </row>
    <row r="103" spans="1:31" ht="15" x14ac:dyDescent="0.15">
      <c r="A103" s="45" t="s">
        <v>108</v>
      </c>
      <c r="B103" s="57">
        <v>6</v>
      </c>
      <c r="C103" s="57">
        <v>5</v>
      </c>
      <c r="D103" s="57">
        <v>41</v>
      </c>
      <c r="E103" s="57"/>
      <c r="F103" s="57"/>
      <c r="G103" s="57">
        <v>86</v>
      </c>
      <c r="H103" s="57">
        <v>5</v>
      </c>
      <c r="I103" s="57">
        <v>6</v>
      </c>
      <c r="J103" s="114">
        <f t="shared" si="3"/>
        <v>0.88043478260869568</v>
      </c>
      <c r="K103" s="57">
        <f t="shared" si="4"/>
        <v>6.5217391304347824E-2</v>
      </c>
      <c r="L103" s="57">
        <v>191.64488235294115</v>
      </c>
      <c r="M103" s="57">
        <v>33</v>
      </c>
      <c r="N103" s="57">
        <v>87</v>
      </c>
      <c r="O103" s="57">
        <v>21439.186000000002</v>
      </c>
      <c r="P103" s="57">
        <f t="shared" si="5"/>
        <v>246.42742528735633</v>
      </c>
      <c r="Q103" s="114">
        <v>0.84077733857311954</v>
      </c>
      <c r="R103" s="57">
        <v>1696.3939393939395</v>
      </c>
      <c r="S103" s="57">
        <v>1207.8484848484848</v>
      </c>
      <c r="AE103" s="25"/>
    </row>
    <row r="104" spans="1:31" x14ac:dyDescent="0.15">
      <c r="A104" s="18" t="s">
        <v>49</v>
      </c>
      <c r="B104" s="62"/>
      <c r="C104" s="38"/>
      <c r="D104" s="62">
        <v>4</v>
      </c>
      <c r="E104" s="62"/>
      <c r="F104" s="62"/>
      <c r="G104" s="62">
        <v>4</v>
      </c>
      <c r="H104" s="62"/>
      <c r="I104" s="62">
        <v>0</v>
      </c>
      <c r="J104" s="101">
        <f t="shared" si="3"/>
        <v>1</v>
      </c>
      <c r="K104" s="101">
        <f t="shared" si="4"/>
        <v>0</v>
      </c>
      <c r="L104" s="37">
        <v>111.703</v>
      </c>
      <c r="M104" s="37">
        <v>2</v>
      </c>
      <c r="N104" s="37">
        <v>4</v>
      </c>
      <c r="O104" s="37">
        <v>349.58000000000004</v>
      </c>
      <c r="P104" s="37">
        <f t="shared" si="5"/>
        <v>87.39500000000001</v>
      </c>
      <c r="Q104" s="101">
        <v>0.8650416801408265</v>
      </c>
      <c r="R104" s="37">
        <v>1455</v>
      </c>
      <c r="S104" s="37">
        <v>1028</v>
      </c>
      <c r="AE104" s="25"/>
    </row>
    <row r="105" spans="1:31" x14ac:dyDescent="0.15">
      <c r="A105" s="18" t="s">
        <v>33</v>
      </c>
      <c r="B105" s="62"/>
      <c r="C105" s="38"/>
      <c r="D105" s="62">
        <v>7</v>
      </c>
      <c r="E105" s="62"/>
      <c r="F105" s="62"/>
      <c r="G105" s="62">
        <v>6</v>
      </c>
      <c r="H105" s="62">
        <v>1</v>
      </c>
      <c r="I105" s="62">
        <v>0</v>
      </c>
      <c r="J105" s="101">
        <f t="shared" si="3"/>
        <v>0.83333333333333337</v>
      </c>
      <c r="K105" s="101">
        <f t="shared" si="4"/>
        <v>0</v>
      </c>
      <c r="L105" s="37">
        <v>62.144000000000005</v>
      </c>
      <c r="M105" s="37">
        <v>2</v>
      </c>
      <c r="N105" s="37">
        <v>5</v>
      </c>
      <c r="O105" s="37">
        <v>110.264</v>
      </c>
      <c r="P105" s="37">
        <f t="shared" si="5"/>
        <v>22.052799999999998</v>
      </c>
      <c r="Q105" s="101">
        <v>0.11672410663598251</v>
      </c>
      <c r="R105" s="37">
        <v>2158.5</v>
      </c>
      <c r="S105" s="37">
        <v>1508.5</v>
      </c>
      <c r="AE105" s="25"/>
    </row>
    <row r="106" spans="1:31" x14ac:dyDescent="0.15">
      <c r="A106" s="18" t="s">
        <v>48</v>
      </c>
      <c r="B106" s="62">
        <v>1</v>
      </c>
      <c r="C106" s="38">
        <v>1</v>
      </c>
      <c r="D106" s="62">
        <v>2</v>
      </c>
      <c r="E106" s="62"/>
      <c r="F106" s="62"/>
      <c r="G106" s="62">
        <v>5</v>
      </c>
      <c r="H106" s="62"/>
      <c r="I106" s="62">
        <v>2</v>
      </c>
      <c r="J106" s="101">
        <f t="shared" si="3"/>
        <v>0.7142857142857143</v>
      </c>
      <c r="K106" s="101">
        <f t="shared" si="4"/>
        <v>0.2857142857142857</v>
      </c>
      <c r="L106" s="37">
        <v>331.7604</v>
      </c>
      <c r="M106" s="37">
        <v>1</v>
      </c>
      <c r="N106" s="37">
        <v>1</v>
      </c>
      <c r="O106" s="37">
        <v>53.07</v>
      </c>
      <c r="P106" s="37">
        <f t="shared" si="5"/>
        <v>53.07</v>
      </c>
      <c r="Q106" s="101">
        <v>0.145612479289149</v>
      </c>
      <c r="R106" s="37">
        <v>1610</v>
      </c>
      <c r="S106" s="37">
        <v>562</v>
      </c>
      <c r="T106" s="5"/>
      <c r="AE106" s="25"/>
    </row>
    <row r="107" spans="1:31" x14ac:dyDescent="0.15">
      <c r="A107" s="18" t="s">
        <v>282</v>
      </c>
      <c r="B107" s="62">
        <v>1</v>
      </c>
      <c r="C107" s="38"/>
      <c r="D107" s="62"/>
      <c r="E107" s="62"/>
      <c r="F107" s="62"/>
      <c r="G107" s="62">
        <v>3</v>
      </c>
      <c r="H107" s="62"/>
      <c r="I107" s="62">
        <v>0</v>
      </c>
      <c r="J107" s="101">
        <f t="shared" si="3"/>
        <v>1</v>
      </c>
      <c r="K107" s="101">
        <f t="shared" si="4"/>
        <v>0</v>
      </c>
      <c r="L107" s="37">
        <v>79.907666666666671</v>
      </c>
      <c r="M107" s="37"/>
      <c r="N107" s="37">
        <v>0</v>
      </c>
      <c r="O107" s="37">
        <v>0</v>
      </c>
      <c r="P107" s="37"/>
      <c r="Q107" s="101"/>
      <c r="R107" s="37"/>
      <c r="S107" s="37"/>
      <c r="AE107" s="25"/>
    </row>
    <row r="108" spans="1:31" x14ac:dyDescent="0.15">
      <c r="A108" s="18" t="s">
        <v>51</v>
      </c>
      <c r="B108" s="62"/>
      <c r="C108" s="38"/>
      <c r="D108" s="62">
        <v>3</v>
      </c>
      <c r="E108" s="62"/>
      <c r="F108" s="62"/>
      <c r="G108" s="62">
        <v>9</v>
      </c>
      <c r="H108" s="62">
        <v>1</v>
      </c>
      <c r="I108" s="62">
        <v>0</v>
      </c>
      <c r="J108" s="101">
        <f t="shared" si="3"/>
        <v>0.88888888888888884</v>
      </c>
      <c r="K108" s="101">
        <f t="shared" si="4"/>
        <v>0</v>
      </c>
      <c r="L108" s="37">
        <v>41.907999999999994</v>
      </c>
      <c r="M108" s="37">
        <v>4</v>
      </c>
      <c r="N108" s="37">
        <v>6</v>
      </c>
      <c r="O108" s="37">
        <v>109.643</v>
      </c>
      <c r="P108" s="37">
        <f t="shared" si="5"/>
        <v>18.273833333333332</v>
      </c>
      <c r="Q108" s="101">
        <v>0.77400515136260106</v>
      </c>
      <c r="R108" s="37">
        <v>1731.25</v>
      </c>
      <c r="S108" s="37">
        <v>1154.25</v>
      </c>
      <c r="AE108" s="25"/>
    </row>
    <row r="109" spans="1:31" x14ac:dyDescent="0.15">
      <c r="A109" s="18" t="s">
        <v>166</v>
      </c>
      <c r="B109" s="62"/>
      <c r="C109" s="38"/>
      <c r="D109" s="62"/>
      <c r="E109" s="62"/>
      <c r="F109" s="62"/>
      <c r="G109" s="62">
        <v>3</v>
      </c>
      <c r="H109" s="62"/>
      <c r="I109" s="62">
        <v>0</v>
      </c>
      <c r="J109" s="101">
        <f t="shared" si="3"/>
        <v>1</v>
      </c>
      <c r="K109" s="101">
        <f t="shared" si="4"/>
        <v>0</v>
      </c>
      <c r="L109" s="37">
        <v>31.586666666666662</v>
      </c>
      <c r="M109" s="37">
        <v>2</v>
      </c>
      <c r="N109" s="37">
        <v>3</v>
      </c>
      <c r="O109" s="37">
        <v>79.632999999999996</v>
      </c>
      <c r="P109" s="37">
        <f t="shared" si="5"/>
        <v>26.544333333333331</v>
      </c>
      <c r="Q109" s="101">
        <v>0.76014382046985152</v>
      </c>
      <c r="R109" s="37">
        <v>1154.5</v>
      </c>
      <c r="S109" s="37">
        <v>732</v>
      </c>
      <c r="AE109" s="25"/>
    </row>
    <row r="110" spans="1:31" x14ac:dyDescent="0.15">
      <c r="A110" s="18" t="s">
        <v>52</v>
      </c>
      <c r="B110" s="62">
        <v>1</v>
      </c>
      <c r="C110" s="38">
        <v>1</v>
      </c>
      <c r="D110" s="62">
        <v>3</v>
      </c>
      <c r="E110" s="62"/>
      <c r="F110" s="62"/>
      <c r="G110" s="62">
        <v>7</v>
      </c>
      <c r="H110" s="62">
        <v>1</v>
      </c>
      <c r="I110" s="62">
        <v>2</v>
      </c>
      <c r="J110" s="101">
        <f t="shared" si="3"/>
        <v>0.66666666666666663</v>
      </c>
      <c r="K110" s="101">
        <f t="shared" si="4"/>
        <v>0.22222222222222221</v>
      </c>
      <c r="L110" s="37">
        <v>263.04842857142859</v>
      </c>
      <c r="M110" s="37">
        <v>3</v>
      </c>
      <c r="N110" s="37">
        <v>8</v>
      </c>
      <c r="O110" s="37">
        <v>1275.78</v>
      </c>
      <c r="P110" s="37">
        <f t="shared" si="5"/>
        <v>159.4725</v>
      </c>
      <c r="Q110" s="101">
        <v>0.58186601575736596</v>
      </c>
      <c r="R110" s="37">
        <v>1569</v>
      </c>
      <c r="S110" s="37">
        <v>850.33333333333337</v>
      </c>
      <c r="AE110" s="25"/>
    </row>
    <row r="111" spans="1:31" x14ac:dyDescent="0.15">
      <c r="A111" s="18" t="s">
        <v>109</v>
      </c>
      <c r="B111" s="62"/>
      <c r="C111" s="38"/>
      <c r="D111" s="62">
        <v>1</v>
      </c>
      <c r="E111" s="62"/>
      <c r="F111" s="62"/>
      <c r="G111" s="62">
        <v>0</v>
      </c>
      <c r="H111" s="62"/>
      <c r="I111" s="62">
        <v>0</v>
      </c>
      <c r="J111" s="101"/>
      <c r="K111" s="101"/>
      <c r="L111" s="37"/>
      <c r="M111" s="37"/>
      <c r="N111" s="37">
        <v>0</v>
      </c>
      <c r="O111" s="37">
        <v>0</v>
      </c>
      <c r="P111" s="37"/>
      <c r="Q111" s="101"/>
      <c r="R111" s="37"/>
      <c r="S111" s="37"/>
      <c r="AE111" s="25"/>
    </row>
    <row r="112" spans="1:31" x14ac:dyDescent="0.15">
      <c r="A112" s="18" t="s">
        <v>53</v>
      </c>
      <c r="B112" s="62"/>
      <c r="C112" s="38">
        <v>1</v>
      </c>
      <c r="D112" s="62"/>
      <c r="E112" s="62"/>
      <c r="F112" s="62"/>
      <c r="G112" s="62">
        <v>0</v>
      </c>
      <c r="H112" s="62"/>
      <c r="I112" s="62">
        <v>0</v>
      </c>
      <c r="J112" s="101"/>
      <c r="K112" s="101"/>
      <c r="L112" s="37"/>
      <c r="M112" s="37"/>
      <c r="N112" s="37">
        <v>0</v>
      </c>
      <c r="O112" s="37">
        <v>0</v>
      </c>
      <c r="P112" s="37"/>
      <c r="Q112" s="101"/>
      <c r="R112" s="37"/>
      <c r="S112" s="37"/>
      <c r="AE112" s="25"/>
    </row>
    <row r="113" spans="1:19" x14ac:dyDescent="0.15">
      <c r="A113" s="18" t="s">
        <v>159</v>
      </c>
      <c r="B113" s="62"/>
      <c r="C113" s="38"/>
      <c r="D113" s="62"/>
      <c r="E113" s="62"/>
      <c r="F113" s="62"/>
      <c r="G113" s="62">
        <v>2</v>
      </c>
      <c r="H113" s="62"/>
      <c r="I113" s="62">
        <v>0</v>
      </c>
      <c r="J113" s="101">
        <f t="shared" si="3"/>
        <v>1</v>
      </c>
      <c r="K113" s="101">
        <f t="shared" si="4"/>
        <v>0</v>
      </c>
      <c r="L113" s="37">
        <v>46.416000000000004</v>
      </c>
      <c r="M113" s="37"/>
      <c r="N113" s="37">
        <v>0</v>
      </c>
      <c r="O113" s="37">
        <v>0</v>
      </c>
      <c r="P113" s="37"/>
      <c r="Q113" s="101"/>
      <c r="R113" s="37"/>
      <c r="S113" s="37"/>
    </row>
    <row r="114" spans="1:19" x14ac:dyDescent="0.15">
      <c r="A114" s="18" t="s">
        <v>253</v>
      </c>
      <c r="B114" s="62"/>
      <c r="C114" s="38"/>
      <c r="D114" s="62">
        <v>1</v>
      </c>
      <c r="E114" s="62"/>
      <c r="F114" s="62"/>
      <c r="G114" s="62">
        <v>10</v>
      </c>
      <c r="H114" s="62"/>
      <c r="I114" s="62">
        <v>0</v>
      </c>
      <c r="J114" s="101">
        <f t="shared" si="3"/>
        <v>1</v>
      </c>
      <c r="K114" s="101">
        <f t="shared" si="4"/>
        <v>0</v>
      </c>
      <c r="L114" s="37">
        <v>76.625799999999998</v>
      </c>
      <c r="M114" s="37">
        <v>3</v>
      </c>
      <c r="N114" s="37">
        <v>4</v>
      </c>
      <c r="O114" s="37">
        <v>318.029</v>
      </c>
      <c r="P114" s="37">
        <f t="shared" si="5"/>
        <v>79.507249999999999</v>
      </c>
      <c r="Q114" s="101">
        <v>0.62879108345214541</v>
      </c>
      <c r="R114" s="37">
        <v>1416.6666666666667</v>
      </c>
      <c r="S114" s="37">
        <v>866</v>
      </c>
    </row>
    <row r="115" spans="1:19" x14ac:dyDescent="0.15">
      <c r="A115" s="18" t="s">
        <v>171</v>
      </c>
      <c r="B115" s="37">
        <v>2</v>
      </c>
      <c r="C115" s="37"/>
      <c r="D115" s="37">
        <v>4</v>
      </c>
      <c r="E115" s="37"/>
      <c r="F115" s="37"/>
      <c r="G115" s="37">
        <v>8</v>
      </c>
      <c r="H115" s="37"/>
      <c r="I115" s="37">
        <v>0</v>
      </c>
      <c r="J115" s="101">
        <f t="shared" si="3"/>
        <v>1</v>
      </c>
      <c r="K115" s="101">
        <f t="shared" si="4"/>
        <v>0</v>
      </c>
      <c r="L115" s="37">
        <v>150.74175000000002</v>
      </c>
      <c r="M115" s="37">
        <v>5</v>
      </c>
      <c r="N115" s="37">
        <v>8</v>
      </c>
      <c r="O115" s="37">
        <v>1304.779</v>
      </c>
      <c r="P115" s="37">
        <f t="shared" si="5"/>
        <v>163.097375</v>
      </c>
      <c r="Q115" s="101">
        <v>0.56239901752370114</v>
      </c>
      <c r="R115" s="37">
        <v>2696.2</v>
      </c>
      <c r="S115" s="37">
        <v>2406.4</v>
      </c>
    </row>
    <row r="116" spans="1:19" x14ac:dyDescent="0.15">
      <c r="A116" s="18" t="s">
        <v>149</v>
      </c>
      <c r="B116" s="37"/>
      <c r="C116" s="37"/>
      <c r="D116" s="37">
        <v>4</v>
      </c>
      <c r="E116" s="37"/>
      <c r="F116" s="37"/>
      <c r="G116" s="37">
        <v>7</v>
      </c>
      <c r="H116" s="37"/>
      <c r="I116" s="37">
        <v>0</v>
      </c>
      <c r="J116" s="101">
        <f t="shared" si="3"/>
        <v>1</v>
      </c>
      <c r="K116" s="101">
        <f t="shared" si="4"/>
        <v>0</v>
      </c>
      <c r="L116" s="37">
        <v>292.73757142857136</v>
      </c>
      <c r="M116" s="37"/>
      <c r="N116" s="37">
        <v>0</v>
      </c>
      <c r="O116" s="37">
        <v>0</v>
      </c>
      <c r="P116" s="37"/>
      <c r="Q116" s="101"/>
      <c r="R116" s="37"/>
      <c r="S116" s="37"/>
    </row>
    <row r="117" spans="1:19" x14ac:dyDescent="0.15">
      <c r="A117" s="18" t="s">
        <v>111</v>
      </c>
      <c r="B117" s="37"/>
      <c r="C117" s="37"/>
      <c r="D117" s="37">
        <v>1</v>
      </c>
      <c r="E117" s="37"/>
      <c r="F117" s="37"/>
      <c r="G117" s="37">
        <v>0</v>
      </c>
      <c r="H117" s="37"/>
      <c r="I117" s="37">
        <v>0</v>
      </c>
      <c r="J117" s="101"/>
      <c r="K117" s="101"/>
      <c r="L117" s="37"/>
      <c r="M117" s="37"/>
      <c r="N117" s="37">
        <v>0</v>
      </c>
      <c r="O117" s="37">
        <v>0</v>
      </c>
      <c r="P117" s="37"/>
      <c r="Q117" s="101"/>
      <c r="R117" s="37"/>
      <c r="S117" s="37"/>
    </row>
    <row r="118" spans="1:19" x14ac:dyDescent="0.15">
      <c r="A118" s="18" t="s">
        <v>256</v>
      </c>
      <c r="B118" s="62"/>
      <c r="C118" s="38"/>
      <c r="D118" s="62">
        <v>4</v>
      </c>
      <c r="E118" s="62"/>
      <c r="F118" s="62"/>
      <c r="G118" s="62">
        <v>7</v>
      </c>
      <c r="H118" s="62">
        <v>2</v>
      </c>
      <c r="I118" s="62">
        <v>1</v>
      </c>
      <c r="J118" s="101">
        <f t="shared" si="3"/>
        <v>0.625</v>
      </c>
      <c r="K118" s="101">
        <f t="shared" si="4"/>
        <v>0.125</v>
      </c>
      <c r="L118" s="37">
        <v>95.732714285714295</v>
      </c>
      <c r="M118" s="37"/>
      <c r="N118" s="37">
        <v>0</v>
      </c>
      <c r="O118" s="37">
        <v>0</v>
      </c>
      <c r="P118" s="37"/>
      <c r="Q118" s="101"/>
      <c r="R118" s="37"/>
      <c r="S118" s="37"/>
    </row>
    <row r="119" spans="1:19" x14ac:dyDescent="0.15">
      <c r="A119" s="18" t="s">
        <v>181</v>
      </c>
      <c r="B119" s="62"/>
      <c r="C119" s="38">
        <v>1</v>
      </c>
      <c r="D119" s="62">
        <v>1</v>
      </c>
      <c r="E119" s="62"/>
      <c r="F119" s="62">
        <v>1</v>
      </c>
      <c r="G119" s="62">
        <v>0</v>
      </c>
      <c r="H119" s="62"/>
      <c r="I119" s="62">
        <v>0</v>
      </c>
      <c r="J119" s="101"/>
      <c r="K119" s="101"/>
      <c r="L119" s="37"/>
      <c r="M119" s="37"/>
      <c r="N119" s="37">
        <v>0</v>
      </c>
      <c r="O119" s="37">
        <v>0</v>
      </c>
      <c r="P119" s="37"/>
      <c r="Q119" s="101"/>
      <c r="R119" s="37"/>
      <c r="S119" s="37"/>
    </row>
    <row r="120" spans="1:19" x14ac:dyDescent="0.15">
      <c r="A120" s="18" t="s">
        <v>50</v>
      </c>
      <c r="B120" s="62">
        <v>1</v>
      </c>
      <c r="C120" s="38">
        <v>1</v>
      </c>
      <c r="D120" s="62">
        <v>6</v>
      </c>
      <c r="E120" s="62"/>
      <c r="F120" s="62"/>
      <c r="G120" s="62">
        <v>15</v>
      </c>
      <c r="H120" s="62"/>
      <c r="I120" s="62">
        <v>1</v>
      </c>
      <c r="J120" s="101">
        <f t="shared" si="3"/>
        <v>0.9375</v>
      </c>
      <c r="K120" s="101">
        <f t="shared" si="4"/>
        <v>6.25E-2</v>
      </c>
      <c r="L120" s="37">
        <v>435.74473333333333</v>
      </c>
      <c r="M120" s="37">
        <v>11</v>
      </c>
      <c r="N120" s="37">
        <v>48</v>
      </c>
      <c r="O120" s="37">
        <v>17838.407999999999</v>
      </c>
      <c r="P120" s="37">
        <f t="shared" si="5"/>
        <v>371.63349999999997</v>
      </c>
      <c r="Q120" s="101">
        <v>1.325112135312094</v>
      </c>
      <c r="R120" s="37">
        <v>1406.5454545454545</v>
      </c>
      <c r="S120" s="37">
        <v>996.5454545454545</v>
      </c>
    </row>
  </sheetData>
  <autoFilter ref="A4:S123"/>
  <phoneticPr fontId="2"/>
  <pageMargins left="0.23622047244094491" right="0.19685039370078741" top="1.0629921259842521" bottom="0.55118110236220474" header="0.27559055118110237" footer="0.31496062992125984"/>
  <pageSetup paperSize="9" scale="50" orientation="landscape" verticalDpi="1200" r:id="rId1"/>
  <headerFooter alignWithMargins="0">
    <oddHeader>&amp;L&amp;G&amp;C&amp;"Arial,太字"&amp;14IGES CDM Project Data Analysis  &amp; Forecasting CER supply</oddHeader>
    <oddFooter>&amp;R&amp;"Arial,標準"as of  30 June 2015</oddFooter>
  </headerFooter>
  <colBreaks count="1" manualBreakCount="1">
    <brk id="12" max="124" man="1"/>
  </col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58"/>
  <sheetViews>
    <sheetView tabSelected="1" zoomScale="70" zoomScaleNormal="70" zoomScaleSheetLayoutView="55" workbookViewId="0"/>
  </sheetViews>
  <sheetFormatPr defaultRowHeight="14.25" x14ac:dyDescent="0.15"/>
  <cols>
    <col min="1" max="1" width="35.875" style="2" customWidth="1"/>
    <col min="2" max="2" width="10.875" style="2" customWidth="1"/>
    <col min="3" max="3" width="8.25" style="2" customWidth="1"/>
    <col min="4" max="4" width="9" style="2" customWidth="1"/>
    <col min="5" max="5" width="10.75" style="2" customWidth="1"/>
    <col min="6" max="6" width="9.75" style="2" customWidth="1"/>
    <col min="7" max="7" width="9.5" style="2" customWidth="1"/>
    <col min="8" max="8" width="9.25" style="2" customWidth="1"/>
    <col min="9" max="9" width="9.5" style="2" customWidth="1"/>
    <col min="10" max="10" width="8.75" style="2" customWidth="1"/>
    <col min="11" max="11" width="9.5" style="2" customWidth="1"/>
    <col min="12" max="12" width="11.75" style="2" customWidth="1"/>
    <col min="13" max="14" width="16" customWidth="1"/>
    <col min="15" max="19" width="13.25" style="2" customWidth="1"/>
    <col min="20" max="16384" width="9" style="2"/>
  </cols>
  <sheetData>
    <row r="1" spans="1:33" ht="15.75" x14ac:dyDescent="0.15">
      <c r="A1" s="20" t="s">
        <v>219</v>
      </c>
      <c r="B1" s="9" t="str">
        <f>'CER supply forecast'!B1</f>
        <v>as of 13 March 2017</v>
      </c>
      <c r="C1" s="20"/>
      <c r="D1" s="20"/>
      <c r="E1" s="20"/>
      <c r="F1" s="20"/>
      <c r="G1" s="20"/>
      <c r="H1" s="20"/>
      <c r="I1" s="20"/>
      <c r="J1" s="20"/>
      <c r="K1" s="20"/>
      <c r="L1" s="20"/>
      <c r="O1" s="20"/>
      <c r="P1" s="20"/>
      <c r="Q1" s="20"/>
      <c r="R1" s="20"/>
      <c r="S1" s="20"/>
    </row>
    <row r="2" spans="1:33" ht="15" x14ac:dyDescent="0.15">
      <c r="A2" s="8"/>
      <c r="B2" s="8"/>
      <c r="C2" s="8"/>
      <c r="D2" s="8"/>
      <c r="E2" s="8"/>
      <c r="F2" s="8"/>
      <c r="G2" s="8"/>
      <c r="H2" s="8"/>
      <c r="I2" s="8"/>
      <c r="J2" s="8"/>
      <c r="K2" s="8"/>
      <c r="L2" s="8"/>
      <c r="O2" s="8"/>
      <c r="P2" s="8"/>
      <c r="Q2" s="8"/>
      <c r="R2" s="8"/>
      <c r="S2" s="8"/>
    </row>
    <row r="3" spans="1:33" ht="15" x14ac:dyDescent="0.15">
      <c r="A3" s="8"/>
      <c r="B3" s="111" t="s">
        <v>123</v>
      </c>
      <c r="C3" s="111"/>
      <c r="D3" s="111"/>
      <c r="E3" s="112" t="s">
        <v>12</v>
      </c>
      <c r="F3" s="112"/>
      <c r="G3" s="58" t="s">
        <v>13</v>
      </c>
      <c r="H3" s="58"/>
      <c r="I3" s="58"/>
      <c r="J3" s="58"/>
      <c r="K3" s="58"/>
      <c r="L3" s="58"/>
      <c r="O3" s="113" t="s">
        <v>203</v>
      </c>
      <c r="P3" s="113"/>
      <c r="Q3" s="113"/>
      <c r="R3" s="113"/>
      <c r="S3" s="113"/>
      <c r="T3" s="113"/>
      <c r="U3" s="113"/>
    </row>
    <row r="4" spans="1:33" s="5" customFormat="1" ht="84" customHeight="1" x14ac:dyDescent="0.15">
      <c r="A4" s="18" t="s">
        <v>217</v>
      </c>
      <c r="B4" s="106" t="s">
        <v>206</v>
      </c>
      <c r="C4" s="106" t="s">
        <v>207</v>
      </c>
      <c r="D4" s="106" t="s">
        <v>208</v>
      </c>
      <c r="E4" s="107" t="s">
        <v>199</v>
      </c>
      <c r="F4" s="107" t="s">
        <v>14</v>
      </c>
      <c r="G4" s="108" t="s">
        <v>204</v>
      </c>
      <c r="H4" s="108" t="s">
        <v>200</v>
      </c>
      <c r="I4" s="108" t="s">
        <v>209</v>
      </c>
      <c r="J4" s="108" t="s">
        <v>151</v>
      </c>
      <c r="K4" s="108" t="s">
        <v>152</v>
      </c>
      <c r="L4" s="108" t="s">
        <v>220</v>
      </c>
      <c r="M4"/>
      <c r="N4" s="115" t="s">
        <v>218</v>
      </c>
      <c r="O4" s="109" t="s">
        <v>205</v>
      </c>
      <c r="P4" s="109" t="s">
        <v>201</v>
      </c>
      <c r="Q4" s="109" t="s">
        <v>230</v>
      </c>
      <c r="R4" s="109" t="s">
        <v>231</v>
      </c>
      <c r="S4" s="109" t="s">
        <v>202</v>
      </c>
      <c r="T4" s="109" t="s">
        <v>239</v>
      </c>
      <c r="U4" s="109" t="s">
        <v>238</v>
      </c>
    </row>
    <row r="5" spans="1:33" x14ac:dyDescent="0.15">
      <c r="A5" s="18" t="s">
        <v>70</v>
      </c>
      <c r="B5" s="62">
        <v>3</v>
      </c>
      <c r="C5" s="38">
        <v>11</v>
      </c>
      <c r="D5" s="62">
        <v>37</v>
      </c>
      <c r="E5" s="62"/>
      <c r="F5" s="62"/>
      <c r="G5" s="62">
        <v>104</v>
      </c>
      <c r="H5" s="62">
        <v>7</v>
      </c>
      <c r="I5" s="117">
        <v>4</v>
      </c>
      <c r="J5" s="101">
        <f t="shared" ref="J5" si="0">(G5-H5)/(G5+I5)</f>
        <v>0.89814814814814814</v>
      </c>
      <c r="K5" s="101">
        <f t="shared" ref="K5" si="1">I5/(G5+I5)</f>
        <v>3.7037037037037035E-2</v>
      </c>
      <c r="L5" s="37">
        <v>132.89398076923072</v>
      </c>
      <c r="N5" s="37" t="s">
        <v>70</v>
      </c>
      <c r="O5" s="37">
        <v>40</v>
      </c>
      <c r="P5" s="37">
        <v>138</v>
      </c>
      <c r="Q5" s="37">
        <v>20651.752000000008</v>
      </c>
      <c r="R5" s="37">
        <f>Q5/P5</f>
        <v>149.65037681159427</v>
      </c>
      <c r="S5" s="101">
        <v>0.89896768327798848</v>
      </c>
      <c r="T5" s="37">
        <v>1656.75</v>
      </c>
      <c r="U5" s="37">
        <v>1165.4324324324325</v>
      </c>
      <c r="V5" s="5"/>
      <c r="AG5" s="25"/>
    </row>
    <row r="6" spans="1:33" x14ac:dyDescent="0.15">
      <c r="A6" s="18" t="s">
        <v>85</v>
      </c>
      <c r="B6" s="62"/>
      <c r="C6" s="38">
        <v>18</v>
      </c>
      <c r="D6" s="62">
        <v>4</v>
      </c>
      <c r="E6" s="62"/>
      <c r="F6" s="62"/>
      <c r="G6" s="62">
        <v>82</v>
      </c>
      <c r="H6" s="62"/>
      <c r="I6" s="117">
        <v>1</v>
      </c>
      <c r="J6" s="101">
        <f t="shared" ref="J6:J56" si="2">(G6-H6)/(G6+I6)</f>
        <v>0.98795180722891562</v>
      </c>
      <c r="K6" s="101">
        <f t="shared" ref="K6:K56" si="3">I6/(G6+I6)</f>
        <v>1.2048192771084338E-2</v>
      </c>
      <c r="L6" s="37">
        <v>101.60770731707319</v>
      </c>
      <c r="N6" s="37" t="s">
        <v>85</v>
      </c>
      <c r="O6" s="37">
        <v>17</v>
      </c>
      <c r="P6" s="37">
        <v>28</v>
      </c>
      <c r="Q6" s="37">
        <v>2570.7100000000005</v>
      </c>
      <c r="R6" s="37">
        <f t="shared" ref="R6:R54" si="4">Q6/P6</f>
        <v>91.811071428571452</v>
      </c>
      <c r="S6" s="101">
        <v>0.86850982502335139</v>
      </c>
      <c r="T6" s="37">
        <v>1369.5294117647059</v>
      </c>
      <c r="U6" s="37">
        <v>735.70588235294122</v>
      </c>
      <c r="V6" s="5"/>
      <c r="AG6" s="25"/>
    </row>
    <row r="7" spans="1:33" x14ac:dyDescent="0.15">
      <c r="A7" s="18" t="s">
        <v>182</v>
      </c>
      <c r="B7" s="62"/>
      <c r="C7" s="38"/>
      <c r="D7" s="62"/>
      <c r="E7" s="62"/>
      <c r="F7" s="62"/>
      <c r="G7" s="62">
        <v>2</v>
      </c>
      <c r="H7" s="62"/>
      <c r="I7" s="117">
        <v>0</v>
      </c>
      <c r="J7" s="101">
        <f t="shared" ref="J7:J55" si="5">(G7-H7)/(G7+I7)</f>
        <v>1</v>
      </c>
      <c r="K7" s="101">
        <f t="shared" ref="K7:K55" si="6">I7/(G7+I7)</f>
        <v>0</v>
      </c>
      <c r="L7" s="37">
        <v>0.6984999999999999</v>
      </c>
      <c r="N7" s="37" t="s">
        <v>302</v>
      </c>
      <c r="O7" s="37">
        <v>1</v>
      </c>
      <c r="P7" s="37">
        <v>6</v>
      </c>
      <c r="Q7" s="37">
        <v>672.755</v>
      </c>
      <c r="R7" s="37">
        <f t="shared" si="4"/>
        <v>112.12583333333333</v>
      </c>
      <c r="S7" s="101">
        <v>1.0166814573105301</v>
      </c>
      <c r="T7" s="37">
        <v>1015</v>
      </c>
      <c r="U7" s="37">
        <v>431</v>
      </c>
      <c r="V7" s="5"/>
      <c r="AG7" s="25"/>
    </row>
    <row r="8" spans="1:33" x14ac:dyDescent="0.15">
      <c r="A8" s="18" t="s">
        <v>264</v>
      </c>
      <c r="B8" s="62">
        <v>30</v>
      </c>
      <c r="C8" s="38">
        <v>80</v>
      </c>
      <c r="D8" s="62">
        <v>292</v>
      </c>
      <c r="E8" s="62"/>
      <c r="F8" s="62"/>
      <c r="G8" s="62">
        <v>651</v>
      </c>
      <c r="H8" s="62">
        <v>55</v>
      </c>
      <c r="I8" s="117">
        <v>43</v>
      </c>
      <c r="J8" s="101">
        <f t="shared" si="5"/>
        <v>0.85878962536023051</v>
      </c>
      <c r="K8" s="101">
        <f t="shared" si="6"/>
        <v>6.1959654178674349E-2</v>
      </c>
      <c r="L8" s="37">
        <v>133.28141167434723</v>
      </c>
      <c r="N8" s="37" t="s">
        <v>118</v>
      </c>
      <c r="O8" s="37">
        <v>323</v>
      </c>
      <c r="P8" s="37">
        <v>937</v>
      </c>
      <c r="Q8" s="37">
        <v>127584.60700000006</v>
      </c>
      <c r="R8" s="37">
        <f t="shared" si="4"/>
        <v>136.16286766275354</v>
      </c>
      <c r="S8" s="101">
        <v>0.82691585252874156</v>
      </c>
      <c r="T8" s="37">
        <v>1243.265995872033</v>
      </c>
      <c r="U8" s="37">
        <v>700.51746031746029</v>
      </c>
      <c r="V8" s="5"/>
      <c r="AG8" s="25"/>
    </row>
    <row r="9" spans="1:33" x14ac:dyDescent="0.15">
      <c r="A9" s="18" t="s">
        <v>183</v>
      </c>
      <c r="B9" s="62">
        <v>4</v>
      </c>
      <c r="C9" s="38">
        <v>2</v>
      </c>
      <c r="D9" s="62">
        <v>18</v>
      </c>
      <c r="E9" s="62"/>
      <c r="F9" s="62"/>
      <c r="G9" s="62">
        <v>17</v>
      </c>
      <c r="H9" s="62"/>
      <c r="I9" s="117">
        <v>2</v>
      </c>
      <c r="J9" s="101">
        <f t="shared" si="5"/>
        <v>0.89473684210526316</v>
      </c>
      <c r="K9" s="101">
        <f t="shared" si="6"/>
        <v>0.10526315789473684</v>
      </c>
      <c r="L9" s="37">
        <v>130.01535294117645</v>
      </c>
      <c r="N9" s="37" t="s">
        <v>183</v>
      </c>
      <c r="O9" s="37">
        <v>12</v>
      </c>
      <c r="P9" s="37">
        <v>36</v>
      </c>
      <c r="Q9" s="37">
        <v>1914.5219999999999</v>
      </c>
      <c r="R9" s="37">
        <f t="shared" si="4"/>
        <v>53.181166666666662</v>
      </c>
      <c r="S9" s="101">
        <v>0.62231209650953212</v>
      </c>
      <c r="T9" s="37">
        <v>1259.0833333333333</v>
      </c>
      <c r="U9" s="37">
        <v>798.16666666666663</v>
      </c>
      <c r="V9" s="5"/>
      <c r="AG9" s="25"/>
    </row>
    <row r="10" spans="1:33" x14ac:dyDescent="0.15">
      <c r="A10" s="18" t="s">
        <v>284</v>
      </c>
      <c r="B10" s="62">
        <v>1</v>
      </c>
      <c r="C10" s="38">
        <v>1</v>
      </c>
      <c r="D10" s="62"/>
      <c r="E10" s="62"/>
      <c r="F10" s="62"/>
      <c r="G10" s="62">
        <v>4</v>
      </c>
      <c r="H10" s="62"/>
      <c r="I10" s="117">
        <v>0</v>
      </c>
      <c r="J10" s="101">
        <f t="shared" si="5"/>
        <v>1</v>
      </c>
      <c r="K10" s="101">
        <f t="shared" si="6"/>
        <v>0</v>
      </c>
      <c r="L10" s="37">
        <v>152.72750000000002</v>
      </c>
      <c r="N10" s="37" t="s">
        <v>303</v>
      </c>
      <c r="O10" s="37">
        <v>1</v>
      </c>
      <c r="P10" s="37">
        <v>2</v>
      </c>
      <c r="Q10" s="37">
        <v>191.35400000000001</v>
      </c>
      <c r="R10" s="37">
        <f t="shared" si="4"/>
        <v>95.677000000000007</v>
      </c>
      <c r="S10" s="101">
        <v>0.95944379900798105</v>
      </c>
      <c r="T10" s="37">
        <v>1006</v>
      </c>
      <c r="U10" s="37">
        <v>667</v>
      </c>
      <c r="V10" s="5"/>
      <c r="AG10" s="25"/>
    </row>
    <row r="11" spans="1:33" x14ac:dyDescent="0.15">
      <c r="A11" s="18" t="s">
        <v>184</v>
      </c>
      <c r="B11" s="62"/>
      <c r="C11" s="38"/>
      <c r="D11" s="62">
        <v>4</v>
      </c>
      <c r="E11" s="62"/>
      <c r="F11" s="62"/>
      <c r="G11" s="62">
        <v>24</v>
      </c>
      <c r="H11" s="62"/>
      <c r="I11" s="117">
        <v>0</v>
      </c>
      <c r="J11" s="101">
        <f t="shared" si="5"/>
        <v>1</v>
      </c>
      <c r="K11" s="101">
        <f t="shared" si="6"/>
        <v>0</v>
      </c>
      <c r="L11" s="37">
        <v>75.862250000000003</v>
      </c>
      <c r="N11" s="37" t="s">
        <v>275</v>
      </c>
      <c r="O11" s="37">
        <v>23</v>
      </c>
      <c r="P11" s="37">
        <v>46</v>
      </c>
      <c r="Q11" s="37">
        <v>9250.643</v>
      </c>
      <c r="R11" s="37">
        <f t="shared" si="4"/>
        <v>201.1009347826087</v>
      </c>
      <c r="S11" s="101">
        <v>0.85667308560783006</v>
      </c>
      <c r="T11" s="37">
        <v>1270.4347826086957</v>
      </c>
      <c r="U11" s="37">
        <v>938.31818181818187</v>
      </c>
      <c r="V11" s="5"/>
      <c r="AG11" s="25"/>
    </row>
    <row r="12" spans="1:33" x14ac:dyDescent="0.15">
      <c r="A12" s="18" t="s">
        <v>71</v>
      </c>
      <c r="B12" s="62"/>
      <c r="C12" s="38">
        <v>7</v>
      </c>
      <c r="D12" s="62">
        <v>4</v>
      </c>
      <c r="E12" s="62"/>
      <c r="F12" s="62"/>
      <c r="G12" s="62">
        <v>126</v>
      </c>
      <c r="H12" s="62"/>
      <c r="I12" s="117">
        <v>1</v>
      </c>
      <c r="J12" s="101">
        <f t="shared" si="5"/>
        <v>0.99212598425196852</v>
      </c>
      <c r="K12" s="101">
        <f t="shared" si="6"/>
        <v>7.874015748031496E-3</v>
      </c>
      <c r="L12" s="37">
        <v>98.929039682539738</v>
      </c>
      <c r="N12" s="37" t="s">
        <v>184</v>
      </c>
      <c r="O12" s="37">
        <v>44</v>
      </c>
      <c r="P12" s="37">
        <v>137</v>
      </c>
      <c r="Q12" s="37">
        <v>22793.523999999998</v>
      </c>
      <c r="R12" s="37">
        <f t="shared" si="4"/>
        <v>166.37608759124086</v>
      </c>
      <c r="S12" s="101">
        <v>0.86721363414018915</v>
      </c>
      <c r="T12" s="37">
        <v>1479.5227272727273</v>
      </c>
      <c r="U12" s="37">
        <v>1025.9024390243903</v>
      </c>
      <c r="V12" s="5"/>
      <c r="AG12" s="25"/>
    </row>
    <row r="13" spans="1:33" x14ac:dyDescent="0.15">
      <c r="A13" s="18" t="s">
        <v>185</v>
      </c>
      <c r="B13" s="62"/>
      <c r="C13" s="38">
        <v>5</v>
      </c>
      <c r="D13" s="62"/>
      <c r="E13" s="62"/>
      <c r="F13" s="62"/>
      <c r="G13" s="62">
        <v>56</v>
      </c>
      <c r="H13" s="62"/>
      <c r="I13" s="117">
        <v>0</v>
      </c>
      <c r="J13" s="101">
        <f t="shared" si="5"/>
        <v>1</v>
      </c>
      <c r="K13" s="101">
        <f t="shared" si="6"/>
        <v>0</v>
      </c>
      <c r="L13" s="37">
        <v>137.23289285714287</v>
      </c>
      <c r="N13" s="37" t="s">
        <v>71</v>
      </c>
      <c r="O13" s="37">
        <v>82</v>
      </c>
      <c r="P13" s="37">
        <v>198</v>
      </c>
      <c r="Q13" s="37">
        <v>19223.128999999997</v>
      </c>
      <c r="R13" s="37">
        <f t="shared" si="4"/>
        <v>97.086510101010091</v>
      </c>
      <c r="S13" s="101">
        <v>0.75798198016809115</v>
      </c>
      <c r="T13" s="37">
        <v>1116.280487804878</v>
      </c>
      <c r="U13" s="37">
        <v>605.44303797468353</v>
      </c>
      <c r="V13" s="5"/>
      <c r="AG13" s="25"/>
    </row>
    <row r="14" spans="1:33" x14ac:dyDescent="0.15">
      <c r="A14" s="18" t="s">
        <v>86</v>
      </c>
      <c r="B14" s="62"/>
      <c r="C14" s="38">
        <v>6</v>
      </c>
      <c r="D14" s="62">
        <v>11</v>
      </c>
      <c r="E14" s="62"/>
      <c r="F14" s="62"/>
      <c r="G14" s="62">
        <v>155</v>
      </c>
      <c r="H14" s="62"/>
      <c r="I14" s="117">
        <v>0</v>
      </c>
      <c r="J14" s="101">
        <f t="shared" si="5"/>
        <v>1</v>
      </c>
      <c r="K14" s="101">
        <f t="shared" si="6"/>
        <v>0</v>
      </c>
      <c r="L14" s="37">
        <v>107.40813548387091</v>
      </c>
      <c r="N14" s="37" t="s">
        <v>185</v>
      </c>
      <c r="O14" s="37">
        <v>32</v>
      </c>
      <c r="P14" s="37">
        <v>60</v>
      </c>
      <c r="Q14" s="37">
        <v>11607.637000000002</v>
      </c>
      <c r="R14" s="37">
        <f t="shared" si="4"/>
        <v>193.46061666666671</v>
      </c>
      <c r="S14" s="101">
        <v>0.70960132217632732</v>
      </c>
      <c r="T14" s="37">
        <v>1502.84375</v>
      </c>
      <c r="U14" s="37">
        <v>954.9677419354839</v>
      </c>
      <c r="V14" s="5"/>
      <c r="AG14" s="25"/>
    </row>
    <row r="15" spans="1:33" x14ac:dyDescent="0.15">
      <c r="A15" s="18" t="s">
        <v>186</v>
      </c>
      <c r="B15" s="62">
        <v>3</v>
      </c>
      <c r="C15" s="38"/>
      <c r="D15" s="62">
        <v>6</v>
      </c>
      <c r="E15" s="62"/>
      <c r="F15" s="62"/>
      <c r="G15" s="62">
        <v>3</v>
      </c>
      <c r="H15" s="62"/>
      <c r="I15" s="117">
        <v>0</v>
      </c>
      <c r="J15" s="101">
        <f t="shared" si="5"/>
        <v>1</v>
      </c>
      <c r="K15" s="101">
        <f t="shared" si="6"/>
        <v>0</v>
      </c>
      <c r="L15" s="37">
        <v>33.36633333333333</v>
      </c>
      <c r="N15" s="37" t="s">
        <v>304</v>
      </c>
      <c r="O15" s="37">
        <v>2</v>
      </c>
      <c r="P15" s="37">
        <v>5</v>
      </c>
      <c r="Q15" s="37">
        <v>908.11500000000001</v>
      </c>
      <c r="R15" s="37">
        <f t="shared" si="4"/>
        <v>181.62299999999999</v>
      </c>
      <c r="S15" s="101">
        <v>0.80297690877073058</v>
      </c>
      <c r="T15" s="37">
        <v>1577.5</v>
      </c>
      <c r="U15" s="37">
        <v>894.5</v>
      </c>
      <c r="V15" s="5"/>
      <c r="AG15" s="25"/>
    </row>
    <row r="16" spans="1:33" x14ac:dyDescent="0.15">
      <c r="A16" s="18" t="s">
        <v>215</v>
      </c>
      <c r="B16" s="62">
        <v>3</v>
      </c>
      <c r="C16" s="38">
        <v>4</v>
      </c>
      <c r="D16" s="62">
        <v>5</v>
      </c>
      <c r="E16" s="62"/>
      <c r="F16" s="62"/>
      <c r="G16" s="62">
        <v>3</v>
      </c>
      <c r="H16" s="62"/>
      <c r="I16" s="117">
        <v>0</v>
      </c>
      <c r="J16" s="101">
        <f t="shared" si="5"/>
        <v>1</v>
      </c>
      <c r="K16" s="101">
        <f t="shared" si="6"/>
        <v>0</v>
      </c>
      <c r="L16" s="37">
        <v>19.763000000000002</v>
      </c>
      <c r="N16" s="37" t="s">
        <v>86</v>
      </c>
      <c r="O16" s="37">
        <v>81</v>
      </c>
      <c r="P16" s="37">
        <v>174</v>
      </c>
      <c r="Q16" s="37">
        <v>16695.371999999999</v>
      </c>
      <c r="R16" s="37">
        <f t="shared" si="4"/>
        <v>95.950413793103451</v>
      </c>
      <c r="S16" s="101">
        <v>0.80156387105745264</v>
      </c>
      <c r="T16" s="37">
        <v>1185.0617283950617</v>
      </c>
      <c r="U16" s="37">
        <v>684.5454545454545</v>
      </c>
      <c r="V16" s="5"/>
      <c r="AG16" s="25"/>
    </row>
    <row r="17" spans="1:33" x14ac:dyDescent="0.15">
      <c r="A17" s="18" t="s">
        <v>72</v>
      </c>
      <c r="B17" s="62">
        <v>24</v>
      </c>
      <c r="C17" s="38">
        <v>9</v>
      </c>
      <c r="D17" s="62">
        <v>598</v>
      </c>
      <c r="E17" s="62"/>
      <c r="F17" s="62"/>
      <c r="G17" s="62">
        <v>1590</v>
      </c>
      <c r="H17" s="62">
        <v>172</v>
      </c>
      <c r="I17" s="117">
        <v>107</v>
      </c>
      <c r="J17" s="101">
        <f t="shared" si="5"/>
        <v>0.83559222156747204</v>
      </c>
      <c r="K17" s="101">
        <f t="shared" si="6"/>
        <v>6.3052445492044779E-2</v>
      </c>
      <c r="L17" s="37">
        <v>145.32221383647763</v>
      </c>
      <c r="N17" s="37" t="s">
        <v>186</v>
      </c>
      <c r="O17" s="37">
        <v>5</v>
      </c>
      <c r="P17" s="37">
        <v>9</v>
      </c>
      <c r="Q17" s="37">
        <v>177.53399999999999</v>
      </c>
      <c r="R17" s="37">
        <f t="shared" si="4"/>
        <v>19.725999999999999</v>
      </c>
      <c r="S17" s="101">
        <v>0.53697696678918994</v>
      </c>
      <c r="T17" s="37">
        <v>1440.8</v>
      </c>
      <c r="U17" s="37">
        <v>911.2</v>
      </c>
      <c r="V17" s="5"/>
      <c r="AG17" s="25"/>
    </row>
    <row r="18" spans="1:33" x14ac:dyDescent="0.15">
      <c r="A18" s="18" t="s">
        <v>285</v>
      </c>
      <c r="B18" s="62"/>
      <c r="C18" s="38"/>
      <c r="D18" s="62"/>
      <c r="E18" s="62"/>
      <c r="F18" s="62"/>
      <c r="G18" s="62">
        <v>1</v>
      </c>
      <c r="H18" s="62">
        <v>6</v>
      </c>
      <c r="I18" s="117">
        <v>0</v>
      </c>
      <c r="J18" s="101"/>
      <c r="K18" s="101">
        <f t="shared" si="6"/>
        <v>0</v>
      </c>
      <c r="L18" s="37">
        <v>24.277000000000001</v>
      </c>
      <c r="N18" s="37" t="s">
        <v>305</v>
      </c>
      <c r="O18" s="37">
        <v>3</v>
      </c>
      <c r="P18" s="37">
        <v>7</v>
      </c>
      <c r="Q18" s="37">
        <v>1265.9880000000001</v>
      </c>
      <c r="R18" s="37">
        <f t="shared" si="4"/>
        <v>180.85542857142858</v>
      </c>
      <c r="S18" s="101">
        <v>0.67006712006888358</v>
      </c>
      <c r="T18" s="37">
        <v>1342</v>
      </c>
      <c r="U18" s="37">
        <v>952.33333333333337</v>
      </c>
      <c r="V18" s="5"/>
      <c r="AG18" s="25"/>
    </row>
    <row r="19" spans="1:33" x14ac:dyDescent="0.15">
      <c r="A19" s="18" t="s">
        <v>247</v>
      </c>
      <c r="B19" s="62">
        <v>4</v>
      </c>
      <c r="C19" s="38">
        <v>6</v>
      </c>
      <c r="D19" s="62"/>
      <c r="E19" s="62"/>
      <c r="F19" s="62">
        <v>1</v>
      </c>
      <c r="G19" s="62">
        <v>5</v>
      </c>
      <c r="H19" s="62"/>
      <c r="I19" s="117">
        <v>0</v>
      </c>
      <c r="J19" s="101">
        <f t="shared" si="5"/>
        <v>1</v>
      </c>
      <c r="K19" s="101">
        <f t="shared" si="6"/>
        <v>0</v>
      </c>
      <c r="L19" s="37">
        <v>54.203200000000002</v>
      </c>
      <c r="N19" s="37" t="s">
        <v>215</v>
      </c>
      <c r="O19" s="37">
        <v>75</v>
      </c>
      <c r="P19" s="37">
        <v>189</v>
      </c>
      <c r="Q19" s="37">
        <v>28820.102000000006</v>
      </c>
      <c r="R19" s="37">
        <f t="shared" si="4"/>
        <v>152.48731216931219</v>
      </c>
      <c r="S19" s="101">
        <v>0.82940934246035558</v>
      </c>
      <c r="T19" s="37">
        <v>1273.0122222222226</v>
      </c>
      <c r="U19" s="37">
        <v>838.21126760563379</v>
      </c>
      <c r="V19" s="5"/>
      <c r="AG19" s="25"/>
    </row>
    <row r="20" spans="1:33" x14ac:dyDescent="0.15">
      <c r="A20" s="18" t="s">
        <v>310</v>
      </c>
      <c r="B20" s="62"/>
      <c r="C20" s="38"/>
      <c r="D20" s="62"/>
      <c r="E20" s="62">
        <v>1</v>
      </c>
      <c r="F20" s="62"/>
      <c r="G20" s="62"/>
      <c r="H20" s="62"/>
      <c r="I20" s="117">
        <v>0</v>
      </c>
      <c r="J20" s="101"/>
      <c r="K20" s="101"/>
      <c r="L20" s="37"/>
      <c r="N20" s="37" t="s">
        <v>176</v>
      </c>
      <c r="O20" s="37">
        <v>40</v>
      </c>
      <c r="P20" s="37">
        <v>92</v>
      </c>
      <c r="Q20" s="37">
        <v>10091.018000000004</v>
      </c>
      <c r="R20" s="37">
        <f t="shared" si="4"/>
        <v>109.6849782608696</v>
      </c>
      <c r="S20" s="101">
        <v>0.8354555265847482</v>
      </c>
      <c r="T20" s="37">
        <v>1408.2750000000001</v>
      </c>
      <c r="U20" s="37">
        <v>915.41025641025647</v>
      </c>
      <c r="V20" s="5"/>
      <c r="AG20" s="25"/>
    </row>
    <row r="21" spans="1:33" x14ac:dyDescent="0.15">
      <c r="A21" s="18" t="s">
        <v>286</v>
      </c>
      <c r="B21" s="62">
        <v>3</v>
      </c>
      <c r="C21" s="38">
        <v>2</v>
      </c>
      <c r="D21" s="62">
        <v>47</v>
      </c>
      <c r="E21" s="62"/>
      <c r="F21" s="62"/>
      <c r="G21" s="62">
        <v>244</v>
      </c>
      <c r="H21" s="62"/>
      <c r="I21" s="117">
        <v>2</v>
      </c>
      <c r="J21" s="101">
        <f t="shared" si="5"/>
        <v>0.99186991869918695</v>
      </c>
      <c r="K21" s="101">
        <f t="shared" si="6"/>
        <v>8.130081300813009E-3</v>
      </c>
      <c r="L21" s="37">
        <v>179.00696721311465</v>
      </c>
      <c r="N21" s="37" t="s">
        <v>72</v>
      </c>
      <c r="O21" s="37">
        <v>423</v>
      </c>
      <c r="P21" s="37">
        <v>1336</v>
      </c>
      <c r="Q21" s="37">
        <v>102164.36100000003</v>
      </c>
      <c r="R21" s="37">
        <f t="shared" si="4"/>
        <v>76.470330089820379</v>
      </c>
      <c r="S21" s="101">
        <v>0.73789832868915217</v>
      </c>
      <c r="T21" s="37">
        <v>1219.3664302600473</v>
      </c>
      <c r="U21" s="37">
        <v>786.03588516746413</v>
      </c>
      <c r="V21" s="5"/>
      <c r="AG21" s="25"/>
    </row>
    <row r="22" spans="1:33" x14ac:dyDescent="0.15">
      <c r="A22" s="18" t="s">
        <v>287</v>
      </c>
      <c r="B22" s="62">
        <v>1</v>
      </c>
      <c r="C22" s="38"/>
      <c r="D22" s="62">
        <v>1</v>
      </c>
      <c r="E22" s="62"/>
      <c r="F22" s="62"/>
      <c r="G22" s="62">
        <v>3</v>
      </c>
      <c r="H22" s="62"/>
      <c r="I22" s="117">
        <v>0</v>
      </c>
      <c r="J22" s="101">
        <f t="shared" si="5"/>
        <v>1</v>
      </c>
      <c r="K22" s="101">
        <f t="shared" si="6"/>
        <v>0</v>
      </c>
      <c r="L22" s="37">
        <v>27.390666666666664</v>
      </c>
      <c r="N22" s="37" t="s">
        <v>235</v>
      </c>
      <c r="O22" s="37">
        <v>29</v>
      </c>
      <c r="P22" s="37">
        <v>92</v>
      </c>
      <c r="Q22" s="37">
        <v>4878.4919999999984</v>
      </c>
      <c r="R22" s="37">
        <f t="shared" si="4"/>
        <v>53.027086956521721</v>
      </c>
      <c r="S22" s="101">
        <v>0.80262392393136994</v>
      </c>
      <c r="T22" s="37">
        <v>1557.5143678160932</v>
      </c>
      <c r="U22" s="37">
        <v>983.17241379310349</v>
      </c>
      <c r="V22" s="5"/>
      <c r="AG22" s="25"/>
    </row>
    <row r="23" spans="1:33" x14ac:dyDescent="0.15">
      <c r="A23" s="18" t="s">
        <v>265</v>
      </c>
      <c r="B23" s="62">
        <v>3</v>
      </c>
      <c r="C23" s="38">
        <v>10</v>
      </c>
      <c r="D23" s="62">
        <v>2</v>
      </c>
      <c r="E23" s="62"/>
      <c r="F23" s="62"/>
      <c r="G23" s="62">
        <v>4</v>
      </c>
      <c r="H23" s="62"/>
      <c r="I23" s="117">
        <v>0</v>
      </c>
      <c r="J23" s="101">
        <f t="shared" si="5"/>
        <v>1</v>
      </c>
      <c r="K23" s="101">
        <f t="shared" si="6"/>
        <v>0</v>
      </c>
      <c r="L23" s="37">
        <v>17.564499999999999</v>
      </c>
      <c r="N23" s="37" t="s">
        <v>247</v>
      </c>
      <c r="O23" s="37">
        <v>44</v>
      </c>
      <c r="P23" s="37">
        <v>130</v>
      </c>
      <c r="Q23" s="37">
        <v>20174.370999999999</v>
      </c>
      <c r="R23" s="37">
        <f t="shared" si="4"/>
        <v>155.18746923076924</v>
      </c>
      <c r="S23" s="101">
        <v>0.83550549357129011</v>
      </c>
      <c r="T23" s="37">
        <v>1505.8863636363637</v>
      </c>
      <c r="U23" s="37">
        <v>1094.75</v>
      </c>
      <c r="V23" s="5"/>
      <c r="AG23" s="25"/>
    </row>
    <row r="24" spans="1:33" x14ac:dyDescent="0.15">
      <c r="A24" s="18" t="s">
        <v>87</v>
      </c>
      <c r="B24" s="62">
        <v>2</v>
      </c>
      <c r="C24" s="38">
        <v>1</v>
      </c>
      <c r="D24" s="62">
        <v>15</v>
      </c>
      <c r="E24" s="62"/>
      <c r="F24" s="62"/>
      <c r="G24" s="62">
        <v>75</v>
      </c>
      <c r="H24" s="62"/>
      <c r="I24" s="117">
        <v>1</v>
      </c>
      <c r="J24" s="101">
        <f t="shared" si="5"/>
        <v>0.98684210526315785</v>
      </c>
      <c r="K24" s="101">
        <f t="shared" si="6"/>
        <v>1.3157894736842105E-2</v>
      </c>
      <c r="L24" s="37">
        <v>113.53009333333333</v>
      </c>
      <c r="N24" s="37" t="s">
        <v>306</v>
      </c>
      <c r="O24" s="37">
        <v>1</v>
      </c>
      <c r="P24" s="37">
        <v>11</v>
      </c>
      <c r="Q24" s="37">
        <v>653.58000000000004</v>
      </c>
      <c r="R24" s="37">
        <f t="shared" si="4"/>
        <v>59.416363636363641</v>
      </c>
      <c r="S24" s="101">
        <v>0.90596329765677497</v>
      </c>
      <c r="T24" s="37">
        <v>894</v>
      </c>
      <c r="U24" s="37">
        <v>733</v>
      </c>
      <c r="V24" s="5"/>
      <c r="AG24" s="25"/>
    </row>
    <row r="25" spans="1:33" x14ac:dyDescent="0.15">
      <c r="A25" s="18" t="s">
        <v>187</v>
      </c>
      <c r="B25" s="62"/>
      <c r="C25" s="38"/>
      <c r="D25" s="62">
        <v>2</v>
      </c>
      <c r="E25" s="62"/>
      <c r="F25" s="62"/>
      <c r="G25" s="62">
        <v>8</v>
      </c>
      <c r="H25" s="62"/>
      <c r="I25" s="117">
        <v>0</v>
      </c>
      <c r="J25" s="101">
        <f t="shared" si="5"/>
        <v>1</v>
      </c>
      <c r="K25" s="101">
        <f t="shared" si="6"/>
        <v>0</v>
      </c>
      <c r="L25" s="37">
        <v>111.61087500000001</v>
      </c>
      <c r="N25" s="37" t="s">
        <v>112</v>
      </c>
      <c r="O25" s="37">
        <v>78</v>
      </c>
      <c r="P25" s="37">
        <v>245</v>
      </c>
      <c r="Q25" s="37">
        <v>86167.826999999976</v>
      </c>
      <c r="R25" s="37">
        <f t="shared" si="4"/>
        <v>351.7054163265305</v>
      </c>
      <c r="S25" s="101">
        <v>0.79859062915830437</v>
      </c>
      <c r="T25" s="37">
        <v>1209.7938034188039</v>
      </c>
      <c r="U25" s="37">
        <v>708.25</v>
      </c>
      <c r="V25" s="5"/>
      <c r="AG25" s="25"/>
    </row>
    <row r="26" spans="1:33" ht="12.75" customHeight="1" x14ac:dyDescent="0.15">
      <c r="A26" s="18" t="s">
        <v>216</v>
      </c>
      <c r="B26" s="62"/>
      <c r="C26" s="38"/>
      <c r="D26" s="62"/>
      <c r="E26" s="62"/>
      <c r="F26" s="62"/>
      <c r="G26" s="62">
        <v>1</v>
      </c>
      <c r="H26" s="62"/>
      <c r="I26" s="117">
        <v>0</v>
      </c>
      <c r="J26" s="101">
        <f t="shared" si="5"/>
        <v>1</v>
      </c>
      <c r="K26" s="101">
        <f t="shared" si="6"/>
        <v>0</v>
      </c>
      <c r="L26" s="37">
        <v>38.725999999999999</v>
      </c>
      <c r="N26" s="37" t="s">
        <v>87</v>
      </c>
      <c r="O26" s="37">
        <v>54</v>
      </c>
      <c r="P26" s="37">
        <v>124</v>
      </c>
      <c r="Q26" s="37">
        <v>14660.702000000005</v>
      </c>
      <c r="R26" s="37">
        <f t="shared" si="4"/>
        <v>118.23146774193552</v>
      </c>
      <c r="S26" s="101">
        <v>0.76520294102903053</v>
      </c>
      <c r="T26" s="37">
        <v>1360.3148148148148</v>
      </c>
      <c r="U26" s="37">
        <v>846.2037037037037</v>
      </c>
      <c r="V26" s="5"/>
    </row>
    <row r="27" spans="1:33" customFormat="1" x14ac:dyDescent="0.15">
      <c r="A27" s="18" t="s">
        <v>73</v>
      </c>
      <c r="B27" s="62">
        <v>6</v>
      </c>
      <c r="C27" s="38">
        <v>5</v>
      </c>
      <c r="D27" s="62">
        <v>16</v>
      </c>
      <c r="E27" s="62"/>
      <c r="F27" s="62"/>
      <c r="G27" s="62">
        <v>48</v>
      </c>
      <c r="H27" s="62">
        <v>1</v>
      </c>
      <c r="I27" s="117">
        <v>5</v>
      </c>
      <c r="J27" s="101">
        <f t="shared" si="5"/>
        <v>0.8867924528301887</v>
      </c>
      <c r="K27" s="101">
        <f t="shared" si="6"/>
        <v>9.4339622641509441E-2</v>
      </c>
      <c r="L27" s="37">
        <v>74.059041666666673</v>
      </c>
      <c r="N27" s="37" t="s">
        <v>216</v>
      </c>
      <c r="O27" s="37">
        <v>1</v>
      </c>
      <c r="P27" s="37">
        <v>6</v>
      </c>
      <c r="Q27" s="37">
        <v>196.15899999999999</v>
      </c>
      <c r="R27" s="37">
        <f t="shared" si="4"/>
        <v>32.693166666666663</v>
      </c>
      <c r="S27" s="101">
        <v>1.13659527668203</v>
      </c>
      <c r="T27" s="37">
        <v>495</v>
      </c>
      <c r="U27" s="37">
        <v>183</v>
      </c>
      <c r="V27" s="5"/>
    </row>
    <row r="28" spans="1:33" customFormat="1" x14ac:dyDescent="0.15">
      <c r="A28" s="18" t="s">
        <v>74</v>
      </c>
      <c r="B28" s="62">
        <v>1</v>
      </c>
      <c r="C28" s="38"/>
      <c r="D28" s="62">
        <v>9</v>
      </c>
      <c r="E28" s="62"/>
      <c r="F28" s="62"/>
      <c r="G28" s="62">
        <v>71</v>
      </c>
      <c r="H28" s="62">
        <v>4</v>
      </c>
      <c r="I28" s="117">
        <v>3</v>
      </c>
      <c r="J28" s="101">
        <f t="shared" si="5"/>
        <v>0.90540540540540537</v>
      </c>
      <c r="K28" s="101">
        <f t="shared" si="6"/>
        <v>4.0540540540540543E-2</v>
      </c>
      <c r="L28" s="37">
        <v>79.882619718309883</v>
      </c>
      <c r="N28" s="37" t="s">
        <v>73</v>
      </c>
      <c r="O28" s="37">
        <v>30</v>
      </c>
      <c r="P28" s="37">
        <v>103</v>
      </c>
      <c r="Q28" s="37">
        <v>13135.340000000002</v>
      </c>
      <c r="R28" s="37">
        <f t="shared" si="4"/>
        <v>127.527572815534</v>
      </c>
      <c r="S28" s="101">
        <v>0.69251964845360037</v>
      </c>
      <c r="T28" s="37">
        <v>1581.6333333333334</v>
      </c>
      <c r="U28" s="37">
        <v>1122.8333333333333</v>
      </c>
      <c r="V28" s="5"/>
    </row>
    <row r="29" spans="1:33" customFormat="1" x14ac:dyDescent="0.15">
      <c r="A29" s="18" t="s">
        <v>75</v>
      </c>
      <c r="B29" s="62">
        <v>2</v>
      </c>
      <c r="C29" s="38">
        <v>1</v>
      </c>
      <c r="D29" s="62">
        <v>51</v>
      </c>
      <c r="E29" s="62"/>
      <c r="F29" s="62"/>
      <c r="G29" s="62">
        <v>188</v>
      </c>
      <c r="H29" s="62">
        <v>15</v>
      </c>
      <c r="I29" s="117">
        <v>5</v>
      </c>
      <c r="J29" s="101">
        <f t="shared" si="5"/>
        <v>0.89637305699481862</v>
      </c>
      <c r="K29" s="101">
        <f t="shared" si="6"/>
        <v>2.5906735751295335E-2</v>
      </c>
      <c r="L29" s="37">
        <v>146.69811170212765</v>
      </c>
      <c r="N29" s="37" t="s">
        <v>74</v>
      </c>
      <c r="O29" s="37">
        <v>18</v>
      </c>
      <c r="P29" s="37">
        <v>39</v>
      </c>
      <c r="Q29" s="37">
        <v>3559.5540000000001</v>
      </c>
      <c r="R29" s="37">
        <f t="shared" si="4"/>
        <v>91.270615384615382</v>
      </c>
      <c r="S29" s="101">
        <v>0.90262852329377941</v>
      </c>
      <c r="T29" s="37">
        <v>1327.5</v>
      </c>
      <c r="U29" s="37">
        <v>885.22222222222217</v>
      </c>
      <c r="V29" s="5"/>
    </row>
    <row r="30" spans="1:33" customFormat="1" x14ac:dyDescent="0.15">
      <c r="A30" s="18" t="s">
        <v>88</v>
      </c>
      <c r="B30" s="62"/>
      <c r="C30" s="38"/>
      <c r="D30" s="62"/>
      <c r="E30" s="62"/>
      <c r="F30" s="62"/>
      <c r="G30" s="62">
        <v>3</v>
      </c>
      <c r="H30" s="62"/>
      <c r="I30" s="117">
        <v>0</v>
      </c>
      <c r="J30" s="101">
        <f t="shared" si="5"/>
        <v>1</v>
      </c>
      <c r="K30" s="101">
        <f t="shared" si="6"/>
        <v>0</v>
      </c>
      <c r="L30" s="37">
        <v>14.338666666666668</v>
      </c>
      <c r="N30" s="37" t="s">
        <v>75</v>
      </c>
      <c r="O30" s="37">
        <v>35</v>
      </c>
      <c r="P30" s="37">
        <v>77</v>
      </c>
      <c r="Q30" s="37">
        <v>4648.3140000000003</v>
      </c>
      <c r="R30" s="37">
        <f t="shared" si="4"/>
        <v>60.367714285714293</v>
      </c>
      <c r="S30" s="101">
        <v>0.81444493922087058</v>
      </c>
      <c r="T30" s="37">
        <v>1325.2</v>
      </c>
      <c r="U30" s="37">
        <v>767.90625</v>
      </c>
      <c r="V30" s="5"/>
    </row>
    <row r="31" spans="1:33" customFormat="1" x14ac:dyDescent="0.15">
      <c r="A31" s="18" t="s">
        <v>76</v>
      </c>
      <c r="B31" s="62"/>
      <c r="C31" s="38">
        <v>3</v>
      </c>
      <c r="D31" s="62">
        <v>21</v>
      </c>
      <c r="E31" s="62"/>
      <c r="F31" s="62"/>
      <c r="G31" s="62">
        <v>60</v>
      </c>
      <c r="H31" s="62">
        <v>13</v>
      </c>
      <c r="I31" s="117">
        <v>9</v>
      </c>
      <c r="J31" s="101">
        <f t="shared" si="5"/>
        <v>0.6811594202898551</v>
      </c>
      <c r="K31" s="101">
        <f t="shared" si="6"/>
        <v>0.13043478260869565</v>
      </c>
      <c r="L31" s="37">
        <v>660.73861666666664</v>
      </c>
      <c r="N31" s="37" t="s">
        <v>88</v>
      </c>
      <c r="O31" s="37">
        <v>2</v>
      </c>
      <c r="P31" s="37">
        <v>8</v>
      </c>
      <c r="Q31" s="37">
        <v>240.86700000000002</v>
      </c>
      <c r="R31" s="37">
        <f t="shared" si="4"/>
        <v>30.108375000000002</v>
      </c>
      <c r="S31" s="101">
        <v>0.98531471036155405</v>
      </c>
      <c r="T31" s="37">
        <v>971.5</v>
      </c>
      <c r="U31" s="37">
        <v>569</v>
      </c>
      <c r="V31" s="5"/>
    </row>
    <row r="32" spans="1:33" customFormat="1" x14ac:dyDescent="0.15">
      <c r="A32" s="18" t="s">
        <v>188</v>
      </c>
      <c r="B32" s="62">
        <v>6</v>
      </c>
      <c r="C32" s="38">
        <v>50</v>
      </c>
      <c r="D32" s="62">
        <v>4</v>
      </c>
      <c r="E32" s="62"/>
      <c r="F32" s="62"/>
      <c r="G32" s="62">
        <v>74</v>
      </c>
      <c r="H32" s="62"/>
      <c r="I32" s="117">
        <v>0</v>
      </c>
      <c r="J32" s="101">
        <f t="shared" si="5"/>
        <v>1</v>
      </c>
      <c r="K32" s="101">
        <f t="shared" si="6"/>
        <v>0</v>
      </c>
      <c r="L32" s="37">
        <v>39.968378378378389</v>
      </c>
      <c r="N32" s="37" t="s">
        <v>76</v>
      </c>
      <c r="O32" s="37">
        <v>56</v>
      </c>
      <c r="P32" s="37">
        <v>118</v>
      </c>
      <c r="Q32" s="37">
        <v>6326.8790000000008</v>
      </c>
      <c r="R32" s="37">
        <f t="shared" si="4"/>
        <v>53.617618644067804</v>
      </c>
      <c r="S32" s="101">
        <v>0.73719408787447538</v>
      </c>
      <c r="T32" s="37">
        <v>1322.6071428571429</v>
      </c>
      <c r="U32" s="37">
        <v>874.66666666666663</v>
      </c>
      <c r="V32" s="5"/>
    </row>
    <row r="33" spans="1:22" customFormat="1" x14ac:dyDescent="0.15">
      <c r="A33" s="18" t="s">
        <v>288</v>
      </c>
      <c r="B33" s="62"/>
      <c r="C33" s="38"/>
      <c r="D33" s="62"/>
      <c r="E33" s="62"/>
      <c r="F33" s="62"/>
      <c r="G33" s="62">
        <v>1</v>
      </c>
      <c r="H33" s="62"/>
      <c r="I33" s="117">
        <v>0</v>
      </c>
      <c r="J33" s="101">
        <f t="shared" si="5"/>
        <v>1</v>
      </c>
      <c r="K33" s="101">
        <f t="shared" si="6"/>
        <v>0</v>
      </c>
      <c r="L33" s="37">
        <v>39.548000000000002</v>
      </c>
      <c r="N33" s="37" t="s">
        <v>188</v>
      </c>
      <c r="O33" s="37">
        <v>39</v>
      </c>
      <c r="P33" s="37">
        <v>109</v>
      </c>
      <c r="Q33" s="37">
        <v>8475.3230000000003</v>
      </c>
      <c r="R33" s="37">
        <f t="shared" si="4"/>
        <v>77.755256880733953</v>
      </c>
      <c r="S33" s="101">
        <v>0.82290852261938852</v>
      </c>
      <c r="T33" s="37">
        <v>1645.7414529914538</v>
      </c>
      <c r="U33" s="37">
        <v>1165.1538461538462</v>
      </c>
      <c r="V33" s="5"/>
    </row>
    <row r="34" spans="1:22" customFormat="1" x14ac:dyDescent="0.15">
      <c r="A34" s="18" t="s">
        <v>189</v>
      </c>
      <c r="B34" s="62"/>
      <c r="C34" s="38"/>
      <c r="D34" s="62">
        <v>5</v>
      </c>
      <c r="E34" s="62"/>
      <c r="F34" s="62"/>
      <c r="G34" s="62">
        <v>13</v>
      </c>
      <c r="H34" s="62"/>
      <c r="I34" s="117">
        <v>3</v>
      </c>
      <c r="J34" s="101">
        <f t="shared" si="5"/>
        <v>0.8125</v>
      </c>
      <c r="K34" s="101">
        <f t="shared" si="6"/>
        <v>0.1875</v>
      </c>
      <c r="L34" s="37">
        <v>65.399384615384619</v>
      </c>
      <c r="N34" s="37" t="s">
        <v>307</v>
      </c>
      <c r="O34" s="37">
        <v>1</v>
      </c>
      <c r="P34" s="37">
        <v>8</v>
      </c>
      <c r="Q34" s="37">
        <v>2943.6990000000001</v>
      </c>
      <c r="R34" s="37">
        <f t="shared" si="4"/>
        <v>367.96237500000001</v>
      </c>
      <c r="S34" s="101">
        <v>0.93906751035323399</v>
      </c>
      <c r="T34" s="37">
        <v>2389</v>
      </c>
      <c r="U34" s="37">
        <v>1926</v>
      </c>
      <c r="V34" s="5"/>
    </row>
    <row r="35" spans="1:22" customFormat="1" x14ac:dyDescent="0.15">
      <c r="A35" s="18" t="s">
        <v>77</v>
      </c>
      <c r="B35" s="62">
        <v>1</v>
      </c>
      <c r="C35" s="38"/>
      <c r="D35" s="62">
        <v>11</v>
      </c>
      <c r="E35" s="62"/>
      <c r="F35" s="62"/>
      <c r="G35" s="62">
        <v>67</v>
      </c>
      <c r="H35" s="62">
        <v>6</v>
      </c>
      <c r="I35" s="117">
        <v>3</v>
      </c>
      <c r="J35" s="101">
        <f t="shared" si="5"/>
        <v>0.87142857142857144</v>
      </c>
      <c r="K35" s="101">
        <f t="shared" si="6"/>
        <v>4.2857142857142858E-2</v>
      </c>
      <c r="L35" s="37">
        <v>37.620626865671653</v>
      </c>
      <c r="N35" s="37" t="s">
        <v>296</v>
      </c>
      <c r="O35" s="37">
        <v>2</v>
      </c>
      <c r="P35" s="37">
        <v>8</v>
      </c>
      <c r="Q35" s="37">
        <v>590.41399999999999</v>
      </c>
      <c r="R35" s="37">
        <f t="shared" si="4"/>
        <v>73.801749999999998</v>
      </c>
      <c r="S35" s="101">
        <v>0.91985189770001652</v>
      </c>
      <c r="T35" s="37">
        <v>2355.5</v>
      </c>
      <c r="U35" s="37">
        <v>1316.5</v>
      </c>
      <c r="V35" s="5"/>
    </row>
    <row r="36" spans="1:22" customFormat="1" x14ac:dyDescent="0.15">
      <c r="A36" s="18" t="s">
        <v>78</v>
      </c>
      <c r="B36" s="62">
        <v>1</v>
      </c>
      <c r="C36" s="38">
        <v>1</v>
      </c>
      <c r="D36" s="62">
        <v>16</v>
      </c>
      <c r="E36" s="62"/>
      <c r="F36" s="62"/>
      <c r="G36" s="62">
        <v>109</v>
      </c>
      <c r="H36" s="62">
        <v>6</v>
      </c>
      <c r="I36" s="117">
        <v>6</v>
      </c>
      <c r="J36" s="101">
        <f t="shared" si="5"/>
        <v>0.89565217391304353</v>
      </c>
      <c r="K36" s="101">
        <f t="shared" si="6"/>
        <v>5.2173913043478258E-2</v>
      </c>
      <c r="L36" s="37">
        <v>248.12167889908258</v>
      </c>
      <c r="N36" s="37" t="s">
        <v>189</v>
      </c>
      <c r="O36" s="37">
        <v>4</v>
      </c>
      <c r="P36" s="37">
        <v>4</v>
      </c>
      <c r="Q36" s="37">
        <v>60.95</v>
      </c>
      <c r="R36" s="37">
        <f t="shared" si="4"/>
        <v>15.237500000000001</v>
      </c>
      <c r="S36" s="101">
        <v>0.87922371259911869</v>
      </c>
      <c r="T36" s="37">
        <v>1226.5</v>
      </c>
      <c r="U36" s="37">
        <v>785.25</v>
      </c>
      <c r="V36" s="5"/>
    </row>
    <row r="37" spans="1:22" customFormat="1" x14ac:dyDescent="0.15">
      <c r="A37" s="18" t="s">
        <v>289</v>
      </c>
      <c r="B37" s="62"/>
      <c r="C37" s="38"/>
      <c r="D37" s="62"/>
      <c r="E37" s="62"/>
      <c r="F37" s="62"/>
      <c r="G37" s="62">
        <v>5</v>
      </c>
      <c r="H37" s="62"/>
      <c r="I37" s="117">
        <v>0</v>
      </c>
      <c r="J37" s="101">
        <f t="shared" si="5"/>
        <v>1</v>
      </c>
      <c r="K37" s="101">
        <f t="shared" si="6"/>
        <v>0</v>
      </c>
      <c r="L37" s="37">
        <v>71.614800000000002</v>
      </c>
      <c r="N37" s="37" t="s">
        <v>77</v>
      </c>
      <c r="O37" s="37">
        <v>17</v>
      </c>
      <c r="P37" s="37">
        <v>27</v>
      </c>
      <c r="Q37" s="37">
        <v>488.94400000000002</v>
      </c>
      <c r="R37" s="37">
        <f t="shared" si="4"/>
        <v>18.109037037037037</v>
      </c>
      <c r="S37" s="101">
        <v>0.7308977040622241</v>
      </c>
      <c r="T37" s="37">
        <v>1363.8823529411766</v>
      </c>
      <c r="U37" s="37">
        <v>1000.5294117647059</v>
      </c>
      <c r="V37" s="5"/>
    </row>
    <row r="38" spans="1:22" customFormat="1" x14ac:dyDescent="0.15">
      <c r="A38" s="18" t="s">
        <v>89</v>
      </c>
      <c r="B38" s="62">
        <v>1</v>
      </c>
      <c r="C38" s="38"/>
      <c r="D38" s="62">
        <v>3</v>
      </c>
      <c r="E38" s="62"/>
      <c r="F38" s="62"/>
      <c r="G38" s="62">
        <v>18</v>
      </c>
      <c r="H38" s="62"/>
      <c r="I38" s="117">
        <v>0</v>
      </c>
      <c r="J38" s="101">
        <f t="shared" si="5"/>
        <v>1</v>
      </c>
      <c r="K38" s="101">
        <f t="shared" si="6"/>
        <v>0</v>
      </c>
      <c r="L38" s="37">
        <v>16.410666666666671</v>
      </c>
      <c r="N38" s="37" t="s">
        <v>78</v>
      </c>
      <c r="O38" s="37">
        <v>22</v>
      </c>
      <c r="P38" s="37">
        <v>91</v>
      </c>
      <c r="Q38" s="37">
        <v>23978.805</v>
      </c>
      <c r="R38" s="37">
        <f t="shared" si="4"/>
        <v>263.50335164835167</v>
      </c>
      <c r="S38" s="101">
        <v>0.77133360449169741</v>
      </c>
      <c r="T38" s="37">
        <v>1253.909090909091</v>
      </c>
      <c r="U38" s="37">
        <v>866.61904761904759</v>
      </c>
      <c r="V38" s="5"/>
    </row>
    <row r="39" spans="1:22" x14ac:dyDescent="0.15">
      <c r="A39" s="18" t="s">
        <v>190</v>
      </c>
      <c r="B39" s="62">
        <v>1</v>
      </c>
      <c r="C39" s="38"/>
      <c r="D39" s="62"/>
      <c r="E39" s="62"/>
      <c r="F39" s="62"/>
      <c r="G39" s="62">
        <v>1</v>
      </c>
      <c r="H39" s="62"/>
      <c r="I39" s="117">
        <v>0</v>
      </c>
      <c r="J39" s="101">
        <f t="shared" si="5"/>
        <v>1</v>
      </c>
      <c r="K39" s="101">
        <f t="shared" si="6"/>
        <v>0</v>
      </c>
      <c r="L39" s="37">
        <v>0.51200000000000001</v>
      </c>
      <c r="N39" s="37" t="s">
        <v>308</v>
      </c>
      <c r="O39" s="37">
        <v>1</v>
      </c>
      <c r="P39" s="37">
        <v>4</v>
      </c>
      <c r="Q39" s="37">
        <v>1218.77</v>
      </c>
      <c r="R39" s="37">
        <f t="shared" si="4"/>
        <v>304.6925</v>
      </c>
      <c r="S39" s="101">
        <v>1.2275806320713201</v>
      </c>
      <c r="T39" s="37">
        <v>1133</v>
      </c>
      <c r="U39" s="37">
        <v>842</v>
      </c>
      <c r="V39" s="5"/>
    </row>
    <row r="40" spans="1:22" x14ac:dyDescent="0.15">
      <c r="A40" s="18" t="s">
        <v>266</v>
      </c>
      <c r="B40" s="62"/>
      <c r="C40" s="38">
        <v>16</v>
      </c>
      <c r="D40" s="62"/>
      <c r="E40" s="62"/>
      <c r="F40" s="62">
        <v>1</v>
      </c>
      <c r="G40" s="62">
        <v>10</v>
      </c>
      <c r="H40" s="62"/>
      <c r="I40" s="117">
        <v>0</v>
      </c>
      <c r="J40" s="101">
        <f t="shared" si="5"/>
        <v>1</v>
      </c>
      <c r="K40" s="101">
        <f t="shared" si="6"/>
        <v>0</v>
      </c>
      <c r="L40" s="37">
        <v>11.578700000000001</v>
      </c>
      <c r="N40" s="37" t="s">
        <v>89</v>
      </c>
      <c r="O40" s="37">
        <v>9</v>
      </c>
      <c r="P40" s="37">
        <v>20</v>
      </c>
      <c r="Q40" s="37">
        <v>1502.6209999999996</v>
      </c>
      <c r="R40" s="37">
        <f t="shared" si="4"/>
        <v>75.131049999999988</v>
      </c>
      <c r="S40" s="101">
        <v>0.8391842084581238</v>
      </c>
      <c r="T40" s="37">
        <v>1585.2222222222222</v>
      </c>
      <c r="U40" s="37">
        <v>1200</v>
      </c>
    </row>
    <row r="41" spans="1:22" x14ac:dyDescent="0.15">
      <c r="A41" s="18" t="s">
        <v>79</v>
      </c>
      <c r="B41" s="62">
        <v>5</v>
      </c>
      <c r="C41" s="38">
        <v>15</v>
      </c>
      <c r="D41" s="62">
        <v>58</v>
      </c>
      <c r="E41" s="62"/>
      <c r="F41" s="62"/>
      <c r="G41" s="62">
        <v>216</v>
      </c>
      <c r="H41" s="62">
        <v>3</v>
      </c>
      <c r="I41" s="117">
        <v>3</v>
      </c>
      <c r="J41" s="101">
        <f t="shared" si="5"/>
        <v>0.9726027397260274</v>
      </c>
      <c r="K41" s="101">
        <f t="shared" si="6"/>
        <v>1.3698630136986301E-2</v>
      </c>
      <c r="L41" s="37">
        <v>102.90589351851857</v>
      </c>
      <c r="N41" s="37" t="s">
        <v>190</v>
      </c>
      <c r="O41" s="37">
        <v>8</v>
      </c>
      <c r="P41" s="37">
        <v>37</v>
      </c>
      <c r="Q41" s="37">
        <v>3039.7570000000001</v>
      </c>
      <c r="R41" s="37">
        <f t="shared" si="4"/>
        <v>82.155594594594589</v>
      </c>
      <c r="S41" s="101">
        <v>0.81834571605467388</v>
      </c>
      <c r="T41" s="37">
        <v>1463.125</v>
      </c>
      <c r="U41" s="37">
        <v>1113</v>
      </c>
    </row>
    <row r="42" spans="1:22" x14ac:dyDescent="0.15">
      <c r="A42" s="18" t="s">
        <v>311</v>
      </c>
      <c r="B42" s="62"/>
      <c r="C42" s="38"/>
      <c r="D42" s="62"/>
      <c r="E42" s="62"/>
      <c r="F42" s="62"/>
      <c r="G42" s="62">
        <v>1</v>
      </c>
      <c r="H42" s="62"/>
      <c r="I42" s="117">
        <v>0</v>
      </c>
      <c r="J42" s="101"/>
      <c r="K42" s="101"/>
      <c r="L42" s="37">
        <v>38.667999999999999</v>
      </c>
      <c r="N42" s="37" t="s">
        <v>266</v>
      </c>
      <c r="O42" s="37">
        <v>76</v>
      </c>
      <c r="P42" s="37">
        <v>231</v>
      </c>
      <c r="Q42" s="37">
        <v>23614.887000000006</v>
      </c>
      <c r="R42" s="37">
        <f t="shared" si="4"/>
        <v>102.22894805194808</v>
      </c>
      <c r="S42" s="101">
        <v>0.85861536128147564</v>
      </c>
      <c r="T42" s="37">
        <v>1292.8026315789473</v>
      </c>
      <c r="U42" s="37">
        <v>899.31506849315065</v>
      </c>
    </row>
    <row r="43" spans="1:22" x14ac:dyDescent="0.15">
      <c r="A43" s="18" t="s">
        <v>273</v>
      </c>
      <c r="B43" s="62">
        <v>7</v>
      </c>
      <c r="C43" s="38">
        <v>33</v>
      </c>
      <c r="D43" s="62">
        <v>22</v>
      </c>
      <c r="E43" s="62"/>
      <c r="F43" s="62">
        <v>2</v>
      </c>
      <c r="G43" s="62">
        <v>98</v>
      </c>
      <c r="H43" s="62"/>
      <c r="I43" s="117">
        <v>0</v>
      </c>
      <c r="J43" s="101"/>
      <c r="K43" s="101"/>
      <c r="L43" s="37">
        <v>142.77892857142859</v>
      </c>
      <c r="N43" s="37" t="s">
        <v>79</v>
      </c>
      <c r="O43" s="37">
        <v>80</v>
      </c>
      <c r="P43" s="37">
        <v>204</v>
      </c>
      <c r="Q43" s="37">
        <v>20764.762999999995</v>
      </c>
      <c r="R43" s="37">
        <f t="shared" si="4"/>
        <v>101.7880539215686</v>
      </c>
      <c r="S43" s="101">
        <v>0.74785502753983413</v>
      </c>
      <c r="T43" s="37">
        <v>1248.4124999999999</v>
      </c>
      <c r="U43" s="37">
        <v>795.46835443037969</v>
      </c>
    </row>
    <row r="44" spans="1:22" x14ac:dyDescent="0.15">
      <c r="A44" s="18" t="s">
        <v>290</v>
      </c>
      <c r="B44" s="62"/>
      <c r="C44" s="38">
        <v>1</v>
      </c>
      <c r="D44" s="62"/>
      <c r="E44" s="62"/>
      <c r="F44" s="62"/>
      <c r="G44" s="62"/>
      <c r="H44" s="62"/>
      <c r="I44" s="117">
        <v>0</v>
      </c>
      <c r="J44" s="101"/>
      <c r="K44" s="101"/>
      <c r="L44" s="37"/>
      <c r="N44" s="37" t="s">
        <v>191</v>
      </c>
      <c r="O44" s="37">
        <v>39</v>
      </c>
      <c r="P44" s="37">
        <v>89</v>
      </c>
      <c r="Q44" s="37">
        <v>13109.857</v>
      </c>
      <c r="R44" s="37">
        <f t="shared" si="4"/>
        <v>147.30176404494381</v>
      </c>
      <c r="S44" s="101">
        <v>0.79152986264454028</v>
      </c>
      <c r="T44" s="37">
        <v>1427.3846153846155</v>
      </c>
      <c r="U44" s="37">
        <v>893.9487179487179</v>
      </c>
    </row>
    <row r="45" spans="1:22" x14ac:dyDescent="0.15">
      <c r="A45" s="18" t="s">
        <v>192</v>
      </c>
      <c r="B45" s="62"/>
      <c r="C45" s="38"/>
      <c r="D45" s="62">
        <v>1</v>
      </c>
      <c r="E45" s="62"/>
      <c r="F45" s="62"/>
      <c r="G45" s="62"/>
      <c r="H45" s="62"/>
      <c r="I45" s="117">
        <v>0</v>
      </c>
      <c r="J45" s="101"/>
      <c r="K45" s="101"/>
      <c r="L45" s="37"/>
      <c r="N45" s="37" t="s">
        <v>193</v>
      </c>
      <c r="O45" s="37">
        <v>4</v>
      </c>
      <c r="P45" s="37">
        <v>8</v>
      </c>
      <c r="Q45" s="37">
        <v>806.50299999999993</v>
      </c>
      <c r="R45" s="37">
        <f t="shared" si="4"/>
        <v>100.81287499999999</v>
      </c>
      <c r="S45" s="101">
        <v>0.86056652777038167</v>
      </c>
      <c r="T45" s="37">
        <v>1232.25</v>
      </c>
      <c r="U45" s="37">
        <v>846.5</v>
      </c>
    </row>
    <row r="46" spans="1:22" x14ac:dyDescent="0.15">
      <c r="A46" s="18" t="s">
        <v>291</v>
      </c>
      <c r="B46" s="62"/>
      <c r="C46" s="38"/>
      <c r="D46" s="62">
        <v>5</v>
      </c>
      <c r="E46" s="62"/>
      <c r="F46" s="62"/>
      <c r="G46" s="62">
        <v>14</v>
      </c>
      <c r="H46" s="62"/>
      <c r="I46" s="117">
        <v>0</v>
      </c>
      <c r="J46" s="101">
        <f t="shared" si="5"/>
        <v>1</v>
      </c>
      <c r="K46" s="101">
        <f t="shared" si="6"/>
        <v>0</v>
      </c>
      <c r="L46" s="37">
        <v>116.2997142857143</v>
      </c>
      <c r="N46" s="37" t="s">
        <v>80</v>
      </c>
      <c r="O46" s="37">
        <v>104</v>
      </c>
      <c r="P46" s="37">
        <v>316</v>
      </c>
      <c r="Q46" s="37">
        <v>36774.877000000008</v>
      </c>
      <c r="R46" s="37">
        <f t="shared" si="4"/>
        <v>116.3761930379747</v>
      </c>
      <c r="S46" s="101">
        <v>0.77882113150159538</v>
      </c>
      <c r="T46" s="37">
        <v>1386.5288461538462</v>
      </c>
      <c r="U46" s="37">
        <v>886.73786407766988</v>
      </c>
    </row>
    <row r="47" spans="1:22" x14ac:dyDescent="0.15">
      <c r="A47" s="18" t="s">
        <v>80</v>
      </c>
      <c r="B47" s="62">
        <v>14</v>
      </c>
      <c r="C47" s="38">
        <v>55</v>
      </c>
      <c r="D47" s="62">
        <v>83</v>
      </c>
      <c r="E47" s="62">
        <v>1</v>
      </c>
      <c r="F47" s="62"/>
      <c r="G47" s="62">
        <v>259</v>
      </c>
      <c r="H47" s="62">
        <v>2</v>
      </c>
      <c r="I47" s="117">
        <v>5</v>
      </c>
      <c r="J47" s="101">
        <f t="shared" si="5"/>
        <v>0.97348484848484851</v>
      </c>
      <c r="K47" s="101">
        <f t="shared" si="6"/>
        <v>1.893939393939394E-2</v>
      </c>
      <c r="L47" s="37">
        <v>75.459262548262515</v>
      </c>
      <c r="N47" s="37" t="s">
        <v>81</v>
      </c>
      <c r="O47" s="37">
        <v>330</v>
      </c>
      <c r="P47" s="37">
        <v>1308</v>
      </c>
      <c r="Q47" s="37">
        <v>578445.01099999994</v>
      </c>
      <c r="R47" s="37">
        <f t="shared" si="4"/>
        <v>442.23624694189596</v>
      </c>
      <c r="S47" s="101">
        <v>0.82708826025428817</v>
      </c>
      <c r="T47" s="37">
        <v>1054.6424242424243</v>
      </c>
      <c r="U47" s="37">
        <v>648.18575851393189</v>
      </c>
    </row>
    <row r="48" spans="1:22" x14ac:dyDescent="0.15">
      <c r="A48" s="18" t="s">
        <v>267</v>
      </c>
      <c r="B48" s="62">
        <v>22</v>
      </c>
      <c r="C48" s="38">
        <v>119</v>
      </c>
      <c r="D48" s="62">
        <v>409</v>
      </c>
      <c r="E48" s="62"/>
      <c r="F48" s="62"/>
      <c r="G48" s="62">
        <v>810</v>
      </c>
      <c r="H48" s="62">
        <v>29</v>
      </c>
      <c r="I48" s="117">
        <v>21</v>
      </c>
      <c r="J48" s="101">
        <f t="shared" si="5"/>
        <v>0.9398315282791817</v>
      </c>
      <c r="K48" s="101">
        <f t="shared" si="6"/>
        <v>2.5270758122743681E-2</v>
      </c>
      <c r="L48" s="37">
        <v>81.785553086419782</v>
      </c>
      <c r="N48" s="37" t="s">
        <v>90</v>
      </c>
      <c r="O48" s="37">
        <v>30</v>
      </c>
      <c r="P48" s="37">
        <v>83</v>
      </c>
      <c r="Q48" s="37">
        <v>3796.6750000000006</v>
      </c>
      <c r="R48" s="37">
        <f t="shared" si="4"/>
        <v>45.743072289156636</v>
      </c>
      <c r="S48" s="101">
        <v>0.77529913524111638</v>
      </c>
      <c r="T48" s="37">
        <v>1492.4333333333334</v>
      </c>
      <c r="U48" s="37">
        <v>1091.0689655172414</v>
      </c>
    </row>
    <row r="49" spans="1:22" x14ac:dyDescent="0.15">
      <c r="A49" s="18" t="s">
        <v>81</v>
      </c>
      <c r="B49" s="62">
        <v>1</v>
      </c>
      <c r="C49" s="38">
        <v>9</v>
      </c>
      <c r="D49" s="62">
        <v>332</v>
      </c>
      <c r="E49" s="62"/>
      <c r="F49" s="62"/>
      <c r="G49" s="62">
        <v>525</v>
      </c>
      <c r="H49" s="62">
        <v>72</v>
      </c>
      <c r="I49" s="117">
        <v>49</v>
      </c>
      <c r="J49" s="101">
        <f t="shared" si="5"/>
        <v>0.78919860627177696</v>
      </c>
      <c r="K49" s="101">
        <f t="shared" si="6"/>
        <v>8.5365853658536592E-2</v>
      </c>
      <c r="L49" s="37">
        <v>115.74061904761906</v>
      </c>
      <c r="N49" s="37" t="s">
        <v>91</v>
      </c>
      <c r="O49" s="37">
        <v>3</v>
      </c>
      <c r="P49" s="37">
        <v>3</v>
      </c>
      <c r="Q49" s="37">
        <v>192.37400000000002</v>
      </c>
      <c r="R49" s="37">
        <f t="shared" si="4"/>
        <v>64.12466666666667</v>
      </c>
      <c r="S49" s="101">
        <v>0.55050921633057837</v>
      </c>
      <c r="T49" s="37">
        <v>2026.3333333333333</v>
      </c>
      <c r="U49" s="37">
        <v>1567.3333333333333</v>
      </c>
    </row>
    <row r="50" spans="1:22" x14ac:dyDescent="0.15">
      <c r="A50" s="18" t="s">
        <v>292</v>
      </c>
      <c r="B50" s="62"/>
      <c r="C50" s="38"/>
      <c r="D50" s="62"/>
      <c r="E50" s="62"/>
      <c r="F50" s="62"/>
      <c r="G50" s="62">
        <v>1</v>
      </c>
      <c r="H50" s="62"/>
      <c r="I50" s="117">
        <v>0</v>
      </c>
      <c r="J50" s="101">
        <f t="shared" si="5"/>
        <v>1</v>
      </c>
      <c r="K50" s="101">
        <f t="shared" si="6"/>
        <v>0</v>
      </c>
      <c r="L50" s="37">
        <v>32.048000000000002</v>
      </c>
      <c r="N50" s="37" t="s">
        <v>82</v>
      </c>
      <c r="O50" s="37">
        <v>365</v>
      </c>
      <c r="P50" s="37">
        <v>1122</v>
      </c>
      <c r="Q50" s="37">
        <v>260747.74099999989</v>
      </c>
      <c r="R50" s="37">
        <f t="shared" si="4"/>
        <v>232.39549108734394</v>
      </c>
      <c r="S50" s="101">
        <v>0.84359191789365762</v>
      </c>
      <c r="T50" s="37">
        <v>1399.9095890410958</v>
      </c>
      <c r="U50" s="37">
        <v>928.92372881355936</v>
      </c>
    </row>
    <row r="51" spans="1:22" x14ac:dyDescent="0.15">
      <c r="A51" s="18" t="s">
        <v>90</v>
      </c>
      <c r="B51" s="62">
        <v>5</v>
      </c>
      <c r="C51" s="38">
        <v>1</v>
      </c>
      <c r="D51" s="62">
        <v>52</v>
      </c>
      <c r="E51" s="62"/>
      <c r="F51" s="62"/>
      <c r="G51" s="62">
        <v>71</v>
      </c>
      <c r="H51" s="62"/>
      <c r="I51" s="117">
        <v>2</v>
      </c>
      <c r="J51" s="101">
        <f t="shared" si="5"/>
        <v>0.9726027397260274</v>
      </c>
      <c r="K51" s="101">
        <f t="shared" si="6"/>
        <v>2.7397260273972601E-2</v>
      </c>
      <c r="L51" s="37">
        <v>135.05674647887327</v>
      </c>
      <c r="N51" s="37" t="s">
        <v>309</v>
      </c>
      <c r="O51" s="37">
        <v>3</v>
      </c>
      <c r="P51" s="37">
        <v>22</v>
      </c>
      <c r="Q51" s="37">
        <v>3534.2189999999996</v>
      </c>
      <c r="R51" s="37">
        <f t="shared" si="4"/>
        <v>160.64631818181817</v>
      </c>
      <c r="S51" s="101">
        <v>0.75094710890876237</v>
      </c>
      <c r="T51" s="37">
        <v>1119.3333333333333</v>
      </c>
      <c r="U51" s="37">
        <v>499.66666666666669</v>
      </c>
    </row>
    <row r="52" spans="1:22" x14ac:dyDescent="0.15">
      <c r="A52" s="18" t="s">
        <v>91</v>
      </c>
      <c r="B52" s="62"/>
      <c r="C52" s="38">
        <v>1</v>
      </c>
      <c r="D52" s="62">
        <v>10</v>
      </c>
      <c r="E52" s="62"/>
      <c r="F52" s="62"/>
      <c r="G52" s="62">
        <v>51</v>
      </c>
      <c r="H52" s="62"/>
      <c r="I52" s="117">
        <v>5</v>
      </c>
      <c r="J52" s="101">
        <f t="shared" si="5"/>
        <v>0.9107142857142857</v>
      </c>
      <c r="K52" s="101">
        <f t="shared" si="6"/>
        <v>8.9285714285714288E-2</v>
      </c>
      <c r="L52" s="37">
        <v>175.74141176470587</v>
      </c>
      <c r="N52" s="37" t="s">
        <v>83</v>
      </c>
      <c r="O52" s="37">
        <v>187</v>
      </c>
      <c r="P52" s="37">
        <v>495</v>
      </c>
      <c r="Q52" s="37">
        <v>73934.43299999999</v>
      </c>
      <c r="R52" s="37">
        <f t="shared" si="4"/>
        <v>149.36249090909089</v>
      </c>
      <c r="S52" s="101">
        <v>0.83552564291297282</v>
      </c>
      <c r="T52" s="37">
        <v>1350.1122994652405</v>
      </c>
      <c r="U52" s="37">
        <v>793.92857142857144</v>
      </c>
    </row>
    <row r="53" spans="1:22" x14ac:dyDescent="0.15">
      <c r="A53" s="18" t="s">
        <v>293</v>
      </c>
      <c r="B53" s="62"/>
      <c r="C53" s="38">
        <v>1</v>
      </c>
      <c r="D53" s="62">
        <v>2</v>
      </c>
      <c r="E53" s="62"/>
      <c r="F53" s="62"/>
      <c r="G53" s="62">
        <v>63</v>
      </c>
      <c r="H53" s="62">
        <v>8</v>
      </c>
      <c r="I53" s="117">
        <v>2</v>
      </c>
      <c r="J53" s="101">
        <f t="shared" si="5"/>
        <v>0.84615384615384615</v>
      </c>
      <c r="K53" s="101">
        <f t="shared" si="6"/>
        <v>3.0769230769230771E-2</v>
      </c>
      <c r="L53" s="37">
        <v>105.29873015873017</v>
      </c>
      <c r="N53" s="37" t="s">
        <v>84</v>
      </c>
      <c r="O53" s="37">
        <v>122</v>
      </c>
      <c r="P53" s="37">
        <v>553</v>
      </c>
      <c r="Q53" s="37">
        <v>182935.20700000011</v>
      </c>
      <c r="R53" s="37">
        <f t="shared" si="4"/>
        <v>330.80507594936728</v>
      </c>
      <c r="S53" s="101">
        <v>0.77627031003517921</v>
      </c>
      <c r="T53" s="37">
        <v>1282.3032786885246</v>
      </c>
      <c r="U53" s="37">
        <v>844.43103448275861</v>
      </c>
    </row>
    <row r="54" spans="1:22" x14ac:dyDescent="0.15">
      <c r="A54" s="18" t="s">
        <v>274</v>
      </c>
      <c r="B54" s="62">
        <v>20</v>
      </c>
      <c r="C54" s="38">
        <v>6</v>
      </c>
      <c r="D54" s="62">
        <v>262</v>
      </c>
      <c r="E54" s="62"/>
      <c r="F54" s="62"/>
      <c r="G54" s="62">
        <v>689</v>
      </c>
      <c r="H54" s="62">
        <v>10</v>
      </c>
      <c r="I54" s="117">
        <v>12</v>
      </c>
      <c r="J54" s="101">
        <f t="shared" si="5"/>
        <v>0.96861626248216837</v>
      </c>
      <c r="K54" s="101">
        <f t="shared" si="6"/>
        <v>1.7118402282453638E-2</v>
      </c>
      <c r="L54" s="37">
        <v>104.48919593613935</v>
      </c>
      <c r="N54" s="37" t="s">
        <v>194</v>
      </c>
      <c r="O54" s="37">
        <v>19</v>
      </c>
      <c r="P54" s="37">
        <v>68</v>
      </c>
      <c r="Q54" s="37">
        <v>3252.9519999999993</v>
      </c>
      <c r="R54" s="37">
        <f t="shared" si="4"/>
        <v>47.837529411764699</v>
      </c>
      <c r="S54" s="101">
        <v>0.85153358642493426</v>
      </c>
      <c r="T54" s="37">
        <v>1234.6271929824579</v>
      </c>
      <c r="U54" s="37">
        <v>748.55555555555554</v>
      </c>
    </row>
    <row r="55" spans="1:22" x14ac:dyDescent="0.15">
      <c r="A55" s="18" t="s">
        <v>294</v>
      </c>
      <c r="B55" s="62">
        <v>8</v>
      </c>
      <c r="C55" s="38">
        <v>21</v>
      </c>
      <c r="D55" s="62">
        <v>363</v>
      </c>
      <c r="E55" s="62"/>
      <c r="F55" s="62"/>
      <c r="G55" s="62">
        <v>773</v>
      </c>
      <c r="H55" s="62">
        <v>133</v>
      </c>
      <c r="I55" s="117">
        <v>42</v>
      </c>
      <c r="J55" s="101">
        <f t="shared" si="5"/>
        <v>0.78527607361963192</v>
      </c>
      <c r="K55" s="101">
        <f t="shared" si="6"/>
        <v>5.1533742331288344E-2</v>
      </c>
      <c r="L55" s="37">
        <v>107.72050323415264</v>
      </c>
      <c r="O55"/>
      <c r="P55"/>
      <c r="Q55"/>
      <c r="R55"/>
      <c r="S55"/>
      <c r="T55"/>
      <c r="U55"/>
      <c r="V55"/>
    </row>
    <row r="56" spans="1:22" x14ac:dyDescent="0.15">
      <c r="A56" s="18" t="s">
        <v>82</v>
      </c>
      <c r="B56" s="62"/>
      <c r="C56" s="38">
        <v>2</v>
      </c>
      <c r="D56" s="62"/>
      <c r="E56" s="62"/>
      <c r="F56" s="62"/>
      <c r="G56" s="62">
        <v>2</v>
      </c>
      <c r="H56" s="62"/>
      <c r="I56" s="117">
        <v>0</v>
      </c>
      <c r="J56" s="101">
        <f t="shared" si="2"/>
        <v>1</v>
      </c>
      <c r="K56" s="101">
        <f t="shared" si="3"/>
        <v>0</v>
      </c>
      <c r="L56" s="37">
        <v>148.78050000000002</v>
      </c>
      <c r="O56"/>
      <c r="P56"/>
      <c r="Q56"/>
      <c r="R56"/>
      <c r="S56"/>
      <c r="T56"/>
      <c r="U56"/>
      <c r="V56"/>
    </row>
    <row r="57" spans="1:22" x14ac:dyDescent="0.15">
      <c r="A57" s="18" t="s">
        <v>194</v>
      </c>
      <c r="B57" s="62"/>
      <c r="C57" s="38"/>
      <c r="D57" s="62"/>
      <c r="E57" s="62"/>
      <c r="F57" s="62"/>
      <c r="G57" s="62">
        <v>1</v>
      </c>
      <c r="H57" s="62"/>
      <c r="I57" s="117">
        <v>0</v>
      </c>
      <c r="J57" s="101"/>
      <c r="K57" s="101"/>
      <c r="L57" s="37">
        <v>36.838999999999999</v>
      </c>
      <c r="O57"/>
      <c r="P57"/>
      <c r="Q57"/>
      <c r="R57"/>
      <c r="S57"/>
      <c r="T57"/>
      <c r="U57"/>
      <c r="V57"/>
    </row>
    <row r="58" spans="1:22" x14ac:dyDescent="0.15">
      <c r="A58" s="18" t="s">
        <v>295</v>
      </c>
      <c r="B58" s="62">
        <v>1</v>
      </c>
      <c r="C58" s="38">
        <v>1</v>
      </c>
      <c r="D58" s="62">
        <v>16</v>
      </c>
      <c r="E58" s="62">
        <v>1</v>
      </c>
      <c r="F58" s="62"/>
      <c r="G58" s="62">
        <v>27</v>
      </c>
      <c r="H58" s="62"/>
      <c r="I58" s="117">
        <v>0</v>
      </c>
      <c r="J58" s="101"/>
      <c r="K58" s="101"/>
      <c r="L58" s="37">
        <v>29.903666666666656</v>
      </c>
      <c r="O58"/>
      <c r="P58"/>
      <c r="Q58"/>
      <c r="R58"/>
      <c r="S58"/>
      <c r="T58"/>
      <c r="U58"/>
      <c r="V58"/>
    </row>
  </sheetData>
  <autoFilter ref="A4:L56"/>
  <phoneticPr fontId="2"/>
  <pageMargins left="0.23622047244094491" right="0.19685039370078741" top="1.0629921259842521" bottom="0.55118110236220474" header="0.27559055118110237" footer="0.31496062992125984"/>
  <pageSetup paperSize="9" scale="66" orientation="landscape" verticalDpi="1200" r:id="rId1"/>
  <headerFooter alignWithMargins="0">
    <oddHeader>&amp;L&amp;G&amp;C&amp;"Arial,太字"&amp;14IGES CDM Project Data Analysis  &amp; Forecasting CER supply</oddHeader>
    <oddFooter>&amp;R&amp;"Arial,標準"as of  30 June 2015</oddFooter>
  </headerFooter>
  <colBreaks count="1" manualBreakCount="1">
    <brk id="12" max="50" man="1"/>
  </colBreaks>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86"/>
  <sheetViews>
    <sheetView zoomScale="70" zoomScaleNormal="70" zoomScaleSheetLayoutView="85" zoomScalePageLayoutView="80" workbookViewId="0"/>
  </sheetViews>
  <sheetFormatPr defaultRowHeight="14.25" x14ac:dyDescent="0.15"/>
  <cols>
    <col min="1" max="1" width="33.125" style="7" customWidth="1"/>
    <col min="2" max="2" width="16" style="2" customWidth="1"/>
    <col min="3" max="4" width="14.625" style="2" customWidth="1"/>
    <col min="5" max="6" width="17.25" style="2" customWidth="1"/>
    <col min="7" max="7" width="18.75" style="2" customWidth="1"/>
    <col min="8" max="8" width="14.125" style="2" bestFit="1" customWidth="1"/>
    <col min="9" max="9" width="11.625" style="2" customWidth="1"/>
    <col min="10" max="10" width="13.375" style="2" bestFit="1" customWidth="1"/>
    <col min="11" max="11" width="12.125" style="2" bestFit="1" customWidth="1"/>
    <col min="12" max="12" width="10.875" style="2" bestFit="1" customWidth="1"/>
    <col min="13" max="16384" width="9" style="2"/>
  </cols>
  <sheetData>
    <row r="1" spans="1:11" ht="18" x14ac:dyDescent="0.15">
      <c r="A1" s="69" t="s">
        <v>157</v>
      </c>
      <c r="B1" s="2" t="s">
        <v>297</v>
      </c>
    </row>
    <row r="2" spans="1:11" ht="11.25" customHeight="1" x14ac:dyDescent="0.15">
      <c r="A2" s="1"/>
    </row>
    <row r="3" spans="1:11" s="7" customFormat="1" ht="42.75" customHeight="1" x14ac:dyDescent="0.15">
      <c r="A3" s="13" t="s">
        <v>221</v>
      </c>
      <c r="B3" s="14" t="s">
        <v>116</v>
      </c>
      <c r="C3" s="14" t="s">
        <v>93</v>
      </c>
      <c r="D3" s="14" t="s">
        <v>94</v>
      </c>
      <c r="E3" s="14" t="s">
        <v>269</v>
      </c>
      <c r="F3" s="14" t="s">
        <v>15</v>
      </c>
      <c r="G3" s="14" t="s">
        <v>134</v>
      </c>
    </row>
    <row r="4" spans="1:11" ht="29.25" customHeight="1" x14ac:dyDescent="0.15">
      <c r="A4" s="72" t="s">
        <v>222</v>
      </c>
      <c r="B4" s="73">
        <v>1239459.5974774437</v>
      </c>
      <c r="C4" s="73">
        <v>3392256.1585094212</v>
      </c>
      <c r="D4" s="73">
        <v>497453.48639499588</v>
      </c>
      <c r="E4" s="73">
        <v>10485749.067751395</v>
      </c>
      <c r="F4" s="78">
        <f t="shared" ref="F4:F11" si="0">SUM(B4:E4)</f>
        <v>15614918.310133256</v>
      </c>
      <c r="G4" s="79" t="s">
        <v>135</v>
      </c>
      <c r="I4" s="172"/>
      <c r="K4" s="172"/>
    </row>
    <row r="5" spans="1:11" ht="29.25" customHeight="1" x14ac:dyDescent="0.15">
      <c r="A5" s="74" t="s">
        <v>95</v>
      </c>
      <c r="B5" s="73">
        <v>77318.696473972508</v>
      </c>
      <c r="C5" s="75">
        <v>0</v>
      </c>
      <c r="D5" s="75">
        <v>497453.486394996</v>
      </c>
      <c r="E5" s="73">
        <v>6268767.6473725885</v>
      </c>
      <c r="F5" s="78">
        <f t="shared" si="0"/>
        <v>6843539.8302415572</v>
      </c>
      <c r="G5" s="80">
        <f t="shared" ref="G5:G11" si="1">F4-F5</f>
        <v>8771378.4798916988</v>
      </c>
      <c r="I5" s="172"/>
      <c r="K5" s="172"/>
    </row>
    <row r="6" spans="1:11" ht="29.25" customHeight="1" x14ac:dyDescent="0.15">
      <c r="A6" s="76" t="s">
        <v>113</v>
      </c>
      <c r="B6" s="73">
        <v>16059.143056299172</v>
      </c>
      <c r="C6" s="75">
        <v>0</v>
      </c>
      <c r="D6" s="75">
        <v>497453.486394996</v>
      </c>
      <c r="E6" s="73">
        <v>6268767.6473725885</v>
      </c>
      <c r="F6" s="78">
        <f t="shared" si="0"/>
        <v>6782280.2768238839</v>
      </c>
      <c r="G6" s="80">
        <f t="shared" si="1"/>
        <v>61259.553417673334</v>
      </c>
      <c r="I6" s="172"/>
      <c r="K6" s="172"/>
    </row>
    <row r="7" spans="1:11" ht="29.25" customHeight="1" x14ac:dyDescent="0.15">
      <c r="A7" s="76" t="s">
        <v>97</v>
      </c>
      <c r="B7" s="73">
        <v>13028.076978394243</v>
      </c>
      <c r="C7" s="75">
        <v>0</v>
      </c>
      <c r="D7" s="75">
        <v>0</v>
      </c>
      <c r="E7" s="73">
        <v>1815591.9077281344</v>
      </c>
      <c r="F7" s="78">
        <f t="shared" si="0"/>
        <v>1828619.9847065287</v>
      </c>
      <c r="G7" s="80">
        <f t="shared" si="1"/>
        <v>4953660.2921173554</v>
      </c>
      <c r="I7" s="172"/>
      <c r="K7" s="172"/>
    </row>
    <row r="8" spans="1:11" ht="29.25" customHeight="1" x14ac:dyDescent="0.15">
      <c r="A8" s="76" t="s">
        <v>114</v>
      </c>
      <c r="B8" s="73">
        <v>15241.462498044211</v>
      </c>
      <c r="C8" s="75">
        <v>0</v>
      </c>
      <c r="D8" s="75">
        <v>0</v>
      </c>
      <c r="E8" s="73">
        <v>6268767.6473725885</v>
      </c>
      <c r="F8" s="78">
        <f t="shared" si="0"/>
        <v>6284009.1098706331</v>
      </c>
      <c r="G8" s="80">
        <f t="shared" si="1"/>
        <v>-4455389.1251641046</v>
      </c>
      <c r="I8" s="172"/>
      <c r="K8" s="172"/>
    </row>
    <row r="9" spans="1:11" ht="29.25" customHeight="1" x14ac:dyDescent="0.15">
      <c r="A9" s="74" t="s">
        <v>156</v>
      </c>
      <c r="B9" s="73">
        <v>6852.107838115091</v>
      </c>
      <c r="C9" s="75">
        <v>0</v>
      </c>
      <c r="D9" s="75">
        <v>0</v>
      </c>
      <c r="E9" s="73">
        <v>1127876.4983430118</v>
      </c>
      <c r="F9" s="78">
        <f t="shared" si="0"/>
        <v>1134728.606181127</v>
      </c>
      <c r="G9" s="80">
        <f t="shared" si="1"/>
        <v>5149280.5036895061</v>
      </c>
      <c r="I9" s="172"/>
      <c r="K9" s="172"/>
    </row>
    <row r="10" spans="1:11" ht="29.25" customHeight="1" x14ac:dyDescent="0.15">
      <c r="A10" s="77" t="s">
        <v>153</v>
      </c>
      <c r="B10" s="73">
        <v>5034.6387833668323</v>
      </c>
      <c r="C10" s="75">
        <v>0</v>
      </c>
      <c r="D10" s="75">
        <v>0</v>
      </c>
      <c r="E10" s="73">
        <v>910852.45937599835</v>
      </c>
      <c r="F10" s="78">
        <f t="shared" si="0"/>
        <v>915887.09815936524</v>
      </c>
      <c r="G10" s="80">
        <f t="shared" si="1"/>
        <v>218841.50802176178</v>
      </c>
      <c r="I10" s="172"/>
      <c r="K10" s="172"/>
    </row>
    <row r="11" spans="1:11" ht="29.25" customHeight="1" x14ac:dyDescent="0.15">
      <c r="A11" s="77" t="s">
        <v>243</v>
      </c>
      <c r="B11" s="73">
        <v>5034.6387833668323</v>
      </c>
      <c r="C11" s="75">
        <v>0</v>
      </c>
      <c r="D11" s="75">
        <v>0</v>
      </c>
      <c r="E11" s="73">
        <v>474407.38937478152</v>
      </c>
      <c r="F11" s="78">
        <f t="shared" si="0"/>
        <v>479442.02815814834</v>
      </c>
      <c r="G11" s="80">
        <f t="shared" si="1"/>
        <v>436445.0700012169</v>
      </c>
      <c r="I11" s="172"/>
      <c r="K11" s="172"/>
    </row>
    <row r="12" spans="1:11" ht="12" customHeight="1" x14ac:dyDescent="0.15">
      <c r="A12" s="43"/>
      <c r="B12" s="43"/>
      <c r="C12" s="43"/>
      <c r="D12" s="43"/>
      <c r="E12" s="43"/>
      <c r="F12" s="43"/>
      <c r="G12" s="43"/>
    </row>
    <row r="13" spans="1:11" ht="29.25" customHeight="1" x14ac:dyDescent="0.15">
      <c r="A13" s="44"/>
      <c r="B13" s="44"/>
      <c r="C13" s="44"/>
      <c r="D13" s="188" t="s">
        <v>271</v>
      </c>
      <c r="E13" s="189"/>
      <c r="F13" s="190"/>
      <c r="G13" s="67">
        <v>1775433.99</v>
      </c>
    </row>
    <row r="14" spans="1:11" ht="29.25" customHeight="1" x14ac:dyDescent="0.15">
      <c r="A14" s="44"/>
      <c r="B14" s="44"/>
      <c r="C14" s="44"/>
      <c r="D14" s="188" t="s">
        <v>259</v>
      </c>
      <c r="E14" s="189"/>
      <c r="F14" s="190"/>
      <c r="G14" s="68">
        <f>F11+G13</f>
        <v>2254876.0181581485</v>
      </c>
      <c r="H14" s="133"/>
    </row>
    <row r="15" spans="1:11" ht="29.25" customHeight="1" x14ac:dyDescent="0.15">
      <c r="A15" s="44"/>
      <c r="B15" s="44"/>
      <c r="C15" s="44"/>
      <c r="D15" s="188" t="s">
        <v>260</v>
      </c>
      <c r="E15" s="189"/>
      <c r="F15" s="190"/>
      <c r="G15" s="70">
        <f>SUM(G5:G11)-G13</f>
        <v>13360042.291975109</v>
      </c>
    </row>
    <row r="16" spans="1:11" ht="13.5" customHeight="1" x14ac:dyDescent="0.15">
      <c r="A16" s="11"/>
      <c r="B16" s="15"/>
      <c r="C16" s="15"/>
      <c r="D16" s="15"/>
      <c r="E16" s="15"/>
      <c r="F16" s="16"/>
      <c r="G16"/>
    </row>
    <row r="17" spans="1:11" ht="42.75" customHeight="1" x14ac:dyDescent="0.15">
      <c r="A17" s="81" t="s">
        <v>223</v>
      </c>
      <c r="B17" s="82" t="s">
        <v>116</v>
      </c>
      <c r="C17" s="82" t="s">
        <v>93</v>
      </c>
      <c r="D17" s="82" t="s">
        <v>94</v>
      </c>
      <c r="E17" s="82" t="s">
        <v>268</v>
      </c>
      <c r="F17" s="82" t="s">
        <v>15</v>
      </c>
      <c r="G17" s="82" t="s">
        <v>134</v>
      </c>
    </row>
    <row r="18" spans="1:11" ht="28.5" customHeight="1" x14ac:dyDescent="0.15">
      <c r="A18" s="72" t="s">
        <v>224</v>
      </c>
      <c r="B18" s="73">
        <v>2007550.3792996262</v>
      </c>
      <c r="C18" s="73">
        <v>4742133.8994010333</v>
      </c>
      <c r="D18" s="73">
        <v>669572.12202453671</v>
      </c>
      <c r="E18" s="73">
        <v>17222976.541800372</v>
      </c>
      <c r="F18" s="78">
        <f t="shared" ref="F18:F25" si="2">SUM(B18:E18)</f>
        <v>24642232.942525569</v>
      </c>
      <c r="G18" s="79" t="s">
        <v>135</v>
      </c>
      <c r="H18"/>
    </row>
    <row r="19" spans="1:11" ht="28.5" customHeight="1" x14ac:dyDescent="0.15">
      <c r="A19" s="74" t="s">
        <v>95</v>
      </c>
      <c r="B19" s="73">
        <v>236987.82298356167</v>
      </c>
      <c r="C19" s="75">
        <v>0</v>
      </c>
      <c r="D19" s="75">
        <v>669572.12202453671</v>
      </c>
      <c r="E19" s="73">
        <v>11980088.851389004</v>
      </c>
      <c r="F19" s="78">
        <f t="shared" si="2"/>
        <v>12886648.796397103</v>
      </c>
      <c r="G19" s="80">
        <f t="shared" ref="G19:G25" si="3">F18-F19</f>
        <v>11755584.146128466</v>
      </c>
      <c r="H19"/>
    </row>
    <row r="20" spans="1:11" ht="28.5" customHeight="1" x14ac:dyDescent="0.15">
      <c r="A20" s="76" t="s">
        <v>113</v>
      </c>
      <c r="B20" s="73">
        <v>48984.541304606028</v>
      </c>
      <c r="C20" s="75">
        <v>0</v>
      </c>
      <c r="D20" s="75">
        <v>669572.12202453671</v>
      </c>
      <c r="E20" s="73">
        <v>11980088.851389004</v>
      </c>
      <c r="F20" s="78">
        <f t="shared" si="2"/>
        <v>12698645.514718147</v>
      </c>
      <c r="G20" s="80">
        <f t="shared" si="3"/>
        <v>188003.281678956</v>
      </c>
      <c r="H20"/>
    </row>
    <row r="21" spans="1:11" ht="28.5" customHeight="1" x14ac:dyDescent="0.15">
      <c r="A21" s="76" t="s">
        <v>97</v>
      </c>
      <c r="B21" s="73">
        <v>46469.18933418861</v>
      </c>
      <c r="C21" s="75">
        <v>0</v>
      </c>
      <c r="D21" s="75">
        <v>0</v>
      </c>
      <c r="E21" s="73">
        <v>11980088.851389004</v>
      </c>
      <c r="F21" s="78">
        <f t="shared" si="2"/>
        <v>12026558.040723193</v>
      </c>
      <c r="G21" s="80">
        <f t="shared" si="3"/>
        <v>672087.47399495356</v>
      </c>
      <c r="H21"/>
      <c r="K21" s="173"/>
    </row>
    <row r="22" spans="1:11" ht="28.5" customHeight="1" x14ac:dyDescent="0.15">
      <c r="A22" s="76" t="s">
        <v>114</v>
      </c>
      <c r="B22" s="73">
        <v>39722.148363517597</v>
      </c>
      <c r="C22" s="75">
        <v>0</v>
      </c>
      <c r="D22" s="75">
        <v>0</v>
      </c>
      <c r="E22" s="73">
        <v>3448717.2777089984</v>
      </c>
      <c r="F22" s="78">
        <f t="shared" si="2"/>
        <v>3488439.426072516</v>
      </c>
      <c r="G22" s="80">
        <f t="shared" si="3"/>
        <v>8538118.6146506779</v>
      </c>
      <c r="H22"/>
    </row>
    <row r="23" spans="1:11" ht="28.5" customHeight="1" x14ac:dyDescent="0.15">
      <c r="A23" s="74" t="s">
        <v>156</v>
      </c>
      <c r="B23" s="73">
        <v>34992.972436519813</v>
      </c>
      <c r="C23" s="75">
        <v>0</v>
      </c>
      <c r="D23" s="75">
        <v>0</v>
      </c>
      <c r="E23" s="73">
        <v>3240046.9177384302</v>
      </c>
      <c r="F23" s="78">
        <f t="shared" si="2"/>
        <v>3275039.89017495</v>
      </c>
      <c r="G23" s="80">
        <f t="shared" si="3"/>
        <v>213399.53589756601</v>
      </c>
      <c r="H23"/>
    </row>
    <row r="24" spans="1:11" ht="28.5" customHeight="1" x14ac:dyDescent="0.15">
      <c r="A24" s="77" t="s">
        <v>153</v>
      </c>
      <c r="B24" s="73">
        <v>25524.77147188225</v>
      </c>
      <c r="C24" s="75">
        <v>0</v>
      </c>
      <c r="D24" s="75">
        <v>0</v>
      </c>
      <c r="E24" s="73">
        <v>2623501.7806708445</v>
      </c>
      <c r="F24" s="78">
        <f t="shared" si="2"/>
        <v>2649026.5521427267</v>
      </c>
      <c r="G24" s="80">
        <f t="shared" si="3"/>
        <v>626013.33803222328</v>
      </c>
      <c r="H24"/>
    </row>
    <row r="25" spans="1:11" ht="28.5" customHeight="1" x14ac:dyDescent="0.15">
      <c r="A25" s="77" t="s">
        <v>248</v>
      </c>
      <c r="B25" s="73">
        <v>25524.77147188225</v>
      </c>
      <c r="C25" s="75"/>
      <c r="D25" s="75"/>
      <c r="E25" s="73">
        <v>1573915.5056543881</v>
      </c>
      <c r="F25" s="78">
        <f t="shared" si="2"/>
        <v>1599440.2771262703</v>
      </c>
      <c r="G25" s="80">
        <f t="shared" si="3"/>
        <v>1049586.2750164564</v>
      </c>
      <c r="H25"/>
    </row>
    <row r="26" spans="1:11" ht="12.75" customHeight="1" x14ac:dyDescent="0.15">
      <c r="A26" s="118"/>
      <c r="B26" s="119"/>
      <c r="C26" s="119"/>
      <c r="D26" s="119"/>
      <c r="E26" s="119"/>
      <c r="F26" s="120"/>
      <c r="G26" s="121"/>
      <c r="H26"/>
    </row>
    <row r="27" spans="1:11" ht="28.5" customHeight="1" x14ac:dyDescent="0.15">
      <c r="A27" s="118"/>
      <c r="B27" s="119"/>
      <c r="C27" s="119"/>
      <c r="D27" s="188" t="s">
        <v>271</v>
      </c>
      <c r="E27" s="189"/>
      <c r="F27" s="190"/>
      <c r="G27" s="67">
        <v>1775433.99</v>
      </c>
      <c r="H27"/>
    </row>
    <row r="28" spans="1:11" ht="28.5" customHeight="1" x14ac:dyDescent="0.15">
      <c r="A28" s="118"/>
      <c r="B28" s="119"/>
      <c r="C28" s="119"/>
      <c r="D28" s="188" t="s">
        <v>261</v>
      </c>
      <c r="E28" s="189"/>
      <c r="F28" s="190"/>
      <c r="G28" s="68">
        <f>F25+G27</f>
        <v>3374874.2671262706</v>
      </c>
      <c r="H28"/>
    </row>
    <row r="29" spans="1:11" ht="28.5" customHeight="1" x14ac:dyDescent="0.15">
      <c r="A29" s="118"/>
      <c r="B29" s="119"/>
      <c r="C29" s="119"/>
      <c r="D29" s="188" t="s">
        <v>262</v>
      </c>
      <c r="E29" s="189"/>
      <c r="F29" s="190"/>
      <c r="G29" s="70">
        <f>SUM(G19:G25)-G27</f>
        <v>21267358.6753993</v>
      </c>
      <c r="H29"/>
    </row>
    <row r="30" spans="1:11" ht="12.75" customHeight="1" x14ac:dyDescent="0.15">
      <c r="A30" s="11"/>
      <c r="B30" s="15"/>
      <c r="C30" s="15"/>
      <c r="D30" s="15"/>
      <c r="E30" s="15"/>
      <c r="F30" s="16"/>
      <c r="G30" s="71"/>
      <c r="H30"/>
    </row>
    <row r="31" spans="1:11" x14ac:dyDescent="0.15">
      <c r="B31" s="24"/>
      <c r="C31" s="24"/>
      <c r="D31" s="24"/>
      <c r="E31" s="24"/>
      <c r="F31" s="24"/>
      <c r="G31" s="24"/>
      <c r="H31"/>
    </row>
    <row r="32" spans="1:11" x14ac:dyDescent="0.15">
      <c r="G32" s="34"/>
      <c r="H32" s="42"/>
    </row>
    <row r="54" spans="7:10" ht="13.5" customHeight="1" x14ac:dyDescent="0.15"/>
    <row r="55" spans="7:10" x14ac:dyDescent="0.15">
      <c r="G55" s="3"/>
    </row>
    <row r="56" spans="7:10" ht="14.25" customHeight="1" x14ac:dyDescent="0.15">
      <c r="G56" s="3"/>
    </row>
    <row r="57" spans="7:10" ht="14.25" customHeight="1" x14ac:dyDescent="0.15">
      <c r="G57" s="3"/>
    </row>
    <row r="58" spans="7:10" ht="14.25" customHeight="1" x14ac:dyDescent="0.15">
      <c r="G58" s="3"/>
    </row>
    <row r="59" spans="7:10" ht="14.25" customHeight="1" x14ac:dyDescent="0.15">
      <c r="G59" s="3"/>
    </row>
    <row r="60" spans="7:10" ht="14.25" customHeight="1" x14ac:dyDescent="0.15">
      <c r="G60" s="3"/>
    </row>
    <row r="61" spans="7:10" ht="14.25" customHeight="1" x14ac:dyDescent="0.15">
      <c r="G61" s="3"/>
      <c r="H61"/>
      <c r="I61"/>
      <c r="J61"/>
    </row>
    <row r="62" spans="7:10" customFormat="1" ht="13.5" x14ac:dyDescent="0.15"/>
    <row r="63" spans="7:10" customFormat="1" ht="13.5" x14ac:dyDescent="0.15"/>
    <row r="64" spans="7:10" customFormat="1" ht="13.5" x14ac:dyDescent="0.15"/>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spans="1:8" customFormat="1" ht="13.5" x14ac:dyDescent="0.15"/>
    <row r="82" spans="1:8" customFormat="1" ht="13.5" x14ac:dyDescent="0.15"/>
    <row r="83" spans="1:8" customFormat="1" ht="13.5" x14ac:dyDescent="0.15"/>
    <row r="84" spans="1:8" customFormat="1" x14ac:dyDescent="0.15">
      <c r="G84" s="2"/>
      <c r="H84" s="2"/>
    </row>
    <row r="85" spans="1:8" customFormat="1" x14ac:dyDescent="0.15">
      <c r="G85" s="2"/>
      <c r="H85" s="2"/>
    </row>
    <row r="86" spans="1:8" customFormat="1" x14ac:dyDescent="0.15">
      <c r="A86" s="7"/>
      <c r="B86" s="2"/>
      <c r="C86" s="2"/>
      <c r="G86" s="2"/>
      <c r="H86" s="2"/>
    </row>
  </sheetData>
  <mergeCells count="6">
    <mergeCell ref="D29:F29"/>
    <mergeCell ref="D13:F13"/>
    <mergeCell ref="D14:F14"/>
    <mergeCell ref="D15:F15"/>
    <mergeCell ref="D27:F27"/>
    <mergeCell ref="D28:F28"/>
  </mergeCells>
  <phoneticPr fontId="1"/>
  <pageMargins left="0.70866141732283472" right="0.70866141732283472" top="0.74803149606299213" bottom="0.74803149606299213" header="0.31496062992125984" footer="0.31496062992125984"/>
  <pageSetup paperSize="9" scale="68" orientation="landscape" r:id="rId1"/>
  <headerFooter>
    <oddHeader>&amp;L&amp;G&amp;C&amp;"Arial,太字"&amp;12IGES CDM Project Data Analysis  &amp; Forecasting CER supply</oddHeader>
    <oddFooter>&amp;R&amp;"Arial,標準"as of  30 June 2015</oddFooter>
  </headerFooter>
  <rowBreaks count="1" manualBreakCount="1">
    <brk id="29" max="16383"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80"/>
  <sheetViews>
    <sheetView zoomScale="70" zoomScaleNormal="70" zoomScaleSheetLayoutView="85" workbookViewId="0">
      <pane xSplit="2" ySplit="3" topLeftCell="C4" activePane="bottomRight" state="frozen"/>
      <selection activeCell="H26" sqref="H26"/>
      <selection pane="topRight" activeCell="H26" sqref="H26"/>
      <selection pane="bottomLeft" activeCell="H26" sqref="H26"/>
      <selection pane="bottomRight"/>
    </sheetView>
  </sheetViews>
  <sheetFormatPr defaultRowHeight="14.25" x14ac:dyDescent="0.15"/>
  <cols>
    <col min="1" max="1" width="18.625" style="2" customWidth="1"/>
    <col min="2" max="2" width="23.5" style="2" customWidth="1"/>
    <col min="3" max="10" width="14.75" style="2" customWidth="1"/>
    <col min="11" max="11" width="5.625" style="2" customWidth="1"/>
    <col min="12" max="18" width="14.875" style="2" customWidth="1"/>
    <col min="19" max="19" width="14.875" style="19" customWidth="1"/>
    <col min="20" max="20" width="9" style="2"/>
    <col min="21" max="21" width="12.125" style="2" bestFit="1" customWidth="1"/>
    <col min="22" max="23" width="9.25" style="2" bestFit="1" customWidth="1"/>
    <col min="24" max="16384" width="9" style="2"/>
  </cols>
  <sheetData>
    <row r="1" spans="1:26" ht="15.75" x14ac:dyDescent="0.15">
      <c r="A1" s="1" t="s">
        <v>133</v>
      </c>
      <c r="C1" s="2" t="str">
        <f>'CER supply forecast'!B1</f>
        <v>as of 13 March 2017</v>
      </c>
    </row>
    <row r="2" spans="1:26" s="4" customFormat="1" ht="81.75" customHeight="1" x14ac:dyDescent="0.15">
      <c r="A2" s="196" t="s">
        <v>132</v>
      </c>
      <c r="B2" s="198" t="s">
        <v>1</v>
      </c>
      <c r="C2" s="140" t="s">
        <v>222</v>
      </c>
      <c r="D2" s="65" t="s">
        <v>95</v>
      </c>
      <c r="E2" s="141" t="s">
        <v>96</v>
      </c>
      <c r="F2" s="66" t="s">
        <v>97</v>
      </c>
      <c r="G2" s="138" t="s">
        <v>98</v>
      </c>
      <c r="H2" s="142" t="s">
        <v>158</v>
      </c>
      <c r="I2" s="143" t="s">
        <v>154</v>
      </c>
      <c r="J2" s="135" t="s">
        <v>241</v>
      </c>
      <c r="K2" s="10"/>
      <c r="L2" s="88" t="s">
        <v>224</v>
      </c>
      <c r="M2" s="65" t="s">
        <v>95</v>
      </c>
      <c r="N2" s="141" t="s">
        <v>244</v>
      </c>
      <c r="O2" s="66" t="s">
        <v>245</v>
      </c>
      <c r="P2" s="138" t="s">
        <v>98</v>
      </c>
      <c r="Q2" s="142" t="s">
        <v>156</v>
      </c>
      <c r="R2" s="143" t="s">
        <v>154</v>
      </c>
      <c r="S2" s="135" t="s">
        <v>242</v>
      </c>
    </row>
    <row r="3" spans="1:26" s="4" customFormat="1" ht="38.25" x14ac:dyDescent="0.15">
      <c r="A3" s="197"/>
      <c r="B3" s="199"/>
      <c r="C3" s="168" t="s">
        <v>225</v>
      </c>
      <c r="D3" s="168" t="s">
        <v>226</v>
      </c>
      <c r="E3" s="168" t="s">
        <v>226</v>
      </c>
      <c r="F3" s="168" t="s">
        <v>226</v>
      </c>
      <c r="G3" s="168" t="s">
        <v>226</v>
      </c>
      <c r="H3" s="168" t="s">
        <v>226</v>
      </c>
      <c r="I3" s="169" t="s">
        <v>226</v>
      </c>
      <c r="J3" s="169" t="s">
        <v>226</v>
      </c>
      <c r="K3" s="11"/>
      <c r="L3" s="89" t="s">
        <v>227</v>
      </c>
      <c r="M3" s="89" t="s">
        <v>228</v>
      </c>
      <c r="N3" s="89" t="s">
        <v>228</v>
      </c>
      <c r="O3" s="89" t="s">
        <v>228</v>
      </c>
      <c r="P3" s="89" t="s">
        <v>228</v>
      </c>
      <c r="Q3" s="89" t="s">
        <v>228</v>
      </c>
      <c r="R3" s="144" t="s">
        <v>228</v>
      </c>
      <c r="S3" s="144" t="s">
        <v>228</v>
      </c>
      <c r="U3"/>
      <c r="V3"/>
      <c r="W3"/>
      <c r="X3"/>
      <c r="Y3"/>
    </row>
    <row r="4" spans="1:26" s="30" customFormat="1" ht="12.75" customHeight="1" x14ac:dyDescent="0.15">
      <c r="A4" s="191" t="s">
        <v>92</v>
      </c>
      <c r="B4" s="29" t="s">
        <v>99</v>
      </c>
      <c r="C4" s="84">
        <v>7091.9952712328832</v>
      </c>
      <c r="D4" s="84">
        <v>79.313624657534604</v>
      </c>
      <c r="E4" s="84">
        <v>21.937811075488202</v>
      </c>
      <c r="F4" s="84">
        <v>19.290144221549902</v>
      </c>
      <c r="G4" s="84">
        <v>21.937811075488202</v>
      </c>
      <c r="H4" s="84">
        <v>-24.093072437913992</v>
      </c>
      <c r="I4" s="134">
        <v>-19.860655253886812</v>
      </c>
      <c r="J4" s="84">
        <v>-19.860655253886812</v>
      </c>
      <c r="K4" s="85"/>
      <c r="L4" s="83">
        <v>11408.474049315069</v>
      </c>
      <c r="M4" s="83">
        <v>386.39179452054759</v>
      </c>
      <c r="N4" s="83">
        <v>106.87432614398149</v>
      </c>
      <c r="O4" s="83">
        <v>106.87432614398149</v>
      </c>
      <c r="P4" s="83">
        <v>93.975700574880207</v>
      </c>
      <c r="Q4" s="83">
        <v>50.592483915416196</v>
      </c>
      <c r="R4" s="145">
        <v>41.704929251808295</v>
      </c>
      <c r="S4" s="145">
        <v>41.704929251808295</v>
      </c>
      <c r="T4" s="63"/>
      <c r="U4"/>
      <c r="V4"/>
      <c r="W4"/>
      <c r="X4"/>
      <c r="Y4"/>
    </row>
    <row r="5" spans="1:26" s="4" customFormat="1" ht="12.75" customHeight="1" x14ac:dyDescent="0.15">
      <c r="A5" s="192"/>
      <c r="B5" s="12" t="s">
        <v>100</v>
      </c>
      <c r="C5" s="84">
        <v>1410.841025955694</v>
      </c>
      <c r="D5" s="84">
        <v>0</v>
      </c>
      <c r="E5" s="84">
        <v>0</v>
      </c>
      <c r="F5" s="84">
        <v>0</v>
      </c>
      <c r="G5" s="84">
        <v>0</v>
      </c>
      <c r="H5" s="84"/>
      <c r="I5" s="134"/>
      <c r="J5" s="84"/>
      <c r="K5" s="85"/>
      <c r="L5" s="83">
        <v>1612.3664384089939</v>
      </c>
      <c r="M5" s="83">
        <v>0</v>
      </c>
      <c r="N5" s="83">
        <v>0</v>
      </c>
      <c r="O5" s="83">
        <v>0</v>
      </c>
      <c r="P5" s="83">
        <v>0</v>
      </c>
      <c r="Q5" s="83"/>
      <c r="R5" s="145"/>
      <c r="S5" s="145"/>
      <c r="T5" s="63"/>
      <c r="U5"/>
      <c r="V5"/>
      <c r="W5"/>
      <c r="X5"/>
      <c r="Y5"/>
    </row>
    <row r="6" spans="1:26" s="4" customFormat="1" ht="12.75" customHeight="1" x14ac:dyDescent="0.15">
      <c r="A6" s="192"/>
      <c r="B6" s="12" t="s">
        <v>2</v>
      </c>
      <c r="C6" s="84">
        <v>22365.037400581154</v>
      </c>
      <c r="D6" s="84">
        <v>1341.140183561645</v>
      </c>
      <c r="E6" s="84">
        <v>362.18362019348348</v>
      </c>
      <c r="F6" s="84">
        <v>275.2838716451941</v>
      </c>
      <c r="G6" s="84">
        <v>349.57596252852056</v>
      </c>
      <c r="H6" s="84">
        <v>102.51769827523412</v>
      </c>
      <c r="I6" s="134">
        <v>69.26740397632895</v>
      </c>
      <c r="J6" s="84">
        <v>69.26740397632895</v>
      </c>
      <c r="K6" s="85"/>
      <c r="L6" s="83">
        <v>30575.92068601081</v>
      </c>
      <c r="M6" s="83">
        <v>4223.657624657525</v>
      </c>
      <c r="N6" s="83">
        <v>1140.6261833820922</v>
      </c>
      <c r="O6" s="83">
        <v>1100.9208415555011</v>
      </c>
      <c r="P6" s="83">
        <v>866.95249137319342</v>
      </c>
      <c r="Q6" s="83">
        <v>715.52518625571827</v>
      </c>
      <c r="R6" s="145">
        <v>483.45381300455892</v>
      </c>
      <c r="S6" s="145">
        <v>483.45381300455892</v>
      </c>
      <c r="T6" s="63"/>
      <c r="U6"/>
      <c r="V6"/>
      <c r="W6"/>
      <c r="X6"/>
      <c r="Y6"/>
    </row>
    <row r="7" spans="1:26" s="4" customFormat="1" ht="12.75" customHeight="1" x14ac:dyDescent="0.15">
      <c r="A7" s="192"/>
      <c r="B7" s="12" t="s">
        <v>3</v>
      </c>
      <c r="C7" s="84">
        <v>51662.531677074621</v>
      </c>
      <c r="D7" s="84">
        <v>27.841227397260301</v>
      </c>
      <c r="E7" s="84">
        <v>11.664216615504101</v>
      </c>
      <c r="F7" s="84">
        <v>9.4435545623181305</v>
      </c>
      <c r="G7" s="84">
        <v>10.7712622334559</v>
      </c>
      <c r="H7" s="84">
        <v>4.8404303069889796</v>
      </c>
      <c r="I7" s="134">
        <v>3.8624912931775301</v>
      </c>
      <c r="J7" s="84">
        <v>3.8624912931775301</v>
      </c>
      <c r="K7" s="85"/>
      <c r="L7" s="83">
        <v>77084.477314547737</v>
      </c>
      <c r="M7" s="83">
        <v>90.915769863013693</v>
      </c>
      <c r="N7" s="83">
        <v>38.089600660057997</v>
      </c>
      <c r="O7" s="83">
        <v>35.173650370292798</v>
      </c>
      <c r="P7" s="83">
        <v>30.838009439232401</v>
      </c>
      <c r="Q7" s="83">
        <v>28.008518748828799</v>
      </c>
      <c r="R7" s="145">
        <v>22.349802174808399</v>
      </c>
      <c r="S7" s="145">
        <v>22.349802174808399</v>
      </c>
      <c r="T7" s="63"/>
      <c r="U7"/>
      <c r="V7"/>
      <c r="W7"/>
      <c r="X7"/>
      <c r="Y7"/>
    </row>
    <row r="8" spans="1:26" s="4" customFormat="1" ht="12.75" customHeight="1" x14ac:dyDescent="0.15">
      <c r="A8" s="192"/>
      <c r="B8" s="12" t="s">
        <v>18</v>
      </c>
      <c r="C8" s="84">
        <v>3025.1414087399485</v>
      </c>
      <c r="D8" s="84">
        <v>0</v>
      </c>
      <c r="E8" s="84">
        <v>0</v>
      </c>
      <c r="F8" s="84">
        <v>0</v>
      </c>
      <c r="G8" s="84">
        <v>0</v>
      </c>
      <c r="H8" s="84">
        <v>0</v>
      </c>
      <c r="I8" s="134">
        <v>0</v>
      </c>
      <c r="J8" s="84">
        <v>0</v>
      </c>
      <c r="K8" s="85"/>
      <c r="L8" s="83">
        <v>3351.9096254500218</v>
      </c>
      <c r="M8" s="83">
        <v>0</v>
      </c>
      <c r="N8" s="83">
        <v>0</v>
      </c>
      <c r="O8" s="83">
        <v>0</v>
      </c>
      <c r="P8" s="83">
        <v>0</v>
      </c>
      <c r="Q8" s="83">
        <v>0</v>
      </c>
      <c r="R8" s="145">
        <v>0</v>
      </c>
      <c r="S8" s="145">
        <v>0</v>
      </c>
      <c r="T8" s="63"/>
      <c r="U8"/>
      <c r="V8"/>
      <c r="W8"/>
      <c r="X8"/>
      <c r="Y8"/>
    </row>
    <row r="9" spans="1:26" s="41" customFormat="1" ht="12.75" customHeight="1" x14ac:dyDescent="0.15">
      <c r="A9" s="192"/>
      <c r="B9" s="17" t="s">
        <v>6</v>
      </c>
      <c r="C9" s="84">
        <v>140169.57383545037</v>
      </c>
      <c r="D9" s="84">
        <v>3075.1489178082238</v>
      </c>
      <c r="E9" s="84">
        <v>1331.8024123593216</v>
      </c>
      <c r="F9" s="84">
        <v>1055.3169047595559</v>
      </c>
      <c r="G9" s="84">
        <v>1175.6600605654705</v>
      </c>
      <c r="H9" s="84">
        <v>456.72487546857309</v>
      </c>
      <c r="I9" s="134">
        <v>349.85988223680033</v>
      </c>
      <c r="J9" s="84">
        <v>349.85988223680033</v>
      </c>
      <c r="K9" s="85"/>
      <c r="L9" s="83">
        <v>171343.47272843498</v>
      </c>
      <c r="M9" s="83">
        <v>10092.108172602742</v>
      </c>
      <c r="N9" s="83">
        <v>4370.7457327443062</v>
      </c>
      <c r="O9" s="83">
        <v>3858.3134744225636</v>
      </c>
      <c r="P9" s="83">
        <v>3463.3680006627783</v>
      </c>
      <c r="Q9" s="83">
        <v>3184.5952575464348</v>
      </c>
      <c r="R9" s="145">
        <v>2439.4601249472189</v>
      </c>
      <c r="S9" s="145">
        <v>2439.4601249472189</v>
      </c>
      <c r="T9" s="63"/>
      <c r="U9"/>
      <c r="V9"/>
      <c r="W9"/>
      <c r="X9"/>
      <c r="Y9"/>
      <c r="Z9"/>
    </row>
    <row r="10" spans="1:26" s="4" customFormat="1" ht="12.75" customHeight="1" x14ac:dyDescent="0.15">
      <c r="A10" s="192"/>
      <c r="B10" s="12" t="s">
        <v>8</v>
      </c>
      <c r="C10" s="84">
        <v>164172.54159442981</v>
      </c>
      <c r="D10" s="84">
        <v>3501.27830958904</v>
      </c>
      <c r="E10" s="84">
        <v>1339.8393531279387</v>
      </c>
      <c r="F10" s="84">
        <v>922.0516567344564</v>
      </c>
      <c r="G10" s="84">
        <v>1156.7557148123215</v>
      </c>
      <c r="H10" s="84">
        <v>370.18717090497859</v>
      </c>
      <c r="I10" s="134">
        <v>259.02140206960797</v>
      </c>
      <c r="J10" s="84">
        <v>259.02140206960797</v>
      </c>
      <c r="K10" s="85"/>
      <c r="L10" s="83">
        <v>228154.61547111953</v>
      </c>
      <c r="M10" s="83">
        <v>10647.793252054753</v>
      </c>
      <c r="N10" s="83">
        <v>4074.6068040354107</v>
      </c>
      <c r="O10" s="83">
        <v>3517.8282345398879</v>
      </c>
      <c r="P10" s="83">
        <v>2804.0659840535291</v>
      </c>
      <c r="Q10" s="83">
        <v>2550.0742694544165</v>
      </c>
      <c r="R10" s="145">
        <v>1784.2968762017388</v>
      </c>
      <c r="S10" s="145">
        <v>1784.2968762017388</v>
      </c>
      <c r="T10" s="63"/>
      <c r="U10"/>
      <c r="V10"/>
      <c r="W10"/>
      <c r="X10"/>
      <c r="Y10"/>
      <c r="Z10"/>
    </row>
    <row r="11" spans="1:26" s="4" customFormat="1" ht="12.75" customHeight="1" x14ac:dyDescent="0.15">
      <c r="A11" s="192"/>
      <c r="B11" s="12" t="s">
        <v>7</v>
      </c>
      <c r="C11" s="84">
        <v>263468.01995344722</v>
      </c>
      <c r="D11" s="84">
        <v>37539.55662465746</v>
      </c>
      <c r="E11" s="84">
        <v>6902.2074094117015</v>
      </c>
      <c r="F11" s="84">
        <v>5690.2444356330343</v>
      </c>
      <c r="G11" s="84">
        <v>6690.6209305351704</v>
      </c>
      <c r="H11" s="84">
        <v>3330.4406262073035</v>
      </c>
      <c r="I11" s="134">
        <v>2790.3421788367732</v>
      </c>
      <c r="J11" s="84">
        <v>2790.3421788367732</v>
      </c>
      <c r="K11" s="85"/>
      <c r="L11" s="83">
        <v>627620.93793815572</v>
      </c>
      <c r="M11" s="83">
        <v>112229.98361643845</v>
      </c>
      <c r="N11" s="83">
        <v>20635.156462309496</v>
      </c>
      <c r="O11" s="83">
        <v>20002.587801597732</v>
      </c>
      <c r="P11" s="83">
        <v>17011.816260108837</v>
      </c>
      <c r="Q11" s="83">
        <v>15010.04970052277</v>
      </c>
      <c r="R11" s="145">
        <v>12575.865924834523</v>
      </c>
      <c r="S11" s="145">
        <v>12575.865924834523</v>
      </c>
      <c r="T11" s="63"/>
      <c r="U11"/>
      <c r="V11"/>
      <c r="W11"/>
      <c r="X11"/>
      <c r="Y11"/>
      <c r="Z11"/>
    </row>
    <row r="12" spans="1:26" s="4" customFormat="1" ht="12.75" customHeight="1" x14ac:dyDescent="0.15">
      <c r="A12" s="192"/>
      <c r="B12" s="12" t="s">
        <v>101</v>
      </c>
      <c r="C12" s="84">
        <v>19409.456720827202</v>
      </c>
      <c r="D12" s="84">
        <v>905.02738630137026</v>
      </c>
      <c r="E12" s="84">
        <v>367.66737568493102</v>
      </c>
      <c r="F12" s="84">
        <v>272.62410850107199</v>
      </c>
      <c r="G12" s="84">
        <v>350.15940541422003</v>
      </c>
      <c r="H12" s="84">
        <v>38.237547424168312</v>
      </c>
      <c r="I12" s="134">
        <v>15.762783332985411</v>
      </c>
      <c r="J12" s="84">
        <v>15.762783332985411</v>
      </c>
      <c r="K12" s="85"/>
      <c r="L12" s="83">
        <v>24319.677480659648</v>
      </c>
      <c r="M12" s="83">
        <v>2654.620405479448</v>
      </c>
      <c r="N12" s="83">
        <v>1078.4395397260271</v>
      </c>
      <c r="O12" s="83">
        <v>1027.0852759295494</v>
      </c>
      <c r="P12" s="83">
        <v>799.6592505451498</v>
      </c>
      <c r="Q12" s="83">
        <v>591.62444657045023</v>
      </c>
      <c r="R12" s="145">
        <v>243.88718926813581</v>
      </c>
      <c r="S12" s="145">
        <v>243.88718926813581</v>
      </c>
      <c r="T12" s="63"/>
      <c r="U12"/>
      <c r="V12"/>
      <c r="W12"/>
      <c r="X12"/>
      <c r="Y12"/>
      <c r="Z12"/>
    </row>
    <row r="13" spans="1:26" s="4" customFormat="1" ht="12.75" customHeight="1" x14ac:dyDescent="0.15">
      <c r="A13" s="192"/>
      <c r="B13" s="12" t="s">
        <v>4</v>
      </c>
      <c r="C13" s="84">
        <v>344308.32143493695</v>
      </c>
      <c r="D13" s="84">
        <v>21836.495298630132</v>
      </c>
      <c r="E13" s="84">
        <v>4504.5815449040529</v>
      </c>
      <c r="F13" s="84">
        <v>3824.8963499940123</v>
      </c>
      <c r="G13" s="84">
        <v>4352.8728400238651</v>
      </c>
      <c r="H13" s="84">
        <v>2041.7397343551413</v>
      </c>
      <c r="I13" s="134">
        <v>1130.4995711012543</v>
      </c>
      <c r="J13" s="84">
        <v>1130.4995711012543</v>
      </c>
      <c r="K13" s="85"/>
      <c r="L13" s="83">
        <v>478152.17431217735</v>
      </c>
      <c r="M13" s="83">
        <v>65171.467484931498</v>
      </c>
      <c r="N13" s="83">
        <v>13444.015885889601</v>
      </c>
      <c r="O13" s="83">
        <v>12991.238148800056</v>
      </c>
      <c r="P13" s="83">
        <v>11415.481500023767</v>
      </c>
      <c r="Q13" s="83">
        <v>9896.8761094529455</v>
      </c>
      <c r="R13" s="145">
        <v>5479.8434926440423</v>
      </c>
      <c r="S13" s="145">
        <v>5479.8434926440423</v>
      </c>
      <c r="T13" s="63"/>
      <c r="U13"/>
      <c r="V13"/>
      <c r="W13"/>
      <c r="X13"/>
      <c r="Y13"/>
      <c r="Z13"/>
    </row>
    <row r="14" spans="1:26" s="4" customFormat="1" ht="12.75" customHeight="1" x14ac:dyDescent="0.15">
      <c r="A14" s="192"/>
      <c r="B14" s="12" t="s">
        <v>102</v>
      </c>
      <c r="C14" s="84">
        <v>764.60517906336099</v>
      </c>
      <c r="D14" s="84">
        <v>0</v>
      </c>
      <c r="E14" s="84">
        <v>0</v>
      </c>
      <c r="F14" s="84">
        <v>0</v>
      </c>
      <c r="G14" s="84">
        <v>0</v>
      </c>
      <c r="H14" s="84">
        <v>0</v>
      </c>
      <c r="I14" s="134">
        <v>0</v>
      </c>
      <c r="J14" s="84">
        <v>0</v>
      </c>
      <c r="K14" s="85"/>
      <c r="L14" s="83">
        <v>764.60517906336099</v>
      </c>
      <c r="M14" s="83">
        <v>0</v>
      </c>
      <c r="N14" s="83">
        <v>0</v>
      </c>
      <c r="O14" s="83">
        <v>0</v>
      </c>
      <c r="P14" s="83">
        <v>0</v>
      </c>
      <c r="Q14" s="83">
        <v>0</v>
      </c>
      <c r="R14" s="145">
        <v>0</v>
      </c>
      <c r="S14" s="145">
        <v>0</v>
      </c>
      <c r="T14" s="63"/>
      <c r="U14"/>
      <c r="V14"/>
      <c r="W14"/>
      <c r="X14"/>
      <c r="Y14"/>
      <c r="Z14"/>
    </row>
    <row r="15" spans="1:26" s="4" customFormat="1" ht="12.75" customHeight="1" x14ac:dyDescent="0.15">
      <c r="A15" s="192"/>
      <c r="B15" s="12" t="s">
        <v>103</v>
      </c>
      <c r="C15" s="84">
        <v>5631.4197575757544</v>
      </c>
      <c r="D15" s="84">
        <v>86.826254794520594</v>
      </c>
      <c r="E15" s="84">
        <v>14.3218564609518</v>
      </c>
      <c r="F15" s="84">
        <v>12.669334561611199</v>
      </c>
      <c r="G15" s="84">
        <v>14.3218564609518</v>
      </c>
      <c r="H15" s="84">
        <v>6.1505427525447303</v>
      </c>
      <c r="I15" s="134">
        <v>5.4001116468222099</v>
      </c>
      <c r="J15" s="84">
        <v>5.4001116468222099</v>
      </c>
      <c r="K15" s="85"/>
      <c r="L15" s="83">
        <v>15844.580367991242</v>
      </c>
      <c r="M15" s="83">
        <v>282.92364657534199</v>
      </c>
      <c r="N15" s="83">
        <v>46.667817991809102</v>
      </c>
      <c r="O15" s="83">
        <v>46.667817991809102</v>
      </c>
      <c r="P15" s="83">
        <v>41.283069761984898</v>
      </c>
      <c r="Q15" s="83">
        <v>34.764277952918398</v>
      </c>
      <c r="R15" s="145">
        <v>30.5226692700002</v>
      </c>
      <c r="S15" s="145">
        <v>30.5226692700002</v>
      </c>
      <c r="T15" s="63"/>
      <c r="U15"/>
      <c r="V15"/>
      <c r="W15"/>
      <c r="X15"/>
      <c r="Y15"/>
      <c r="Z15"/>
    </row>
    <row r="16" spans="1:26" s="4" customFormat="1" ht="12.75" customHeight="1" x14ac:dyDescent="0.15">
      <c r="A16" s="192"/>
      <c r="B16" s="12" t="s">
        <v>195</v>
      </c>
      <c r="C16" s="84">
        <v>3968.3207493113</v>
      </c>
      <c r="D16" s="84">
        <v>0</v>
      </c>
      <c r="E16" s="84">
        <v>0</v>
      </c>
      <c r="F16" s="84">
        <v>0</v>
      </c>
      <c r="G16" s="84">
        <v>0</v>
      </c>
      <c r="H16" s="84">
        <v>0</v>
      </c>
      <c r="I16" s="134">
        <v>0</v>
      </c>
      <c r="J16" s="84">
        <v>0</v>
      </c>
      <c r="K16" s="85"/>
      <c r="L16" s="83">
        <v>4611.5976043775199</v>
      </c>
      <c r="M16" s="83">
        <v>0</v>
      </c>
      <c r="N16" s="83">
        <v>0</v>
      </c>
      <c r="O16" s="83">
        <v>0</v>
      </c>
      <c r="P16" s="83">
        <v>0</v>
      </c>
      <c r="Q16" s="83">
        <v>0</v>
      </c>
      <c r="R16" s="145">
        <v>0</v>
      </c>
      <c r="S16" s="145">
        <v>0</v>
      </c>
      <c r="T16" s="63"/>
      <c r="U16"/>
      <c r="V16"/>
      <c r="W16"/>
      <c r="X16"/>
      <c r="Y16"/>
      <c r="Z16"/>
    </row>
    <row r="17" spans="1:26" s="4" customFormat="1" ht="12.75" customHeight="1" x14ac:dyDescent="0.15">
      <c r="A17" s="192"/>
      <c r="B17" s="12" t="s">
        <v>249</v>
      </c>
      <c r="C17" s="84">
        <v>10717.274627238767</v>
      </c>
      <c r="D17" s="84">
        <v>2596.6320520547947</v>
      </c>
      <c r="E17" s="84">
        <v>160.11404074332503</v>
      </c>
      <c r="F17" s="84">
        <v>118.67275960975866</v>
      </c>
      <c r="G17" s="84">
        <v>160.11404074332503</v>
      </c>
      <c r="H17" s="84">
        <v>43.58932290071354</v>
      </c>
      <c r="I17" s="134">
        <v>41.324344072745625</v>
      </c>
      <c r="J17" s="84">
        <v>41.324344072745625</v>
      </c>
      <c r="K17" s="85"/>
      <c r="L17" s="83">
        <v>25898.599510373992</v>
      </c>
      <c r="M17" s="83">
        <v>9469.2157890410872</v>
      </c>
      <c r="N17" s="83">
        <v>583.89266259502756</v>
      </c>
      <c r="O17" s="83">
        <v>583.89266259502756</v>
      </c>
      <c r="P17" s="83">
        <v>432.76750286454995</v>
      </c>
      <c r="Q17" s="83">
        <v>357.68406615550475</v>
      </c>
      <c r="R17" s="145">
        <v>339.09816522767818</v>
      </c>
      <c r="S17" s="145">
        <v>339.09816522767818</v>
      </c>
      <c r="T17" s="63"/>
      <c r="U17"/>
      <c r="V17"/>
      <c r="W17"/>
      <c r="X17"/>
      <c r="Y17"/>
      <c r="Z17"/>
    </row>
    <row r="18" spans="1:26" s="4" customFormat="1" ht="12.75" customHeight="1" x14ac:dyDescent="0.15">
      <c r="A18" s="192"/>
      <c r="B18" s="12" t="s">
        <v>17</v>
      </c>
      <c r="C18" s="84">
        <v>163.945509641873</v>
      </c>
      <c r="D18" s="84">
        <v>0</v>
      </c>
      <c r="E18" s="84">
        <v>0</v>
      </c>
      <c r="F18" s="84">
        <v>0</v>
      </c>
      <c r="G18" s="84">
        <v>0</v>
      </c>
      <c r="H18" s="84">
        <v>0</v>
      </c>
      <c r="I18" s="134">
        <v>0</v>
      </c>
      <c r="J18" s="84">
        <v>0</v>
      </c>
      <c r="K18" s="85"/>
      <c r="L18" s="83">
        <v>180.31750964187299</v>
      </c>
      <c r="M18" s="83">
        <v>0</v>
      </c>
      <c r="N18" s="83">
        <v>0</v>
      </c>
      <c r="O18" s="83">
        <v>0</v>
      </c>
      <c r="P18" s="83">
        <v>0</v>
      </c>
      <c r="Q18" s="83">
        <v>0</v>
      </c>
      <c r="R18" s="145">
        <v>0</v>
      </c>
      <c r="S18" s="145">
        <v>0</v>
      </c>
      <c r="T18" s="63"/>
      <c r="U18"/>
      <c r="V18"/>
      <c r="W18"/>
      <c r="X18"/>
      <c r="Y18"/>
      <c r="Z18"/>
    </row>
    <row r="19" spans="1:26" s="4" customFormat="1" ht="12.75" customHeight="1" x14ac:dyDescent="0.15">
      <c r="A19" s="192"/>
      <c r="B19" s="12" t="s">
        <v>5</v>
      </c>
      <c r="C19" s="84">
        <v>5082.6401349862308</v>
      </c>
      <c r="D19" s="84">
        <v>0</v>
      </c>
      <c r="E19" s="84">
        <v>0</v>
      </c>
      <c r="F19" s="84">
        <v>0</v>
      </c>
      <c r="G19" s="84">
        <v>0</v>
      </c>
      <c r="H19" s="84">
        <v>0</v>
      </c>
      <c r="I19" s="134">
        <v>0</v>
      </c>
      <c r="J19" s="84">
        <v>0</v>
      </c>
      <c r="K19" s="85"/>
      <c r="L19" s="83">
        <v>12080.606221963093</v>
      </c>
      <c r="M19" s="83">
        <v>0</v>
      </c>
      <c r="N19" s="83">
        <v>0</v>
      </c>
      <c r="O19" s="83">
        <v>0</v>
      </c>
      <c r="P19" s="83">
        <v>0</v>
      </c>
      <c r="Q19" s="83">
        <v>0</v>
      </c>
      <c r="R19" s="145">
        <v>0</v>
      </c>
      <c r="S19" s="145">
        <v>0</v>
      </c>
      <c r="T19" s="63"/>
      <c r="U19"/>
      <c r="V19"/>
      <c r="W19"/>
      <c r="X19"/>
      <c r="Y19"/>
      <c r="Z19"/>
    </row>
    <row r="20" spans="1:26" s="4" customFormat="1" ht="12.75" customHeight="1" x14ac:dyDescent="0.15">
      <c r="A20" s="192"/>
      <c r="B20" s="12" t="s">
        <v>9</v>
      </c>
      <c r="C20" s="84">
        <v>108229.04272415562</v>
      </c>
      <c r="D20" s="84">
        <v>1120.5329260273979</v>
      </c>
      <c r="E20" s="84">
        <v>499.10814145511461</v>
      </c>
      <c r="F20" s="84">
        <v>364.20685650249686</v>
      </c>
      <c r="G20" s="84">
        <v>424.1247587012939</v>
      </c>
      <c r="H20" s="84">
        <v>233.07234484551782</v>
      </c>
      <c r="I20" s="134">
        <v>181.23685183322141</v>
      </c>
      <c r="J20" s="84">
        <v>181.23685183322141</v>
      </c>
      <c r="K20" s="85"/>
      <c r="L20" s="83">
        <v>134188.19638841468</v>
      </c>
      <c r="M20" s="83">
        <v>3507.8003013698549</v>
      </c>
      <c r="N20" s="83">
        <v>1562.4455545624869</v>
      </c>
      <c r="O20" s="83">
        <v>1327.7119501211741</v>
      </c>
      <c r="P20" s="83">
        <v>1140.140455782725</v>
      </c>
      <c r="Q20" s="83">
        <v>1146.18757493772</v>
      </c>
      <c r="R20" s="145">
        <v>891.27445742116345</v>
      </c>
      <c r="S20" s="145">
        <v>891.27445742116345</v>
      </c>
      <c r="T20" s="63"/>
      <c r="U20"/>
      <c r="V20"/>
      <c r="W20"/>
      <c r="X20"/>
      <c r="Y20"/>
      <c r="Z20"/>
    </row>
    <row r="21" spans="1:26" s="4" customFormat="1" ht="12.75" customHeight="1" x14ac:dyDescent="0.15">
      <c r="A21" s="192"/>
      <c r="B21" s="12" t="s">
        <v>10</v>
      </c>
      <c r="C21" s="84">
        <v>87818.888472795225</v>
      </c>
      <c r="D21" s="84">
        <v>5208.9036684931507</v>
      </c>
      <c r="E21" s="84">
        <v>543.71527426736498</v>
      </c>
      <c r="F21" s="84">
        <v>463.37700166918353</v>
      </c>
      <c r="G21" s="84">
        <v>534.54785495013118</v>
      </c>
      <c r="H21" s="84">
        <v>248.700617111838</v>
      </c>
      <c r="I21" s="134">
        <v>207.92241822099993</v>
      </c>
      <c r="J21" s="84">
        <v>207.92241822099993</v>
      </c>
      <c r="K21" s="85"/>
      <c r="L21" s="83">
        <v>160357.85047351971</v>
      </c>
      <c r="M21" s="83">
        <v>18230.945126027389</v>
      </c>
      <c r="N21" s="83">
        <v>1902.9807345657382</v>
      </c>
      <c r="O21" s="83">
        <v>1870.8951501210324</v>
      </c>
      <c r="P21" s="83">
        <v>1621.8001383269575</v>
      </c>
      <c r="Q21" s="83">
        <v>1426.9905450066999</v>
      </c>
      <c r="R21" s="145">
        <v>1193.0140276365744</v>
      </c>
      <c r="S21" s="145">
        <v>1193.0140276365744</v>
      </c>
      <c r="T21" s="63"/>
      <c r="U21"/>
      <c r="V21"/>
      <c r="W21"/>
      <c r="X21"/>
      <c r="Y21"/>
      <c r="Z21"/>
    </row>
    <row r="22" spans="1:26" s="41" customFormat="1" ht="12.75" customHeight="1" x14ac:dyDescent="0.15">
      <c r="A22" s="192"/>
      <c r="B22" s="64" t="s">
        <v>229</v>
      </c>
      <c r="C22" s="168">
        <f t="shared" ref="C22:J22" si="0">SUM(C4:C21)</f>
        <v>1239459.597477444</v>
      </c>
      <c r="D22" s="168">
        <f t="shared" si="0"/>
        <v>77318.696473972523</v>
      </c>
      <c r="E22" s="168">
        <f t="shared" si="0"/>
        <v>16059.143056299179</v>
      </c>
      <c r="F22" s="168">
        <f t="shared" si="0"/>
        <v>13028.076978394243</v>
      </c>
      <c r="G22" s="168">
        <f t="shared" si="0"/>
        <v>15241.462498044215</v>
      </c>
      <c r="H22" s="168">
        <f t="shared" si="0"/>
        <v>6852.1078381150865</v>
      </c>
      <c r="I22" s="168">
        <f t="shared" si="0"/>
        <v>5034.6387833668305</v>
      </c>
      <c r="J22" s="168">
        <f t="shared" si="0"/>
        <v>5034.6387833668305</v>
      </c>
      <c r="K22" s="85"/>
      <c r="L22" s="93">
        <f t="shared" ref="L22:S22" si="1">SUM(L4:L21)</f>
        <v>2007550.3792996251</v>
      </c>
      <c r="M22" s="94">
        <f t="shared" si="1"/>
        <v>236987.82298356164</v>
      </c>
      <c r="N22" s="94">
        <f t="shared" si="1"/>
        <v>48984.541304606035</v>
      </c>
      <c r="O22" s="94">
        <f t="shared" si="1"/>
        <v>46469.189334188603</v>
      </c>
      <c r="P22" s="94">
        <f t="shared" si="1"/>
        <v>39722.14836351759</v>
      </c>
      <c r="Q22" s="94">
        <f t="shared" si="1"/>
        <v>34992.972436519827</v>
      </c>
      <c r="R22" s="146">
        <f t="shared" si="1"/>
        <v>25524.771471882254</v>
      </c>
      <c r="S22" s="146">
        <f t="shared" si="1"/>
        <v>25524.771471882254</v>
      </c>
      <c r="T22" s="63"/>
      <c r="U22"/>
      <c r="V22"/>
      <c r="W22"/>
      <c r="X22"/>
      <c r="Y22"/>
      <c r="Z22"/>
    </row>
    <row r="23" spans="1:26" s="4" customFormat="1" ht="12.75" customHeight="1" x14ac:dyDescent="0.15">
      <c r="A23" s="191" t="s">
        <v>270</v>
      </c>
      <c r="B23" s="61" t="s">
        <v>99</v>
      </c>
      <c r="C23" s="84">
        <v>33940.363676712339</v>
      </c>
      <c r="D23" s="84">
        <v>11898.3740109589</v>
      </c>
      <c r="E23" s="84">
        <v>11898.3740109589</v>
      </c>
      <c r="F23" s="84">
        <v>11898.3740109589</v>
      </c>
      <c r="G23" s="84">
        <v>11898.3740109589</v>
      </c>
      <c r="H23" s="84">
        <v>8618.0612904109621</v>
      </c>
      <c r="I23" s="134">
        <v>12428.886930180484</v>
      </c>
      <c r="J23" s="84">
        <v>9165.9785962929418</v>
      </c>
      <c r="K23" s="85"/>
      <c r="L23" s="83">
        <v>55863.3473041096</v>
      </c>
      <c r="M23" s="83">
        <v>20200.076679452053</v>
      </c>
      <c r="N23" s="83">
        <v>20200.076679452053</v>
      </c>
      <c r="O23" s="83">
        <v>20200.076679452053</v>
      </c>
      <c r="P23" s="83">
        <v>20200.076679452053</v>
      </c>
      <c r="Q23" s="83">
        <v>25713.316336986307</v>
      </c>
      <c r="R23" s="145">
        <v>37083.502957673387</v>
      </c>
      <c r="S23" s="145">
        <v>28103.05304608732</v>
      </c>
      <c r="T23" s="41"/>
      <c r="U23" s="35"/>
      <c r="V23" s="35"/>
      <c r="W23" s="35"/>
    </row>
    <row r="24" spans="1:26" s="4" customFormat="1" ht="12.75" customHeight="1" x14ac:dyDescent="0.15">
      <c r="A24" s="192"/>
      <c r="B24" s="61" t="s">
        <v>100</v>
      </c>
      <c r="C24" s="84">
        <v>977.22081146458345</v>
      </c>
      <c r="D24" s="84"/>
      <c r="E24" s="84"/>
      <c r="F24" s="84"/>
      <c r="G24" s="84"/>
      <c r="H24" s="84"/>
      <c r="I24" s="134"/>
      <c r="J24" s="84">
        <v>0</v>
      </c>
      <c r="K24" s="85"/>
      <c r="L24" s="83">
        <v>1499.452824899053</v>
      </c>
      <c r="M24" s="83"/>
      <c r="N24" s="83"/>
      <c r="O24" s="83"/>
      <c r="P24" s="83"/>
      <c r="Q24" s="83"/>
      <c r="R24" s="145"/>
      <c r="S24" s="145">
        <v>0</v>
      </c>
      <c r="T24" s="41"/>
      <c r="U24" s="35"/>
      <c r="V24" s="35"/>
      <c r="W24" s="35"/>
    </row>
    <row r="25" spans="1:26" s="4" customFormat="1" ht="12.75" customHeight="1" x14ac:dyDescent="0.15">
      <c r="A25" s="192"/>
      <c r="B25" s="61" t="s">
        <v>2</v>
      </c>
      <c r="C25" s="84">
        <v>260510.06048453171</v>
      </c>
      <c r="D25" s="84">
        <v>167517.46002465743</v>
      </c>
      <c r="E25" s="84">
        <v>167517.46002465743</v>
      </c>
      <c r="F25" s="84">
        <v>45686.580006724762</v>
      </c>
      <c r="G25" s="84">
        <v>167517.46002465743</v>
      </c>
      <c r="H25" s="84">
        <v>28103.71083287671</v>
      </c>
      <c r="I25" s="134">
        <v>19211.80081939252</v>
      </c>
      <c r="J25" s="84">
        <v>6882.9603568582152</v>
      </c>
      <c r="K25" s="85"/>
      <c r="L25" s="83">
        <v>359523.17144662817</v>
      </c>
      <c r="M25" s="83">
        <v>264000.35059999995</v>
      </c>
      <c r="N25" s="83">
        <v>264000.35059999995</v>
      </c>
      <c r="O25" s="83">
        <v>264000.35059999995</v>
      </c>
      <c r="P25" s="83">
        <v>72000.095618181876</v>
      </c>
      <c r="Q25" s="83">
        <v>75574.630933001157</v>
      </c>
      <c r="R25" s="145">
        <v>51663.097628566888</v>
      </c>
      <c r="S25" s="145">
        <v>23151.659536942865</v>
      </c>
      <c r="T25" s="41"/>
      <c r="U25" s="35"/>
      <c r="V25" s="35"/>
      <c r="W25" s="35"/>
    </row>
    <row r="26" spans="1:26" s="4" customFormat="1" ht="12.75" customHeight="1" x14ac:dyDescent="0.15">
      <c r="A26" s="192"/>
      <c r="B26" s="61" t="s">
        <v>3</v>
      </c>
      <c r="C26" s="84">
        <v>430823.88572789973</v>
      </c>
      <c r="D26" s="84">
        <v>258650.98311232863</v>
      </c>
      <c r="E26" s="84">
        <v>258650.98311232863</v>
      </c>
      <c r="F26" s="84">
        <v>97524.141173500975</v>
      </c>
      <c r="G26" s="84">
        <v>258650.98311232863</v>
      </c>
      <c r="H26" s="84">
        <v>57089.289204536217</v>
      </c>
      <c r="I26" s="134">
        <v>45505.89357126227</v>
      </c>
      <c r="J26" s="84">
        <v>14526.564910936968</v>
      </c>
      <c r="K26" s="85"/>
      <c r="L26" s="83">
        <v>686589.68024512706</v>
      </c>
      <c r="M26" s="83">
        <v>487920.95495068427</v>
      </c>
      <c r="N26" s="83">
        <v>487920.95495068427</v>
      </c>
      <c r="O26" s="83">
        <v>487920.95495068427</v>
      </c>
      <c r="P26" s="83">
        <v>183970.19612894685</v>
      </c>
      <c r="Q26" s="83">
        <v>163531.18275059495</v>
      </c>
      <c r="R26" s="145">
        <v>130350.76634374901</v>
      </c>
      <c r="S26" s="145">
        <v>55086.642623725493</v>
      </c>
      <c r="T26" s="41"/>
      <c r="U26" s="35"/>
      <c r="V26" s="35"/>
      <c r="W26" s="35"/>
    </row>
    <row r="27" spans="1:26" s="4" customFormat="1" ht="12.75" customHeight="1" x14ac:dyDescent="0.15">
      <c r="A27" s="192"/>
      <c r="B27" s="61" t="s">
        <v>18</v>
      </c>
      <c r="C27" s="84">
        <v>73653.682667210072</v>
      </c>
      <c r="D27" s="84">
        <v>43369.940964383539</v>
      </c>
      <c r="E27" s="84">
        <v>43369.940964383539</v>
      </c>
      <c r="F27" s="84">
        <v>11313.897642882668</v>
      </c>
      <c r="G27" s="84">
        <v>43369.940964383539</v>
      </c>
      <c r="H27" s="84">
        <v>6354.2595051816543</v>
      </c>
      <c r="I27" s="134">
        <v>3654.8212781765774</v>
      </c>
      <c r="J27" s="84">
        <v>1567.745908537996</v>
      </c>
      <c r="K27" s="85"/>
      <c r="L27" s="83">
        <v>90354.576290327939</v>
      </c>
      <c r="M27" s="83">
        <v>62405.983915068486</v>
      </c>
      <c r="N27" s="83">
        <v>62405.983915068486</v>
      </c>
      <c r="O27" s="83">
        <v>62405.983915068486</v>
      </c>
      <c r="P27" s="83">
        <v>16279.821890887435</v>
      </c>
      <c r="Q27" s="83">
        <v>18568.539997379383</v>
      </c>
      <c r="R27" s="145">
        <v>10680.189411803844</v>
      </c>
      <c r="S27" s="145">
        <v>5889.6254520113052</v>
      </c>
      <c r="T27" s="41"/>
      <c r="U27" s="35"/>
      <c r="V27" s="35"/>
      <c r="W27" s="35"/>
    </row>
    <row r="28" spans="1:26" s="4" customFormat="1" ht="12.75" customHeight="1" x14ac:dyDescent="0.15">
      <c r="A28" s="192"/>
      <c r="B28" s="61" t="s">
        <v>6</v>
      </c>
      <c r="C28" s="84">
        <v>289725.63904327701</v>
      </c>
      <c r="D28" s="84">
        <v>267694.68175616459</v>
      </c>
      <c r="E28" s="84">
        <v>267694.68175616459</v>
      </c>
      <c r="F28" s="84">
        <v>102959.49298314007</v>
      </c>
      <c r="G28" s="84">
        <v>267694.68175616459</v>
      </c>
      <c r="H28" s="84">
        <v>66215.969754478399</v>
      </c>
      <c r="I28" s="134">
        <v>51390.862304462971</v>
      </c>
      <c r="J28" s="84">
        <v>15018.519160431546</v>
      </c>
      <c r="K28" s="85"/>
      <c r="L28" s="83">
        <v>378457.79646954226</v>
      </c>
      <c r="M28" s="83">
        <v>395987.04208767152</v>
      </c>
      <c r="N28" s="83">
        <v>395987.04208767152</v>
      </c>
      <c r="O28" s="83">
        <v>395987.04208767152</v>
      </c>
      <c r="P28" s="83">
        <v>152302.70849525821</v>
      </c>
      <c r="Q28" s="83">
        <v>139185.30435405695</v>
      </c>
      <c r="R28" s="145">
        <v>108023.07717286485</v>
      </c>
      <c r="S28" s="145">
        <v>50065.258352584984</v>
      </c>
      <c r="T28" s="41"/>
      <c r="U28" s="35"/>
      <c r="V28" s="35"/>
      <c r="W28" s="35"/>
    </row>
    <row r="29" spans="1:26" s="4" customFormat="1" ht="12.75" customHeight="1" x14ac:dyDescent="0.15">
      <c r="A29" s="192"/>
      <c r="B29" s="61" t="s">
        <v>8</v>
      </c>
      <c r="C29" s="84">
        <v>642981.43971885706</v>
      </c>
      <c r="D29" s="84">
        <v>502647.6458273973</v>
      </c>
      <c r="E29" s="84">
        <v>502647.6458273973</v>
      </c>
      <c r="F29" s="84">
        <v>109271.22735378197</v>
      </c>
      <c r="G29" s="84">
        <v>502647.6458273973</v>
      </c>
      <c r="H29" s="84">
        <v>59222.878141751018</v>
      </c>
      <c r="I29" s="134">
        <v>43872.545015325559</v>
      </c>
      <c r="J29" s="84">
        <v>17560.998185613593</v>
      </c>
      <c r="K29" s="85"/>
      <c r="L29" s="83">
        <v>944275.56757553865</v>
      </c>
      <c r="M29" s="83">
        <v>845401.05079452018</v>
      </c>
      <c r="N29" s="83">
        <v>845401.05079452018</v>
      </c>
      <c r="O29" s="83">
        <v>845401.05079452018</v>
      </c>
      <c r="P29" s="83">
        <v>183782.8371292435</v>
      </c>
      <c r="Q29" s="83">
        <v>159825.64283740311</v>
      </c>
      <c r="R29" s="145">
        <v>118399.47550681469</v>
      </c>
      <c r="S29" s="145">
        <v>60928.301151119755</v>
      </c>
      <c r="T29" s="41"/>
      <c r="U29" s="35"/>
      <c r="V29" s="35"/>
      <c r="W29" s="35"/>
    </row>
    <row r="30" spans="1:26" s="4" customFormat="1" ht="12.75" customHeight="1" x14ac:dyDescent="0.15">
      <c r="A30" s="192"/>
      <c r="B30" s="61" t="s">
        <v>16</v>
      </c>
      <c r="C30" s="84">
        <v>1133176.3332010414</v>
      </c>
      <c r="D30" s="84">
        <v>506736.09423561645</v>
      </c>
      <c r="E30" s="84">
        <v>506736.09423561645</v>
      </c>
      <c r="F30" s="84">
        <v>80010.962247728938</v>
      </c>
      <c r="G30" s="84">
        <v>506736.09423561645</v>
      </c>
      <c r="H30" s="84">
        <v>57725.869560778687</v>
      </c>
      <c r="I30" s="134">
        <v>62648.317815796232</v>
      </c>
      <c r="J30" s="84">
        <v>62214.528433230022</v>
      </c>
      <c r="K30" s="85"/>
      <c r="L30" s="83">
        <v>1623384.5193758782</v>
      </c>
      <c r="M30" s="83">
        <v>989661.97300000011</v>
      </c>
      <c r="N30" s="83">
        <v>989661.97300000011</v>
      </c>
      <c r="O30" s="83">
        <v>989661.97300000011</v>
      </c>
      <c r="P30" s="83">
        <v>156262.41678947367</v>
      </c>
      <c r="Q30" s="83">
        <v>180610.10177476576</v>
      </c>
      <c r="R30" s="145">
        <v>196011.23625891015</v>
      </c>
      <c r="S30" s="145">
        <v>194819.09415967003</v>
      </c>
      <c r="T30" s="41"/>
      <c r="U30" s="35"/>
      <c r="V30" s="35"/>
      <c r="W30" s="35"/>
    </row>
    <row r="31" spans="1:26" s="4" customFormat="1" ht="12.75" customHeight="1" x14ac:dyDescent="0.15">
      <c r="A31" s="192"/>
      <c r="B31" s="61" t="s">
        <v>7</v>
      </c>
      <c r="C31" s="84">
        <v>2545140.785741942</v>
      </c>
      <c r="D31" s="84">
        <v>1779413.3897205465</v>
      </c>
      <c r="E31" s="84">
        <v>1779413.3897205465</v>
      </c>
      <c r="F31" s="84">
        <v>418564.21565848362</v>
      </c>
      <c r="G31" s="84">
        <v>1779413.3897205465</v>
      </c>
      <c r="H31" s="84">
        <v>263907.1726935191</v>
      </c>
      <c r="I31" s="134">
        <v>220995.11061808243</v>
      </c>
      <c r="J31" s="84">
        <v>96983.750997712967</v>
      </c>
      <c r="K31" s="85"/>
      <c r="L31" s="83">
        <v>4798399.4607118135</v>
      </c>
      <c r="M31" s="83">
        <v>3772026.1332328771</v>
      </c>
      <c r="N31" s="83">
        <v>3772026.1332328771</v>
      </c>
      <c r="O31" s="83">
        <v>3772026.1332328771</v>
      </c>
      <c r="P31" s="83">
        <v>887278.45312430419</v>
      </c>
      <c r="Q31" s="83">
        <v>768336.27541456209</v>
      </c>
      <c r="R31" s="145">
        <v>643402.59661800601</v>
      </c>
      <c r="S31" s="145">
        <v>320597.0404165088</v>
      </c>
      <c r="T31" s="41"/>
      <c r="U31" s="35"/>
      <c r="V31" s="35"/>
      <c r="W31" s="35"/>
    </row>
    <row r="32" spans="1:26" s="4" customFormat="1" ht="12.75" customHeight="1" x14ac:dyDescent="0.15">
      <c r="A32" s="192"/>
      <c r="B32" s="61" t="s">
        <v>11</v>
      </c>
      <c r="C32" s="84">
        <v>106430.10210299253</v>
      </c>
      <c r="D32" s="84">
        <v>43025.971767123287</v>
      </c>
      <c r="E32" s="84">
        <v>43025.971767123287</v>
      </c>
      <c r="F32" s="84">
        <v>8605.1943534246493</v>
      </c>
      <c r="G32" s="84">
        <v>43025.971767123287</v>
      </c>
      <c r="H32" s="84">
        <v>6943.3105424657506</v>
      </c>
      <c r="I32" s="134">
        <v>7809.1078371014282</v>
      </c>
      <c r="J32" s="84">
        <v>7809.1078371014282</v>
      </c>
      <c r="K32" s="85"/>
      <c r="L32" s="83">
        <v>126207.68788978456</v>
      </c>
      <c r="M32" s="83">
        <v>69285.691487671196</v>
      </c>
      <c r="N32" s="83">
        <v>69285.691487671196</v>
      </c>
      <c r="O32" s="83">
        <v>69285.691487671196</v>
      </c>
      <c r="P32" s="83">
        <v>13857.1382975342</v>
      </c>
      <c r="Q32" s="83">
        <v>18856.544309041092</v>
      </c>
      <c r="R32" s="145">
        <v>21207.864324053371</v>
      </c>
      <c r="S32" s="145">
        <v>21207.864324053371</v>
      </c>
      <c r="T32" s="41"/>
      <c r="U32" s="35"/>
      <c r="V32" s="35"/>
      <c r="W32" s="35"/>
    </row>
    <row r="33" spans="1:23" s="4" customFormat="1" ht="12.75" customHeight="1" x14ac:dyDescent="0.15">
      <c r="A33" s="192"/>
      <c r="B33" s="61" t="s">
        <v>117</v>
      </c>
      <c r="C33" s="84">
        <v>786.68247887090104</v>
      </c>
      <c r="D33" s="84"/>
      <c r="E33" s="84"/>
      <c r="F33" s="84"/>
      <c r="G33" s="84"/>
      <c r="H33" s="84"/>
      <c r="I33" s="134"/>
      <c r="J33" s="84">
        <v>0</v>
      </c>
      <c r="K33" s="85"/>
      <c r="L33" s="83">
        <v>987.19195162081587</v>
      </c>
      <c r="M33" s="83"/>
      <c r="N33" s="83"/>
      <c r="O33" s="83"/>
      <c r="P33" s="83"/>
      <c r="Q33" s="83"/>
      <c r="R33" s="145"/>
      <c r="S33" s="145">
        <v>0</v>
      </c>
      <c r="T33" s="41"/>
      <c r="U33" s="35"/>
      <c r="V33" s="35"/>
      <c r="W33" s="35"/>
    </row>
    <row r="34" spans="1:23" s="4" customFormat="1" ht="12.75" customHeight="1" x14ac:dyDescent="0.15">
      <c r="A34" s="192"/>
      <c r="B34" s="61" t="s">
        <v>101</v>
      </c>
      <c r="C34" s="84">
        <v>104555.10257767462</v>
      </c>
      <c r="D34" s="84">
        <v>76215.094550684953</v>
      </c>
      <c r="E34" s="84">
        <v>76215.094550684953</v>
      </c>
      <c r="F34" s="84">
        <v>31537.280503731701</v>
      </c>
      <c r="G34" s="84">
        <v>76215.094550684953</v>
      </c>
      <c r="H34" s="84">
        <v>18529.483307699567</v>
      </c>
      <c r="I34" s="134">
        <v>8015.9781122550803</v>
      </c>
      <c r="J34" s="84">
        <v>2996.9785801301214</v>
      </c>
      <c r="K34" s="85"/>
      <c r="L34" s="83">
        <v>153723.56770250961</v>
      </c>
      <c r="M34" s="83">
        <v>134002.70268493152</v>
      </c>
      <c r="N34" s="83">
        <v>134002.70268493152</v>
      </c>
      <c r="O34" s="83">
        <v>134002.70268493152</v>
      </c>
      <c r="P34" s="83">
        <v>55449.394214454383</v>
      </c>
      <c r="Q34" s="83">
        <v>48783.300026074656</v>
      </c>
      <c r="R34" s="145">
        <v>21103.981085651503</v>
      </c>
      <c r="S34" s="145">
        <v>9091.0890365866453</v>
      </c>
      <c r="T34" s="41"/>
      <c r="U34" s="35"/>
      <c r="V34" s="35"/>
      <c r="W34" s="35"/>
    </row>
    <row r="35" spans="1:23" s="4" customFormat="1" ht="12.75" customHeight="1" x14ac:dyDescent="0.15">
      <c r="A35" s="192"/>
      <c r="B35" s="61" t="s">
        <v>4</v>
      </c>
      <c r="C35" s="84">
        <v>928424.23463826615</v>
      </c>
      <c r="D35" s="84">
        <v>593696.06969589018</v>
      </c>
      <c r="E35" s="84">
        <v>593696.06969589018</v>
      </c>
      <c r="F35" s="84">
        <v>231763.70635187169</v>
      </c>
      <c r="G35" s="84">
        <v>593696.06969589018</v>
      </c>
      <c r="H35" s="84">
        <v>126763.87528663101</v>
      </c>
      <c r="I35" s="134">
        <v>74582.483447399369</v>
      </c>
      <c r="J35" s="84">
        <v>48449.558779812163</v>
      </c>
      <c r="K35" s="85"/>
      <c r="L35" s="83">
        <v>1354352.8237752744</v>
      </c>
      <c r="M35" s="83">
        <v>1007656.7652794521</v>
      </c>
      <c r="N35" s="83">
        <v>1007656.7652794521</v>
      </c>
      <c r="O35" s="83">
        <v>1007656.7652794521</v>
      </c>
      <c r="P35" s="83">
        <v>393363.33617860934</v>
      </c>
      <c r="Q35" s="83">
        <v>386019.39530160429</v>
      </c>
      <c r="R35" s="145">
        <v>227117.42675394009</v>
      </c>
      <c r="S35" s="145">
        <v>163952.0987344138</v>
      </c>
      <c r="T35" s="41"/>
      <c r="U35" s="35"/>
      <c r="V35" s="35"/>
      <c r="W35" s="35"/>
    </row>
    <row r="36" spans="1:23" s="4" customFormat="1" ht="12.75" customHeight="1" x14ac:dyDescent="0.15">
      <c r="A36" s="192"/>
      <c r="B36" s="61" t="s">
        <v>102</v>
      </c>
      <c r="C36" s="84">
        <v>752092.85713705409</v>
      </c>
      <c r="D36" s="84">
        <v>352526.7593643837</v>
      </c>
      <c r="E36" s="84">
        <v>352526.7593643837</v>
      </c>
      <c r="F36" s="84">
        <v>117508.91978812788</v>
      </c>
      <c r="G36" s="84">
        <v>352526.7593643837</v>
      </c>
      <c r="H36" s="84">
        <v>76617.673330593636</v>
      </c>
      <c r="I36" s="134">
        <v>67119.335961064789</v>
      </c>
      <c r="J36" s="84">
        <v>52616.371674572991</v>
      </c>
      <c r="K36" s="85"/>
      <c r="L36" s="83">
        <v>1136447.9705208123</v>
      </c>
      <c r="M36" s="83">
        <v>732560.02541643812</v>
      </c>
      <c r="N36" s="83">
        <v>732560.02541643812</v>
      </c>
      <c r="O36" s="83">
        <v>732560.02541643812</v>
      </c>
      <c r="P36" s="83">
        <v>244186.67513881266</v>
      </c>
      <c r="Q36" s="83">
        <v>251409.32490958914</v>
      </c>
      <c r="R36" s="145">
        <v>220241.96518655182</v>
      </c>
      <c r="S36" s="145">
        <v>183989.33460165741</v>
      </c>
      <c r="T36" s="41"/>
      <c r="U36" s="35"/>
      <c r="V36" s="35"/>
      <c r="W36" s="35"/>
    </row>
    <row r="37" spans="1:23" s="4" customFormat="1" ht="12.75" customHeight="1" x14ac:dyDescent="0.15">
      <c r="A37" s="192"/>
      <c r="B37" s="61" t="s">
        <v>103</v>
      </c>
      <c r="C37" s="84">
        <v>125486.91197653492</v>
      </c>
      <c r="D37" s="84">
        <v>106268.01670684933</v>
      </c>
      <c r="E37" s="84">
        <v>106268.01670684933</v>
      </c>
      <c r="F37" s="84">
        <v>48706.174323972584</v>
      </c>
      <c r="G37" s="84">
        <v>106268.01670684933</v>
      </c>
      <c r="H37" s="84">
        <v>32890.738756735176</v>
      </c>
      <c r="I37" s="134">
        <v>29087.999800224927</v>
      </c>
      <c r="J37" s="84">
        <v>4254.6723002574963</v>
      </c>
      <c r="K37" s="85"/>
      <c r="L37" s="83">
        <v>241983.69890627571</v>
      </c>
      <c r="M37" s="83">
        <v>220601.63476712318</v>
      </c>
      <c r="N37" s="83">
        <v>220601.63476712318</v>
      </c>
      <c r="O37" s="83">
        <v>220601.63476712318</v>
      </c>
      <c r="P37" s="83">
        <v>101109.08260159817</v>
      </c>
      <c r="Q37" s="83">
        <v>89962.611888127882</v>
      </c>
      <c r="R37" s="145">
        <v>79561.376106023628</v>
      </c>
      <c r="S37" s="145">
        <v>17489.961210272977</v>
      </c>
      <c r="T37" s="41"/>
      <c r="U37" s="35"/>
      <c r="V37" s="35"/>
      <c r="W37" s="35"/>
    </row>
    <row r="38" spans="1:23" s="4" customFormat="1" ht="12.75" customHeight="1" x14ac:dyDescent="0.15">
      <c r="A38" s="192"/>
      <c r="B38" s="61" t="s">
        <v>195</v>
      </c>
      <c r="C38" s="84">
        <v>11456.34349623759</v>
      </c>
      <c r="D38" s="84">
        <v>9490.6486794520533</v>
      </c>
      <c r="E38" s="84">
        <v>9490.6486794520533</v>
      </c>
      <c r="F38" s="84">
        <v>9490.6486794520533</v>
      </c>
      <c r="G38" s="84">
        <v>9490.6486794520533</v>
      </c>
      <c r="H38" s="84">
        <v>6055.9586739726001</v>
      </c>
      <c r="I38" s="134">
        <v>3965.2283903217235</v>
      </c>
      <c r="J38" s="84">
        <v>535.32929182088799</v>
      </c>
      <c r="K38" s="85"/>
      <c r="L38" s="83">
        <v>12506.203925431142</v>
      </c>
      <c r="M38" s="83">
        <v>11810.16233972603</v>
      </c>
      <c r="N38" s="83">
        <v>11810.16233972603</v>
      </c>
      <c r="O38" s="83">
        <v>11810.16233972603</v>
      </c>
      <c r="P38" s="83">
        <v>11810.16233972603</v>
      </c>
      <c r="Q38" s="83">
        <v>13496.576882191781</v>
      </c>
      <c r="R38" s="145">
        <v>8837.0830625765266</v>
      </c>
      <c r="S38" s="145">
        <v>1288.094542260998</v>
      </c>
      <c r="T38" s="41"/>
      <c r="U38" s="35"/>
      <c r="V38" s="35"/>
      <c r="W38" s="35"/>
    </row>
    <row r="39" spans="1:23" s="4" customFormat="1" ht="12.75" customHeight="1" x14ac:dyDescent="0.15">
      <c r="A39" s="192"/>
      <c r="B39" s="61" t="s">
        <v>249</v>
      </c>
      <c r="C39" s="84">
        <v>85180.608131604953</v>
      </c>
      <c r="D39" s="84">
        <v>63121.821375342428</v>
      </c>
      <c r="E39" s="84">
        <v>63121.821375342428</v>
      </c>
      <c r="F39" s="84">
        <v>32232.419425706812</v>
      </c>
      <c r="G39" s="84">
        <v>63121.821375342428</v>
      </c>
      <c r="H39" s="84">
        <v>21401.624164616744</v>
      </c>
      <c r="I39" s="134">
        <v>20356.32422298942</v>
      </c>
      <c r="J39" s="84">
        <v>3753.1446968770128</v>
      </c>
      <c r="K39" s="85"/>
      <c r="L39" s="83">
        <v>168899.67083195577</v>
      </c>
      <c r="M39" s="83">
        <v>137079.98649041101</v>
      </c>
      <c r="N39" s="83">
        <v>137079.98649041101</v>
      </c>
      <c r="O39" s="83">
        <v>137079.98649041101</v>
      </c>
      <c r="P39" s="83">
        <v>69998.29097382685</v>
      </c>
      <c r="Q39" s="83">
        <v>60105.246112270506</v>
      </c>
      <c r="R39" s="145">
        <v>57169.580586636075</v>
      </c>
      <c r="S39" s="145">
        <v>13841.311548511252</v>
      </c>
      <c r="T39" s="41"/>
      <c r="U39" s="35"/>
      <c r="V39" s="35"/>
      <c r="W39" s="35"/>
    </row>
    <row r="40" spans="1:23" s="4" customFormat="1" ht="12.75" customHeight="1" x14ac:dyDescent="0.15">
      <c r="A40" s="192"/>
      <c r="B40" s="61" t="s">
        <v>17</v>
      </c>
      <c r="C40" s="84">
        <v>42007.051054258627</v>
      </c>
      <c r="D40" s="84">
        <v>23422.99568219178</v>
      </c>
      <c r="E40" s="84">
        <v>23422.99568219178</v>
      </c>
      <c r="F40" s="84">
        <v>10038.426720939333</v>
      </c>
      <c r="G40" s="84">
        <v>23422.99568219178</v>
      </c>
      <c r="H40" s="84">
        <v>5924.3468547945267</v>
      </c>
      <c r="I40" s="134">
        <v>4674.6053890326975</v>
      </c>
      <c r="J40" s="84">
        <v>4296.8778444695345</v>
      </c>
      <c r="K40" s="85"/>
      <c r="L40" s="83">
        <v>44354.761414234476</v>
      </c>
      <c r="M40" s="83">
        <v>27625.060808219179</v>
      </c>
      <c r="N40" s="83">
        <v>27625.060808219179</v>
      </c>
      <c r="O40" s="83">
        <v>27625.060808219179</v>
      </c>
      <c r="P40" s="83">
        <v>11839.311774951077</v>
      </c>
      <c r="Q40" s="83">
        <v>18557.55394050882</v>
      </c>
      <c r="R40" s="145">
        <v>14642.83638075009</v>
      </c>
      <c r="S40" s="145">
        <v>13702.179780262457</v>
      </c>
      <c r="T40" s="41"/>
      <c r="U40" s="35"/>
      <c r="V40" s="35"/>
      <c r="W40" s="35"/>
    </row>
    <row r="41" spans="1:23" s="4" customFormat="1" ht="12.75" customHeight="1" x14ac:dyDescent="0.15">
      <c r="A41" s="192"/>
      <c r="B41" s="61" t="s">
        <v>5</v>
      </c>
      <c r="C41" s="84">
        <v>35939.095990641144</v>
      </c>
      <c r="D41" s="84">
        <v>14705.288706849307</v>
      </c>
      <c r="E41" s="84">
        <v>14705.288706849307</v>
      </c>
      <c r="F41" s="84">
        <v>6684.222139476964</v>
      </c>
      <c r="G41" s="84">
        <v>14705.288706849307</v>
      </c>
      <c r="H41" s="84">
        <v>3622.7100423412217</v>
      </c>
      <c r="I41" s="134">
        <v>1860.3116113842398</v>
      </c>
      <c r="J41" s="84">
        <v>1860.3116113842398</v>
      </c>
      <c r="K41" s="85"/>
      <c r="L41" s="83">
        <v>64404.85001867239</v>
      </c>
      <c r="M41" s="83">
        <v>28523.607336986304</v>
      </c>
      <c r="N41" s="83">
        <v>28523.607336986304</v>
      </c>
      <c r="O41" s="83">
        <v>28523.607336986304</v>
      </c>
      <c r="P41" s="83">
        <v>12965.276062266514</v>
      </c>
      <c r="Q41" s="83">
        <v>10541.678047322548</v>
      </c>
      <c r="R41" s="145">
        <v>5413.2971851743168</v>
      </c>
      <c r="S41" s="145">
        <v>5413.2971851743168</v>
      </c>
      <c r="T41" s="41"/>
      <c r="U41" s="35"/>
      <c r="V41" s="35"/>
      <c r="W41" s="35"/>
    </row>
    <row r="42" spans="1:23" s="4" customFormat="1" ht="12.75" customHeight="1" x14ac:dyDescent="0.15">
      <c r="A42" s="192"/>
      <c r="B42" s="61" t="s">
        <v>9</v>
      </c>
      <c r="C42" s="84">
        <v>637989.8258980033</v>
      </c>
      <c r="D42" s="84">
        <v>383093.31986027415</v>
      </c>
      <c r="E42" s="84">
        <v>383093.31986027415</v>
      </c>
      <c r="F42" s="84">
        <v>94168.190356715364</v>
      </c>
      <c r="G42" s="84">
        <v>383093.31986027415</v>
      </c>
      <c r="H42" s="84">
        <v>56894.336751205359</v>
      </c>
      <c r="I42" s="134">
        <v>44348.983354682176</v>
      </c>
      <c r="J42" s="84">
        <v>22920.342979785262</v>
      </c>
      <c r="K42" s="85"/>
      <c r="L42" s="83">
        <v>768157.15363651444</v>
      </c>
      <c r="M42" s="83">
        <v>533484.91132054792</v>
      </c>
      <c r="N42" s="83">
        <v>533484.91132054792</v>
      </c>
      <c r="O42" s="83">
        <v>533484.91132054792</v>
      </c>
      <c r="P42" s="83">
        <v>131135.95585533025</v>
      </c>
      <c r="Q42" s="83">
        <v>158229.47400945882</v>
      </c>
      <c r="R42" s="145">
        <v>123339.45186410735</v>
      </c>
      <c r="S42" s="145">
        <v>79634.486685193959</v>
      </c>
      <c r="T42" s="41"/>
      <c r="U42" s="35"/>
      <c r="V42" s="35"/>
      <c r="W42" s="35"/>
    </row>
    <row r="43" spans="1:23" s="4" customFormat="1" ht="12.75" customHeight="1" x14ac:dyDescent="0.15">
      <c r="A43" s="192"/>
      <c r="B43" s="61" t="s">
        <v>10</v>
      </c>
      <c r="C43" s="84">
        <v>2242850.6315333126</v>
      </c>
      <c r="D43" s="84">
        <v>1065273.091331508</v>
      </c>
      <c r="E43" s="84">
        <v>1065273.091331508</v>
      </c>
      <c r="F43" s="84">
        <v>347627.83400751615</v>
      </c>
      <c r="G43" s="84">
        <v>1065273.091331508</v>
      </c>
      <c r="H43" s="84">
        <v>224995.22964842705</v>
      </c>
      <c r="I43" s="134">
        <v>189323.86289686552</v>
      </c>
      <c r="J43" s="84">
        <v>100993.64722895599</v>
      </c>
      <c r="K43" s="85"/>
      <c r="L43" s="83">
        <v>4209313.380602655</v>
      </c>
      <c r="M43" s="83">
        <v>2239854.7381972568</v>
      </c>
      <c r="N43" s="83">
        <v>2239854.7381972568</v>
      </c>
      <c r="O43" s="83">
        <v>2239854.7381972568</v>
      </c>
      <c r="P43" s="83">
        <v>730926.04841614177</v>
      </c>
      <c r="Q43" s="83">
        <v>652740.21791348921</v>
      </c>
      <c r="R43" s="145">
        <v>549252.97623698949</v>
      </c>
      <c r="S43" s="145">
        <v>325665.11326735298</v>
      </c>
      <c r="T43" s="41"/>
      <c r="U43" s="35"/>
      <c r="V43" s="35"/>
      <c r="W43" s="35"/>
    </row>
    <row r="44" spans="1:23" s="4" customFormat="1" ht="12.75" customHeight="1" x14ac:dyDescent="0.15">
      <c r="A44" s="193"/>
      <c r="B44" s="64" t="s">
        <v>229</v>
      </c>
      <c r="C44" s="168">
        <f>SUM(C23:C43)</f>
        <v>10484128.858088389</v>
      </c>
      <c r="D44" s="168">
        <f t="shared" ref="D44:J44" si="2">SUM(D23:D43)</f>
        <v>6268767.6473726025</v>
      </c>
      <c r="E44" s="168">
        <f t="shared" si="2"/>
        <v>6268767.6473726025</v>
      </c>
      <c r="F44" s="168">
        <f t="shared" si="2"/>
        <v>1815591.907728137</v>
      </c>
      <c r="G44" s="168">
        <f t="shared" si="2"/>
        <v>6268767.6473726025</v>
      </c>
      <c r="H44" s="168">
        <f t="shared" si="2"/>
        <v>1127876.4983430156</v>
      </c>
      <c r="I44" s="168">
        <f t="shared" si="2"/>
        <v>910852.45937600057</v>
      </c>
      <c r="J44" s="168">
        <f t="shared" si="2"/>
        <v>474407.38937478134</v>
      </c>
      <c r="K44" s="86"/>
      <c r="L44" s="91">
        <f>SUM(L23:L43)</f>
        <v>17219686.533419609</v>
      </c>
      <c r="M44" s="91">
        <f t="shared" ref="M44" si="3">SUM(M23:M43)</f>
        <v>11980088.851389039</v>
      </c>
      <c r="N44" s="91">
        <f t="shared" ref="N44" si="4">SUM(N23:N43)</f>
        <v>11980088.851389039</v>
      </c>
      <c r="O44" s="91">
        <f t="shared" ref="O44" si="5">SUM(O23:O43)</f>
        <v>11980088.851389039</v>
      </c>
      <c r="P44" s="91">
        <f t="shared" ref="P44" si="6">SUM(P23:P43)</f>
        <v>3448717.2777089989</v>
      </c>
      <c r="Q44" s="91">
        <f t="shared" ref="Q44" si="7">SUM(Q23:Q43)</f>
        <v>3240046.9177384288</v>
      </c>
      <c r="R44" s="147">
        <f t="shared" ref="R44" si="8">SUM(R23:R43)</f>
        <v>2623501.7806708431</v>
      </c>
      <c r="S44" s="147">
        <f t="shared" ref="S44" si="9">SUM(S23:S43)</f>
        <v>1573915.5056543911</v>
      </c>
    </row>
    <row r="45" spans="1:23" s="36" customFormat="1" ht="12.75" customHeight="1" x14ac:dyDescent="0.15">
      <c r="A45" s="194" t="s">
        <v>155</v>
      </c>
      <c r="B45" s="195"/>
      <c r="C45" s="170">
        <f>C22+C44</f>
        <v>11723588.455565833</v>
      </c>
      <c r="D45" s="170">
        <f t="shared" ref="D45:J45" si="10">D22+D44</f>
        <v>6346086.3438465754</v>
      </c>
      <c r="E45" s="170">
        <f t="shared" si="10"/>
        <v>6284826.790428902</v>
      </c>
      <c r="F45" s="170">
        <f t="shared" si="10"/>
        <v>1828619.9847065313</v>
      </c>
      <c r="G45" s="170">
        <f t="shared" si="10"/>
        <v>6284009.1098706471</v>
      </c>
      <c r="H45" s="170">
        <f t="shared" si="10"/>
        <v>1134728.6061811307</v>
      </c>
      <c r="I45" s="170">
        <f t="shared" si="10"/>
        <v>915887.09815936745</v>
      </c>
      <c r="J45" s="170">
        <f t="shared" si="10"/>
        <v>479442.02815814817</v>
      </c>
      <c r="K45" s="87"/>
      <c r="L45" s="92">
        <f>L22+L44</f>
        <v>19227236.912719235</v>
      </c>
      <c r="M45" s="92">
        <f t="shared" ref="M45" si="11">M22+M44</f>
        <v>12217076.6743726</v>
      </c>
      <c r="N45" s="92">
        <f t="shared" ref="N45" si="12">N22+N44</f>
        <v>12029073.392693646</v>
      </c>
      <c r="O45" s="92">
        <f t="shared" ref="O45" si="13">O22+O44</f>
        <v>12026558.040723229</v>
      </c>
      <c r="P45" s="92">
        <f t="shared" ref="P45" si="14">P22+P44</f>
        <v>3488439.4260725165</v>
      </c>
      <c r="Q45" s="92">
        <f t="shared" ref="Q45" si="15">Q22+Q44</f>
        <v>3275039.8901749486</v>
      </c>
      <c r="R45" s="92">
        <f t="shared" ref="R45" si="16">R22+R44</f>
        <v>2649026.5521427253</v>
      </c>
      <c r="S45" s="92">
        <f t="shared" ref="S45" si="17">S22+S44</f>
        <v>1599440.2771262734</v>
      </c>
    </row>
    <row r="46" spans="1:23" x14ac:dyDescent="0.15">
      <c r="T46" s="4"/>
      <c r="U46" s="4"/>
      <c r="V46" s="4"/>
    </row>
    <row r="47" spans="1:23" x14ac:dyDescent="0.15">
      <c r="C47" s="3"/>
      <c r="D47" s="3"/>
      <c r="E47" s="3"/>
      <c r="F47" s="3"/>
      <c r="G47" s="3"/>
      <c r="H47" s="3"/>
      <c r="I47" s="3"/>
      <c r="J47" s="3"/>
      <c r="K47" s="3"/>
      <c r="T47" s="4"/>
    </row>
    <row r="48" spans="1:23" x14ac:dyDescent="0.15">
      <c r="T48" s="4"/>
    </row>
    <row r="49" spans="2:20" x14ac:dyDescent="0.15">
      <c r="B49"/>
      <c r="T49" s="4"/>
    </row>
    <row r="50" spans="2:20" x14ac:dyDescent="0.15">
      <c r="B50"/>
      <c r="T50" s="4"/>
    </row>
    <row r="51" spans="2:20" x14ac:dyDescent="0.15">
      <c r="B51"/>
      <c r="T51" s="4"/>
    </row>
    <row r="52" spans="2:20" x14ac:dyDescent="0.15">
      <c r="B52"/>
      <c r="T52" s="4"/>
    </row>
    <row r="53" spans="2:20" x14ac:dyDescent="0.15">
      <c r="B53"/>
      <c r="T53" s="4"/>
    </row>
    <row r="54" spans="2:20" x14ac:dyDescent="0.15">
      <c r="B54"/>
      <c r="T54" s="4"/>
    </row>
    <row r="55" spans="2:20" x14ac:dyDescent="0.15">
      <c r="B55"/>
      <c r="T55" s="4"/>
    </row>
    <row r="56" spans="2:20" x14ac:dyDescent="0.15">
      <c r="B56"/>
      <c r="T56" s="4"/>
    </row>
    <row r="57" spans="2:20" x14ac:dyDescent="0.15">
      <c r="B57"/>
    </row>
    <row r="58" spans="2:20" x14ac:dyDescent="0.15">
      <c r="B58"/>
    </row>
    <row r="59" spans="2:20" x14ac:dyDescent="0.15">
      <c r="B59"/>
    </row>
    <row r="60" spans="2:20" x14ac:dyDescent="0.15">
      <c r="B60"/>
    </row>
    <row r="61" spans="2:20" x14ac:dyDescent="0.15">
      <c r="B61"/>
    </row>
    <row r="62" spans="2:20" x14ac:dyDescent="0.15">
      <c r="B62"/>
    </row>
    <row r="63" spans="2:20" x14ac:dyDescent="0.15">
      <c r="B63"/>
    </row>
    <row r="64" spans="2:20" x14ac:dyDescent="0.15">
      <c r="B64"/>
    </row>
    <row r="65" spans="2:2" x14ac:dyDescent="0.15">
      <c r="B65"/>
    </row>
    <row r="66" spans="2:2" x14ac:dyDescent="0.15">
      <c r="B66"/>
    </row>
    <row r="67" spans="2:2" x14ac:dyDescent="0.15">
      <c r="B67"/>
    </row>
    <row r="68" spans="2:2" x14ac:dyDescent="0.15">
      <c r="B68"/>
    </row>
    <row r="69" spans="2:2" ht="13.5" customHeight="1" x14ac:dyDescent="0.15">
      <c r="B69"/>
    </row>
    <row r="70" spans="2:2" x14ac:dyDescent="0.15">
      <c r="B70"/>
    </row>
    <row r="71" spans="2:2" ht="14.25" customHeight="1" x14ac:dyDescent="0.15">
      <c r="B71"/>
    </row>
    <row r="72" spans="2:2" ht="14.25" customHeight="1" x14ac:dyDescent="0.15">
      <c r="B72"/>
    </row>
    <row r="73" spans="2:2" x14ac:dyDescent="0.15">
      <c r="B73"/>
    </row>
    <row r="74" spans="2:2" x14ac:dyDescent="0.15">
      <c r="B74"/>
    </row>
    <row r="75" spans="2:2" x14ac:dyDescent="0.15">
      <c r="B75"/>
    </row>
    <row r="76" spans="2:2" x14ac:dyDescent="0.15">
      <c r="B76"/>
    </row>
    <row r="77" spans="2:2" x14ac:dyDescent="0.15">
      <c r="B77"/>
    </row>
    <row r="78" spans="2:2" x14ac:dyDescent="0.15">
      <c r="B78"/>
    </row>
    <row r="79" spans="2:2" x14ac:dyDescent="0.15">
      <c r="B79"/>
    </row>
    <row r="80" spans="2:2" x14ac:dyDescent="0.15">
      <c r="B80"/>
    </row>
  </sheetData>
  <mergeCells count="5">
    <mergeCell ref="A23:A44"/>
    <mergeCell ref="A45:B45"/>
    <mergeCell ref="A2:A3"/>
    <mergeCell ref="B2:B3"/>
    <mergeCell ref="A4:A22"/>
  </mergeCells>
  <phoneticPr fontId="1"/>
  <conditionalFormatting sqref="C43:J43 C45:J45">
    <cfRule type="cellIs" dxfId="0" priority="1" operator="equal">
      <formula>0</formula>
    </cfRule>
  </conditionalFormatting>
  <pageMargins left="0.19685039370078741" right="0.19685039370078741" top="0.55118110236220474" bottom="0.43307086614173229" header="0.19685039370078741" footer="0.19685039370078741"/>
  <pageSetup paperSize="9" scale="55" orientation="landscape" r:id="rId1"/>
  <headerFooter>
    <oddHeader>&amp;L&amp;G&amp;C&amp;"Arial,太字"&amp;14IGES CDM Project Data Analysis  &amp; Forecasting CER supply</oddHeader>
    <oddFooter>&amp;R&amp;"Arial,標準"as of  30 June 2015</oddFooter>
  </headerFooter>
  <rowBreaks count="1" manualBreakCount="1">
    <brk id="45"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188"/>
  <sheetViews>
    <sheetView zoomScale="70" zoomScaleNormal="70" zoomScaleSheetLayoutView="85" workbookViewId="0">
      <pane xSplit="2" ySplit="3" topLeftCell="C4" activePane="bottomRight" state="frozen"/>
      <selection activeCell="H26" sqref="H26"/>
      <selection pane="topRight" activeCell="H26" sqref="H26"/>
      <selection pane="bottomLeft" activeCell="H26" sqref="H26"/>
      <selection pane="bottomRight"/>
    </sheetView>
  </sheetViews>
  <sheetFormatPr defaultRowHeight="14.25" x14ac:dyDescent="0.15"/>
  <cols>
    <col min="1" max="1" width="12.25" style="28" customWidth="1"/>
    <col min="2" max="2" width="45" style="2" bestFit="1" customWidth="1"/>
    <col min="3" max="3" width="16.125" style="2" bestFit="1" customWidth="1"/>
    <col min="4" max="10" width="13.25" style="2" customWidth="1"/>
    <col min="11" max="11" width="4" customWidth="1"/>
    <col min="12" max="12" width="13.25" style="2" customWidth="1"/>
    <col min="13" max="13" width="13.5" style="2" customWidth="1"/>
    <col min="14" max="19" width="13.25" style="2" customWidth="1"/>
    <col min="20" max="16384" width="9" style="2"/>
  </cols>
  <sheetData>
    <row r="1" spans="1:20" ht="15" x14ac:dyDescent="0.15">
      <c r="A1" s="6" t="s">
        <v>133</v>
      </c>
      <c r="C1" s="2" t="str">
        <f>'CER supply forecast'!B1</f>
        <v>as of 13 March 2017</v>
      </c>
      <c r="M1" s="3"/>
    </row>
    <row r="2" spans="1:20" s="7" customFormat="1" ht="81.75" customHeight="1" x14ac:dyDescent="0.15">
      <c r="A2" s="151"/>
      <c r="B2" s="151" t="s">
        <v>122</v>
      </c>
      <c r="C2" s="152" t="s">
        <v>222</v>
      </c>
      <c r="D2" s="139" t="s">
        <v>95</v>
      </c>
      <c r="E2" s="153" t="s">
        <v>96</v>
      </c>
      <c r="F2" s="154" t="s">
        <v>97</v>
      </c>
      <c r="G2" s="155" t="s">
        <v>98</v>
      </c>
      <c r="H2" s="136" t="s">
        <v>158</v>
      </c>
      <c r="I2" s="137" t="s">
        <v>154</v>
      </c>
      <c r="J2" s="135" t="s">
        <v>241</v>
      </c>
      <c r="K2"/>
      <c r="L2" s="166" t="s">
        <v>224</v>
      </c>
      <c r="M2" s="139" t="s">
        <v>95</v>
      </c>
      <c r="N2" s="153" t="s">
        <v>244</v>
      </c>
      <c r="O2" s="154" t="s">
        <v>245</v>
      </c>
      <c r="P2" s="155" t="s">
        <v>98</v>
      </c>
      <c r="Q2" s="136" t="s">
        <v>156</v>
      </c>
      <c r="R2" s="137" t="s">
        <v>154</v>
      </c>
      <c r="S2" s="135" t="s">
        <v>241</v>
      </c>
    </row>
    <row r="3" spans="1:20" s="7" customFormat="1" ht="65.25" customHeight="1" x14ac:dyDescent="0.15">
      <c r="A3" s="149" t="s">
        <v>115</v>
      </c>
      <c r="B3" s="150" t="s">
        <v>104</v>
      </c>
      <c r="C3" s="90" t="s">
        <v>225</v>
      </c>
      <c r="D3" s="90" t="s">
        <v>226</v>
      </c>
      <c r="E3" s="90" t="s">
        <v>226</v>
      </c>
      <c r="F3" s="90" t="s">
        <v>226</v>
      </c>
      <c r="G3" s="90" t="s">
        <v>226</v>
      </c>
      <c r="H3" s="90" t="s">
        <v>226</v>
      </c>
      <c r="I3" s="90" t="s">
        <v>226</v>
      </c>
      <c r="J3" s="90" t="s">
        <v>226</v>
      </c>
      <c r="K3"/>
      <c r="L3" s="148" t="s">
        <v>227</v>
      </c>
      <c r="M3" s="148" t="s">
        <v>228</v>
      </c>
      <c r="N3" s="148" t="s">
        <v>228</v>
      </c>
      <c r="O3" s="148" t="s">
        <v>228</v>
      </c>
      <c r="P3" s="148" t="s">
        <v>228</v>
      </c>
      <c r="Q3" s="148" t="s">
        <v>228</v>
      </c>
      <c r="R3" s="148" t="s">
        <v>228</v>
      </c>
      <c r="S3" s="148" t="s">
        <v>228</v>
      </c>
    </row>
    <row r="4" spans="1:20" s="123" customFormat="1" ht="15" x14ac:dyDescent="0.15">
      <c r="A4" s="200" t="s">
        <v>177</v>
      </c>
      <c r="B4" s="156" t="s">
        <v>276</v>
      </c>
      <c r="C4" s="157">
        <v>48222.859500011335</v>
      </c>
      <c r="D4" s="157">
        <v>227.65392328767169</v>
      </c>
      <c r="E4" s="157">
        <v>57.805161236288029</v>
      </c>
      <c r="F4" s="157">
        <v>42.26159797216507</v>
      </c>
      <c r="G4" s="157">
        <v>50.173224578845428</v>
      </c>
      <c r="H4" s="157">
        <v>28.956651041197421</v>
      </c>
      <c r="I4" s="157">
        <v>22.895239222994775</v>
      </c>
      <c r="J4" s="157">
        <v>22.895239222994775</v>
      </c>
      <c r="K4"/>
      <c r="L4" s="157">
        <v>338627.83237188589</v>
      </c>
      <c r="M4" s="157">
        <v>21664.932424657538</v>
      </c>
      <c r="N4" s="157">
        <v>5836.5817731267871</v>
      </c>
      <c r="O4" s="157">
        <v>5355.6911545627936</v>
      </c>
      <c r="P4" s="157">
        <v>4454.3819668222995</v>
      </c>
      <c r="Q4" s="157">
        <v>3721.3842692313797</v>
      </c>
      <c r="R4" s="157">
        <v>2799.9209109723665</v>
      </c>
      <c r="S4" s="157">
        <v>2799.9209109723665</v>
      </c>
      <c r="T4" s="122"/>
    </row>
    <row r="5" spans="1:20" x14ac:dyDescent="0.15">
      <c r="A5" s="200"/>
      <c r="B5" s="158" t="s">
        <v>197</v>
      </c>
      <c r="C5" s="54">
        <v>23.834873278236898</v>
      </c>
      <c r="D5" s="54">
        <v>20.310843835616399</v>
      </c>
      <c r="E5" s="54">
        <v>1.2524112820889499</v>
      </c>
      <c r="F5" s="54">
        <v>0.92825777378357399</v>
      </c>
      <c r="G5" s="54">
        <v>1.2524112820889499</v>
      </c>
      <c r="H5" s="54">
        <v>0.432315890972644</v>
      </c>
      <c r="I5" s="54">
        <v>0.409851987546626</v>
      </c>
      <c r="J5" s="54">
        <v>0.409851987546626</v>
      </c>
      <c r="L5" s="54">
        <v>242102.00010924952</v>
      </c>
      <c r="M5" s="54"/>
      <c r="N5" s="54"/>
      <c r="O5" s="54"/>
      <c r="P5" s="54"/>
      <c r="Q5" s="54"/>
      <c r="R5" s="54"/>
      <c r="S5" s="54"/>
      <c r="T5" s="23"/>
    </row>
    <row r="6" spans="1:20" x14ac:dyDescent="0.15">
      <c r="A6" s="200"/>
      <c r="B6" s="158" t="s">
        <v>127</v>
      </c>
      <c r="C6" s="54">
        <v>91.046050484923995</v>
      </c>
      <c r="D6" s="54">
        <v>0</v>
      </c>
      <c r="E6" s="54">
        <v>0</v>
      </c>
      <c r="F6" s="54">
        <v>0</v>
      </c>
      <c r="G6" s="54">
        <v>0</v>
      </c>
      <c r="H6" s="54">
        <v>0</v>
      </c>
      <c r="I6" s="54">
        <v>0</v>
      </c>
      <c r="J6" s="54">
        <v>0</v>
      </c>
      <c r="L6" s="54">
        <v>69.204873278236903</v>
      </c>
      <c r="M6" s="54">
        <v>65.705704109589007</v>
      </c>
      <c r="N6" s="54">
        <v>4.05155816225348</v>
      </c>
      <c r="O6" s="54">
        <v>4.05155816225348</v>
      </c>
      <c r="P6" s="54">
        <v>3.0029195790819898</v>
      </c>
      <c r="Q6" s="54">
        <v>2.5069776962710599</v>
      </c>
      <c r="R6" s="54">
        <v>2.3767106715417401</v>
      </c>
      <c r="S6" s="54">
        <v>2.3767106715417401</v>
      </c>
      <c r="T6" s="23"/>
    </row>
    <row r="7" spans="1:20" x14ac:dyDescent="0.15">
      <c r="A7" s="200"/>
      <c r="B7" s="158" t="s">
        <v>36</v>
      </c>
      <c r="C7" s="54">
        <v>1567.5710385674929</v>
      </c>
      <c r="D7" s="54">
        <v>0</v>
      </c>
      <c r="E7" s="54">
        <v>0</v>
      </c>
      <c r="F7" s="54">
        <v>0</v>
      </c>
      <c r="G7" s="54">
        <v>0</v>
      </c>
      <c r="H7" s="54">
        <v>0</v>
      </c>
      <c r="I7" s="54">
        <v>0</v>
      </c>
      <c r="J7" s="54">
        <v>0</v>
      </c>
      <c r="L7" s="54">
        <v>573.59372118947897</v>
      </c>
      <c r="M7" s="54"/>
      <c r="N7" s="54"/>
      <c r="O7" s="54"/>
      <c r="P7" s="54"/>
      <c r="Q7" s="54"/>
      <c r="R7" s="54"/>
      <c r="S7" s="54"/>
      <c r="T7" s="23"/>
    </row>
    <row r="8" spans="1:20" x14ac:dyDescent="0.15">
      <c r="A8" s="200"/>
      <c r="B8" s="158" t="s">
        <v>250</v>
      </c>
      <c r="C8" s="54">
        <v>380.53389531680398</v>
      </c>
      <c r="D8" s="54">
        <v>0</v>
      </c>
      <c r="E8" s="54">
        <v>0</v>
      </c>
      <c r="F8" s="54">
        <v>0</v>
      </c>
      <c r="G8" s="54">
        <v>0</v>
      </c>
      <c r="H8" s="54">
        <v>0</v>
      </c>
      <c r="I8" s="54">
        <v>0</v>
      </c>
      <c r="J8" s="54">
        <v>0</v>
      </c>
      <c r="L8" s="54">
        <v>6661.4623746556499</v>
      </c>
      <c r="M8" s="54">
        <v>9189.9915972602703</v>
      </c>
      <c r="N8" s="54">
        <v>1689.7170291397899</v>
      </c>
      <c r="O8" s="54">
        <v>1637.9189223477599</v>
      </c>
      <c r="P8" s="54">
        <v>1393.0185450159599</v>
      </c>
      <c r="Q8" s="54">
        <v>1211.0059851030301</v>
      </c>
      <c r="R8" s="54">
        <v>1014.61682050909</v>
      </c>
      <c r="S8" s="54">
        <v>1014.61682050909</v>
      </c>
      <c r="T8" s="23"/>
    </row>
    <row r="9" spans="1:20" x14ac:dyDescent="0.15">
      <c r="A9" s="200"/>
      <c r="B9" s="158" t="s">
        <v>38</v>
      </c>
      <c r="C9" s="54">
        <v>2473.6166429525629</v>
      </c>
      <c r="D9" s="54">
        <v>0</v>
      </c>
      <c r="E9" s="54">
        <v>0</v>
      </c>
      <c r="F9" s="54">
        <v>0</v>
      </c>
      <c r="G9" s="54">
        <v>0</v>
      </c>
      <c r="H9" s="54">
        <v>0</v>
      </c>
      <c r="I9" s="54">
        <v>0</v>
      </c>
      <c r="J9" s="54">
        <v>0</v>
      </c>
      <c r="L9" s="54">
        <v>1771.868121136647</v>
      </c>
      <c r="M9" s="54"/>
      <c r="N9" s="54"/>
      <c r="O9" s="54"/>
      <c r="P9" s="54"/>
      <c r="Q9" s="54"/>
      <c r="R9" s="54"/>
      <c r="S9" s="54"/>
      <c r="T9" s="23"/>
    </row>
    <row r="10" spans="1:20" x14ac:dyDescent="0.15">
      <c r="A10" s="200"/>
      <c r="B10" s="158" t="s">
        <v>45</v>
      </c>
      <c r="C10" s="54">
        <v>4983.2757134986205</v>
      </c>
      <c r="D10" s="54">
        <v>0</v>
      </c>
      <c r="E10" s="54">
        <v>0</v>
      </c>
      <c r="F10" s="54">
        <v>0</v>
      </c>
      <c r="G10" s="54">
        <v>0</v>
      </c>
      <c r="H10" s="54">
        <v>0</v>
      </c>
      <c r="I10" s="54">
        <v>0</v>
      </c>
      <c r="J10" s="54">
        <v>0</v>
      </c>
      <c r="L10" s="54"/>
      <c r="M10" s="54">
        <v>1754.5906356164401</v>
      </c>
      <c r="N10" s="54">
        <v>473.83860103088</v>
      </c>
      <c r="O10" s="54">
        <v>457.34421934942498</v>
      </c>
      <c r="P10" s="54">
        <v>360.149154611244</v>
      </c>
      <c r="Q10" s="54">
        <v>289.470781909408</v>
      </c>
      <c r="R10" s="54">
        <v>195.58466418189801</v>
      </c>
      <c r="S10" s="54">
        <v>195.58466418189801</v>
      </c>
      <c r="T10" s="23"/>
    </row>
    <row r="11" spans="1:20" x14ac:dyDescent="0.15">
      <c r="A11" s="200"/>
      <c r="B11" s="158" t="s">
        <v>42</v>
      </c>
      <c r="C11" s="54">
        <v>10737.878787878801</v>
      </c>
      <c r="D11" s="54">
        <v>0</v>
      </c>
      <c r="E11" s="54">
        <v>0</v>
      </c>
      <c r="F11" s="54">
        <v>0</v>
      </c>
      <c r="G11" s="54">
        <v>0</v>
      </c>
      <c r="H11" s="54">
        <v>0</v>
      </c>
      <c r="I11" s="54">
        <v>0</v>
      </c>
      <c r="J11" s="54">
        <v>0</v>
      </c>
      <c r="L11" s="54">
        <v>523.39779063360902</v>
      </c>
      <c r="M11" s="54"/>
      <c r="N11" s="54"/>
      <c r="O11" s="54"/>
      <c r="P11" s="54"/>
      <c r="Q11" s="54"/>
      <c r="R11" s="54"/>
      <c r="S11" s="54"/>
      <c r="T11" s="23"/>
    </row>
    <row r="12" spans="1:20" x14ac:dyDescent="0.15">
      <c r="A12" s="200"/>
      <c r="B12" s="158" t="s">
        <v>40</v>
      </c>
      <c r="C12" s="54">
        <v>1365.092962285365</v>
      </c>
      <c r="D12" s="54">
        <v>93.293326027397299</v>
      </c>
      <c r="E12" s="54">
        <v>5.75267157809688</v>
      </c>
      <c r="F12" s="54">
        <v>4.2637448167071001</v>
      </c>
      <c r="G12" s="54">
        <v>5.75267157809688</v>
      </c>
      <c r="H12" s="54">
        <v>1.7888450660519799</v>
      </c>
      <c r="I12" s="54">
        <v>1.6958934914117501</v>
      </c>
      <c r="J12" s="54">
        <v>1.6958934914117501</v>
      </c>
      <c r="L12" s="54">
        <v>9053.6166429525638</v>
      </c>
      <c r="M12" s="54"/>
      <c r="N12" s="54"/>
      <c r="O12" s="54"/>
      <c r="P12" s="54"/>
      <c r="Q12" s="54"/>
      <c r="R12" s="54"/>
      <c r="S12" s="54"/>
      <c r="T12" s="23"/>
    </row>
    <row r="13" spans="1:20" x14ac:dyDescent="0.15">
      <c r="A13" s="200"/>
      <c r="B13" s="158" t="s">
        <v>47</v>
      </c>
      <c r="C13" s="54">
        <v>20074.473568278048</v>
      </c>
      <c r="D13" s="54">
        <v>114.04975342465799</v>
      </c>
      <c r="E13" s="54">
        <v>50.800078376102199</v>
      </c>
      <c r="F13" s="54">
        <v>37.069595381674397</v>
      </c>
      <c r="G13" s="54">
        <v>43.168141718659598</v>
      </c>
      <c r="H13" s="54">
        <v>26.735490084172799</v>
      </c>
      <c r="I13" s="54">
        <v>20.789493744036399</v>
      </c>
      <c r="J13" s="54">
        <v>20.789493744036399</v>
      </c>
      <c r="L13" s="54">
        <v>752.93145730027595</v>
      </c>
      <c r="M13" s="54">
        <v>720.07431780821901</v>
      </c>
      <c r="N13" s="54">
        <v>44.401365441257497</v>
      </c>
      <c r="O13" s="54">
        <v>44.401365441257497</v>
      </c>
      <c r="P13" s="54">
        <v>32.909247327049698</v>
      </c>
      <c r="Q13" s="54">
        <v>27.4243727725414</v>
      </c>
      <c r="R13" s="54">
        <v>25.9993535346516</v>
      </c>
      <c r="S13" s="54">
        <v>25.9993535346516</v>
      </c>
      <c r="T13" s="23"/>
    </row>
    <row r="14" spans="1:20" x14ac:dyDescent="0.15">
      <c r="A14" s="200"/>
      <c r="B14" s="158" t="s">
        <v>41</v>
      </c>
      <c r="C14" s="54">
        <v>342.3217438016527</v>
      </c>
      <c r="D14" s="54">
        <v>0</v>
      </c>
      <c r="E14" s="54">
        <v>0</v>
      </c>
      <c r="F14" s="54">
        <v>0</v>
      </c>
      <c r="G14" s="54">
        <v>0</v>
      </c>
      <c r="H14" s="54">
        <v>0</v>
      </c>
      <c r="I14" s="54">
        <v>0</v>
      </c>
      <c r="J14" s="54">
        <v>0</v>
      </c>
      <c r="L14" s="54">
        <v>222.56614325068901</v>
      </c>
      <c r="M14" s="54">
        <v>328.76212054794502</v>
      </c>
      <c r="N14" s="54">
        <v>20.272195100811601</v>
      </c>
      <c r="O14" s="54">
        <v>20.272195100811601</v>
      </c>
      <c r="P14" s="54">
        <v>15.0252740158957</v>
      </c>
      <c r="Q14" s="54">
        <v>12.595738135940699</v>
      </c>
      <c r="R14" s="54">
        <v>11.9412411559</v>
      </c>
      <c r="S14" s="54">
        <v>11.9412411559</v>
      </c>
      <c r="T14" s="23"/>
    </row>
    <row r="15" spans="1:20" x14ac:dyDescent="0.15">
      <c r="A15" s="200"/>
      <c r="B15" s="158" t="s">
        <v>35</v>
      </c>
      <c r="C15" s="54">
        <v>662.48350137741102</v>
      </c>
      <c r="D15" s="54">
        <v>0</v>
      </c>
      <c r="E15" s="54">
        <v>0</v>
      </c>
      <c r="F15" s="54">
        <v>0</v>
      </c>
      <c r="G15" s="54">
        <v>0</v>
      </c>
      <c r="H15" s="54">
        <v>0</v>
      </c>
      <c r="I15" s="54">
        <v>0</v>
      </c>
      <c r="J15" s="54">
        <v>0</v>
      </c>
      <c r="L15" s="54">
        <v>6111.4498412921239</v>
      </c>
      <c r="M15" s="54"/>
      <c r="N15" s="54"/>
      <c r="O15" s="54"/>
      <c r="P15" s="54"/>
      <c r="Q15" s="54"/>
      <c r="R15" s="54"/>
      <c r="S15" s="54"/>
      <c r="T15" s="23"/>
    </row>
    <row r="16" spans="1:20" x14ac:dyDescent="0.15">
      <c r="A16" s="200"/>
      <c r="B16" s="158" t="s">
        <v>278</v>
      </c>
      <c r="C16" s="54">
        <v>1800.0269041095901</v>
      </c>
      <c r="D16" s="54">
        <v>0</v>
      </c>
      <c r="E16" s="54">
        <v>0</v>
      </c>
      <c r="F16" s="54">
        <v>0</v>
      </c>
      <c r="G16" s="54">
        <v>0</v>
      </c>
      <c r="H16" s="54">
        <v>0</v>
      </c>
      <c r="I16" s="54">
        <v>0</v>
      </c>
      <c r="J16" s="54">
        <v>0</v>
      </c>
      <c r="L16" s="54">
        <v>5303.7854881693602</v>
      </c>
      <c r="M16" s="54">
        <v>7425.5385479452098</v>
      </c>
      <c r="N16" s="54">
        <v>2841.5418270115201</v>
      </c>
      <c r="O16" s="54">
        <v>2453.2566084136702</v>
      </c>
      <c r="P16" s="54">
        <v>1955.4943980109001</v>
      </c>
      <c r="Q16" s="54">
        <v>1974.5600474682301</v>
      </c>
      <c r="R16" s="54">
        <v>1381.6073385674799</v>
      </c>
      <c r="S16" s="54">
        <v>1381.6073385674799</v>
      </c>
      <c r="T16" s="23"/>
    </row>
    <row r="17" spans="1:20" x14ac:dyDescent="0.15">
      <c r="A17" s="200"/>
      <c r="B17" s="158" t="s">
        <v>251</v>
      </c>
      <c r="C17" s="54">
        <v>3720.7038181818202</v>
      </c>
      <c r="D17" s="54">
        <v>0</v>
      </c>
      <c r="E17" s="54">
        <v>0</v>
      </c>
      <c r="F17" s="54">
        <v>0</v>
      </c>
      <c r="G17" s="54">
        <v>0</v>
      </c>
      <c r="H17" s="54">
        <v>0</v>
      </c>
      <c r="I17" s="54">
        <v>0</v>
      </c>
      <c r="J17" s="54">
        <v>0</v>
      </c>
      <c r="L17" s="54">
        <v>19120.1384957923</v>
      </c>
      <c r="M17" s="54"/>
      <c r="N17" s="54"/>
      <c r="O17" s="54"/>
      <c r="P17" s="54"/>
      <c r="Q17" s="54"/>
      <c r="R17" s="54"/>
      <c r="S17" s="54"/>
      <c r="T17" s="23"/>
    </row>
    <row r="18" spans="1:20" ht="15" x14ac:dyDescent="0.15">
      <c r="A18" s="200"/>
      <c r="B18" s="156" t="s">
        <v>19</v>
      </c>
      <c r="C18" s="54">
        <v>938137.2355323591</v>
      </c>
      <c r="D18" s="54">
        <v>53370.715358904039</v>
      </c>
      <c r="E18" s="54">
        <v>10491.61370088245</v>
      </c>
      <c r="F18" s="54">
        <v>8559.6046059251803</v>
      </c>
      <c r="G18" s="54">
        <v>10016.104725833477</v>
      </c>
      <c r="H18" s="54">
        <v>4642.9259146555751</v>
      </c>
      <c r="I18" s="54">
        <v>3694.3317024482772</v>
      </c>
      <c r="J18" s="54">
        <v>3694.3317024482772</v>
      </c>
      <c r="L18" s="54">
        <v>3057.722231404955</v>
      </c>
      <c r="M18" s="54">
        <v>808.8333369863019</v>
      </c>
      <c r="N18" s="54">
        <v>49.8744416908443</v>
      </c>
      <c r="O18" s="54">
        <v>49.8744416908443</v>
      </c>
      <c r="P18" s="54">
        <v>36.965762664978797</v>
      </c>
      <c r="Q18" s="54">
        <v>30.746758578850798</v>
      </c>
      <c r="R18" s="54">
        <v>29.149102259013901</v>
      </c>
      <c r="S18" s="54">
        <v>29.149102259013901</v>
      </c>
      <c r="T18" s="23"/>
    </row>
    <row r="19" spans="1:20" x14ac:dyDescent="0.15">
      <c r="A19" s="200"/>
      <c r="B19" s="158" t="s">
        <v>28</v>
      </c>
      <c r="C19" s="54">
        <v>1649.336099173554</v>
      </c>
      <c r="D19" s="54">
        <v>873.75863561643791</v>
      </c>
      <c r="E19" s="54">
        <v>383.26432152135999</v>
      </c>
      <c r="F19" s="54">
        <v>292.71489045998101</v>
      </c>
      <c r="G19" s="54">
        <v>332.548982465569</v>
      </c>
      <c r="H19" s="54">
        <v>175.6352929509834</v>
      </c>
      <c r="I19" s="54">
        <v>135.55987731188821</v>
      </c>
      <c r="J19" s="54">
        <v>135.55987731188821</v>
      </c>
      <c r="L19" s="54">
        <v>33085.962566194969</v>
      </c>
      <c r="M19" s="54">
        <v>320.24267397260297</v>
      </c>
      <c r="N19" s="54">
        <v>142.642596311511</v>
      </c>
      <c r="O19" s="54">
        <v>121.212722687246</v>
      </c>
      <c r="P19" s="54">
        <v>104.08848762616699</v>
      </c>
      <c r="Q19" s="54">
        <v>105.603026261393</v>
      </c>
      <c r="R19" s="54">
        <v>82.116821008350499</v>
      </c>
      <c r="S19" s="54">
        <v>82.116821008350499</v>
      </c>
      <c r="T19" s="23"/>
    </row>
    <row r="20" spans="1:20" x14ac:dyDescent="0.15">
      <c r="A20" s="200"/>
      <c r="B20" s="158" t="s">
        <v>105</v>
      </c>
      <c r="C20" s="54">
        <v>27040.4788732782</v>
      </c>
      <c r="D20" s="54">
        <v>29156.771808219099</v>
      </c>
      <c r="E20" s="54">
        <v>5360.9073868770702</v>
      </c>
      <c r="F20" s="54">
        <v>4419.5822609627003</v>
      </c>
      <c r="G20" s="54">
        <v>5196.5693062761002</v>
      </c>
      <c r="H20" s="54">
        <v>2724.0372320413899</v>
      </c>
      <c r="I20" s="54">
        <v>2282.2793853385269</v>
      </c>
      <c r="J20" s="54">
        <v>2282.2793853385269</v>
      </c>
      <c r="L20" s="54">
        <v>415.64303483150326</v>
      </c>
      <c r="M20" s="54"/>
      <c r="N20" s="54"/>
      <c r="O20" s="54"/>
      <c r="P20" s="54"/>
      <c r="Q20" s="54"/>
      <c r="R20" s="54"/>
      <c r="S20" s="54"/>
      <c r="T20" s="23"/>
    </row>
    <row r="21" spans="1:20" x14ac:dyDescent="0.15">
      <c r="A21" s="200"/>
      <c r="B21" s="158" t="s">
        <v>32</v>
      </c>
      <c r="C21" s="54">
        <v>228650.95409081085</v>
      </c>
      <c r="D21" s="54">
        <v>6300.7354630136997</v>
      </c>
      <c r="E21" s="54">
        <v>1690.9068647793099</v>
      </c>
      <c r="F21" s="54">
        <v>1393.4085326468198</v>
      </c>
      <c r="G21" s="54">
        <v>1571.544592470877</v>
      </c>
      <c r="H21" s="54">
        <v>711.70439513758106</v>
      </c>
      <c r="I21" s="54">
        <v>445.7709656007487</v>
      </c>
      <c r="J21" s="54">
        <v>445.7709656007487</v>
      </c>
      <c r="L21" s="54">
        <v>1904.5913380731349</v>
      </c>
      <c r="M21" s="54">
        <v>1051.1934904109589</v>
      </c>
      <c r="N21" s="54">
        <v>570.24215923792053</v>
      </c>
      <c r="O21" s="54">
        <v>567.35912136952584</v>
      </c>
      <c r="P21" s="54">
        <v>553.72817797102221</v>
      </c>
      <c r="Q21" s="54">
        <v>67.470581305714305</v>
      </c>
      <c r="R21" s="54">
        <v>56.528859084441102</v>
      </c>
      <c r="S21" s="54">
        <v>56.528859084441102</v>
      </c>
      <c r="T21" s="23"/>
    </row>
    <row r="22" spans="1:20" x14ac:dyDescent="0.15">
      <c r="A22" s="200"/>
      <c r="B22" s="158" t="s">
        <v>20</v>
      </c>
      <c r="C22" s="54">
        <v>628261.63612084941</v>
      </c>
      <c r="D22" s="54">
        <v>9207.1763342465765</v>
      </c>
      <c r="E22" s="54">
        <v>1630.9814759967778</v>
      </c>
      <c r="F22" s="54">
        <v>1283.157249821179</v>
      </c>
      <c r="G22" s="54">
        <v>1536.4084737601183</v>
      </c>
      <c r="H22" s="54">
        <v>521.09270552277292</v>
      </c>
      <c r="I22" s="54">
        <v>405.72596221146802</v>
      </c>
      <c r="J22" s="54">
        <v>405.72596221146802</v>
      </c>
      <c r="L22" s="54">
        <v>2082.44</v>
      </c>
      <c r="M22" s="54"/>
      <c r="N22" s="54"/>
      <c r="O22" s="54"/>
      <c r="P22" s="54"/>
      <c r="Q22" s="54"/>
      <c r="R22" s="54"/>
      <c r="S22" s="54"/>
      <c r="T22" s="23"/>
    </row>
    <row r="23" spans="1:20" x14ac:dyDescent="0.15">
      <c r="A23" s="200"/>
      <c r="B23" s="176" t="s">
        <v>21</v>
      </c>
      <c r="C23" s="54">
        <v>5338.9343557341745</v>
      </c>
      <c r="D23" s="54">
        <v>0</v>
      </c>
      <c r="E23" s="54">
        <v>0</v>
      </c>
      <c r="F23" s="54">
        <v>0</v>
      </c>
      <c r="G23" s="54">
        <v>0</v>
      </c>
      <c r="H23" s="54">
        <v>0</v>
      </c>
      <c r="I23" s="54">
        <v>0</v>
      </c>
      <c r="J23" s="54">
        <v>0</v>
      </c>
      <c r="L23" s="54">
        <v>5815.4581424808503</v>
      </c>
      <c r="M23" s="54"/>
      <c r="N23" s="54"/>
      <c r="O23" s="54"/>
      <c r="P23" s="54"/>
      <c r="Q23" s="54"/>
      <c r="R23" s="54"/>
      <c r="S23" s="54"/>
      <c r="T23" s="23"/>
    </row>
    <row r="24" spans="1:20" x14ac:dyDescent="0.15">
      <c r="A24" s="200"/>
      <c r="B24" s="176" t="s">
        <v>31</v>
      </c>
      <c r="C24" s="54">
        <v>11197.053027276503</v>
      </c>
      <c r="D24" s="54">
        <v>7108.8719561643857</v>
      </c>
      <c r="E24" s="54">
        <v>1317.6316332722456</v>
      </c>
      <c r="F24" s="54">
        <v>1084.1390893752402</v>
      </c>
      <c r="G24" s="54">
        <v>1277.1022909492949</v>
      </c>
      <c r="H24" s="54">
        <v>488.14611204432748</v>
      </c>
      <c r="I24" s="54">
        <v>407.85479575011624</v>
      </c>
      <c r="J24" s="54">
        <v>407.85479575011624</v>
      </c>
      <c r="L24" s="54">
        <v>1618436.3722539786</v>
      </c>
      <c r="M24" s="54">
        <v>159157.58910684937</v>
      </c>
      <c r="N24" s="54">
        <v>32079.359248089753</v>
      </c>
      <c r="O24" s="54">
        <v>30467.680802475163</v>
      </c>
      <c r="P24" s="54">
        <v>26134.571103947434</v>
      </c>
      <c r="Q24" s="54">
        <v>23289.272503520955</v>
      </c>
      <c r="R24" s="54">
        <v>18448.005674776894</v>
      </c>
      <c r="S24" s="54">
        <v>18448.005674776894</v>
      </c>
      <c r="T24" s="23"/>
    </row>
    <row r="25" spans="1:20" x14ac:dyDescent="0.15">
      <c r="A25" s="200"/>
      <c r="B25" s="176" t="s">
        <v>29</v>
      </c>
      <c r="C25" s="54">
        <v>8226.3620186271182</v>
      </c>
      <c r="D25" s="54">
        <v>0</v>
      </c>
      <c r="E25" s="54">
        <v>0</v>
      </c>
      <c r="F25" s="54">
        <v>0</v>
      </c>
      <c r="G25" s="54">
        <v>0</v>
      </c>
      <c r="H25" s="54">
        <v>0</v>
      </c>
      <c r="I25" s="54">
        <v>0</v>
      </c>
      <c r="J25" s="54">
        <v>0</v>
      </c>
      <c r="L25" s="54">
        <v>59483.100746556505</v>
      </c>
      <c r="M25" s="54">
        <v>83207.802591780899</v>
      </c>
      <c r="N25" s="54">
        <v>15298.99559848878</v>
      </c>
      <c r="O25" s="54">
        <v>14830.0064161849</v>
      </c>
      <c r="P25" s="54">
        <v>12612.635264534179</v>
      </c>
      <c r="Q25" s="54">
        <v>11176.190138936148</v>
      </c>
      <c r="R25" s="54">
        <v>9363.7443940524499</v>
      </c>
      <c r="S25" s="54">
        <v>9363.7443940524499</v>
      </c>
      <c r="T25" s="23"/>
    </row>
    <row r="26" spans="1:20" x14ac:dyDescent="0.15">
      <c r="A26" s="200"/>
      <c r="B26" s="176" t="s">
        <v>252</v>
      </c>
      <c r="C26" s="54">
        <v>101.09727272727299</v>
      </c>
      <c r="D26" s="54">
        <v>0</v>
      </c>
      <c r="E26" s="54">
        <v>0</v>
      </c>
      <c r="F26" s="54">
        <v>0</v>
      </c>
      <c r="G26" s="54">
        <v>0</v>
      </c>
      <c r="H26" s="54">
        <v>0</v>
      </c>
      <c r="I26" s="54">
        <v>0</v>
      </c>
      <c r="J26" s="54">
        <v>0</v>
      </c>
      <c r="L26" s="54">
        <v>374887.21054133371</v>
      </c>
      <c r="M26" s="54">
        <v>18746.291210958909</v>
      </c>
      <c r="N26" s="54">
        <v>5228.0322547753995</v>
      </c>
      <c r="O26" s="54">
        <v>4834.7997783606743</v>
      </c>
      <c r="P26" s="54">
        <v>4291.7990218540608</v>
      </c>
      <c r="Q26" s="54">
        <v>3854.8566020877411</v>
      </c>
      <c r="R26" s="54">
        <v>2539.0587364506114</v>
      </c>
      <c r="S26" s="54">
        <v>2539.0587364506114</v>
      </c>
      <c r="T26" s="23"/>
    </row>
    <row r="27" spans="1:20" x14ac:dyDescent="0.15">
      <c r="A27" s="200"/>
      <c r="B27" s="176" t="s">
        <v>27</v>
      </c>
      <c r="C27" s="54">
        <v>10937.005708917317</v>
      </c>
      <c r="D27" s="54">
        <v>633.84427397260299</v>
      </c>
      <c r="E27" s="54">
        <v>69.136228793682605</v>
      </c>
      <c r="F27" s="54">
        <v>55.868819832430802</v>
      </c>
      <c r="G27" s="54">
        <v>67.692589744784698</v>
      </c>
      <c r="H27" s="54">
        <v>17.537846678264241</v>
      </c>
      <c r="I27" s="54">
        <v>13.48502109054154</v>
      </c>
      <c r="J27" s="54">
        <v>13.48502109054154</v>
      </c>
      <c r="L27" s="54">
        <v>1065424.9258765299</v>
      </c>
      <c r="M27" s="54">
        <v>26385.422849315066</v>
      </c>
      <c r="N27" s="54">
        <v>4555.564666596415</v>
      </c>
      <c r="O27" s="54">
        <v>4275.7275280093345</v>
      </c>
      <c r="P27" s="54">
        <v>3633.5302295950605</v>
      </c>
      <c r="Q27" s="54">
        <v>3200.0379131010955</v>
      </c>
      <c r="R27" s="54">
        <v>2436.453080018895</v>
      </c>
      <c r="S27" s="54">
        <v>2436.453080018895</v>
      </c>
      <c r="T27" s="23"/>
    </row>
    <row r="28" spans="1:20" x14ac:dyDescent="0.15">
      <c r="A28" s="200"/>
      <c r="B28" s="176" t="s">
        <v>170</v>
      </c>
      <c r="C28" s="54">
        <v>5330.1411129476528</v>
      </c>
      <c r="D28" s="54">
        <v>0</v>
      </c>
      <c r="E28" s="54">
        <v>0</v>
      </c>
      <c r="F28" s="54">
        <v>0</v>
      </c>
      <c r="G28" s="54">
        <v>0</v>
      </c>
      <c r="H28" s="54">
        <v>0</v>
      </c>
      <c r="I28" s="54">
        <v>0</v>
      </c>
      <c r="J28" s="54">
        <v>0</v>
      </c>
      <c r="L28" s="54">
        <v>8398.4155320427271</v>
      </c>
      <c r="M28" s="54"/>
      <c r="N28" s="54"/>
      <c r="O28" s="54"/>
      <c r="P28" s="54"/>
      <c r="Q28" s="54"/>
      <c r="R28" s="54"/>
      <c r="S28" s="54"/>
      <c r="T28" s="23"/>
    </row>
    <row r="29" spans="1:20" x14ac:dyDescent="0.15">
      <c r="A29" s="200"/>
      <c r="B29" s="176" t="s">
        <v>167</v>
      </c>
      <c r="C29" s="54">
        <v>147.26917774255628</v>
      </c>
      <c r="D29" s="54">
        <v>0</v>
      </c>
      <c r="E29" s="54">
        <v>0</v>
      </c>
      <c r="F29" s="54">
        <v>0</v>
      </c>
      <c r="G29" s="54">
        <v>0</v>
      </c>
      <c r="H29" s="54">
        <v>0</v>
      </c>
      <c r="I29" s="54">
        <v>0</v>
      </c>
      <c r="J29" s="54">
        <v>0</v>
      </c>
      <c r="L29" s="54">
        <v>27836.0590272765</v>
      </c>
      <c r="M29" s="54">
        <v>23785.536547945212</v>
      </c>
      <c r="N29" s="54">
        <v>4411.9515811376232</v>
      </c>
      <c r="O29" s="54">
        <v>4276.2007673202397</v>
      </c>
      <c r="P29" s="54">
        <v>3629.4673075147834</v>
      </c>
      <c r="Q29" s="54">
        <v>3156.9963484226319</v>
      </c>
      <c r="R29" s="54">
        <v>2632.6669184918746</v>
      </c>
      <c r="S29" s="54">
        <v>2632.6669184918746</v>
      </c>
      <c r="T29" s="23"/>
    </row>
    <row r="30" spans="1:20" x14ac:dyDescent="0.15">
      <c r="A30" s="200"/>
      <c r="B30" s="176" t="s">
        <v>23</v>
      </c>
      <c r="C30" s="54">
        <v>4205.5206666666718</v>
      </c>
      <c r="D30" s="54">
        <v>0</v>
      </c>
      <c r="E30" s="54">
        <v>0</v>
      </c>
      <c r="F30" s="54">
        <v>0</v>
      </c>
      <c r="G30" s="54">
        <v>0</v>
      </c>
      <c r="H30" s="54">
        <v>0</v>
      </c>
      <c r="I30" s="54">
        <v>0</v>
      </c>
      <c r="J30" s="54">
        <v>0</v>
      </c>
      <c r="L30" s="54">
        <v>8296.9880461753273</v>
      </c>
      <c r="M30" s="54"/>
      <c r="N30" s="54"/>
      <c r="O30" s="54"/>
      <c r="P30" s="54"/>
      <c r="Q30" s="54"/>
      <c r="R30" s="54"/>
      <c r="S30" s="54"/>
      <c r="T30" s="23"/>
    </row>
    <row r="31" spans="1:20" x14ac:dyDescent="0.15">
      <c r="A31" s="200"/>
      <c r="B31" s="176" t="s">
        <v>24</v>
      </c>
      <c r="C31" s="54">
        <v>2959.9538483037109</v>
      </c>
      <c r="D31" s="54">
        <v>0</v>
      </c>
      <c r="E31" s="54">
        <v>0</v>
      </c>
      <c r="F31" s="54">
        <v>0</v>
      </c>
      <c r="G31" s="54">
        <v>0</v>
      </c>
      <c r="H31" s="54">
        <v>0</v>
      </c>
      <c r="I31" s="54">
        <v>0</v>
      </c>
      <c r="J31" s="54">
        <v>0</v>
      </c>
      <c r="L31" s="54">
        <v>276.68727272727301</v>
      </c>
      <c r="M31" s="54"/>
      <c r="N31" s="54"/>
      <c r="O31" s="54"/>
      <c r="P31" s="54"/>
      <c r="Q31" s="54"/>
      <c r="R31" s="54"/>
      <c r="S31" s="54"/>
      <c r="T31" s="23"/>
    </row>
    <row r="32" spans="1:20" x14ac:dyDescent="0.15">
      <c r="A32" s="200"/>
      <c r="B32" s="176" t="s">
        <v>25</v>
      </c>
      <c r="C32" s="54">
        <v>3053.6845865579835</v>
      </c>
      <c r="D32" s="54">
        <v>0</v>
      </c>
      <c r="E32" s="54">
        <v>0</v>
      </c>
      <c r="F32" s="54">
        <v>0</v>
      </c>
      <c r="G32" s="54">
        <v>0</v>
      </c>
      <c r="H32" s="54">
        <v>0</v>
      </c>
      <c r="I32" s="54">
        <v>0</v>
      </c>
      <c r="J32" s="54">
        <v>0</v>
      </c>
      <c r="L32" s="54">
        <v>43759.10888441831</v>
      </c>
      <c r="M32" s="54">
        <v>1774.756257534242</v>
      </c>
      <c r="N32" s="54">
        <v>279.25171267450298</v>
      </c>
      <c r="O32" s="54">
        <v>249.64008386097299</v>
      </c>
      <c r="P32" s="54">
        <v>204.715778210655</v>
      </c>
      <c r="Q32" s="54">
        <v>194.8292554886967</v>
      </c>
      <c r="R32" s="54">
        <v>160.18921643991911</v>
      </c>
      <c r="S32" s="54">
        <v>160.18921643991911</v>
      </c>
      <c r="T32" s="23"/>
    </row>
    <row r="33" spans="1:20" x14ac:dyDescent="0.15">
      <c r="A33" s="200"/>
      <c r="B33" s="176" t="s">
        <v>35</v>
      </c>
      <c r="C33" s="54">
        <v>115.427046575342</v>
      </c>
      <c r="D33" s="54">
        <v>89.5568876712329</v>
      </c>
      <c r="E33" s="54">
        <v>38.7857896420023</v>
      </c>
      <c r="F33" s="54">
        <v>30.733762826831299</v>
      </c>
      <c r="G33" s="54">
        <v>34.238490166733101</v>
      </c>
      <c r="H33" s="54">
        <v>4.7723302802559404</v>
      </c>
      <c r="I33" s="54">
        <v>3.65569514498744</v>
      </c>
      <c r="J33" s="54">
        <v>3.65569514498744</v>
      </c>
      <c r="K33" s="177"/>
      <c r="L33" s="54">
        <v>9244.3796469300723</v>
      </c>
      <c r="M33" s="54"/>
      <c r="N33" s="54"/>
      <c r="O33" s="54"/>
      <c r="P33" s="54"/>
      <c r="Q33" s="54"/>
      <c r="R33" s="54"/>
      <c r="S33" s="54"/>
      <c r="T33" s="23"/>
    </row>
    <row r="34" spans="1:20" x14ac:dyDescent="0.15">
      <c r="A34" s="200"/>
      <c r="B34" s="176" t="s">
        <v>168</v>
      </c>
      <c r="C34" s="54">
        <v>922.38152617079902</v>
      </c>
      <c r="D34" s="54">
        <v>0</v>
      </c>
      <c r="E34" s="54">
        <v>0</v>
      </c>
      <c r="F34" s="54">
        <v>0</v>
      </c>
      <c r="G34" s="54">
        <v>0</v>
      </c>
      <c r="H34" s="54">
        <v>0</v>
      </c>
      <c r="I34" s="54">
        <v>0</v>
      </c>
      <c r="J34" s="54">
        <v>0</v>
      </c>
      <c r="K34" s="177"/>
      <c r="L34" s="54">
        <v>176.64978815804329</v>
      </c>
      <c r="M34" s="54"/>
      <c r="N34" s="54"/>
      <c r="O34" s="54"/>
      <c r="P34" s="54"/>
      <c r="Q34" s="54"/>
      <c r="R34" s="54"/>
      <c r="S34" s="54"/>
      <c r="T34" s="23"/>
    </row>
    <row r="35" spans="1:20" ht="15" x14ac:dyDescent="0.15">
      <c r="A35" s="200"/>
      <c r="B35" s="156" t="s">
        <v>106</v>
      </c>
      <c r="C35" s="54">
        <v>143244.67377494244</v>
      </c>
      <c r="D35" s="54">
        <v>22470.687410958901</v>
      </c>
      <c r="E35" s="54">
        <v>5155.0004876605799</v>
      </c>
      <c r="F35" s="54">
        <v>4156.9825388819181</v>
      </c>
      <c r="G35" s="54">
        <v>4846.6218617431214</v>
      </c>
      <c r="H35" s="54">
        <v>2089.07145382812</v>
      </c>
      <c r="I35" s="54">
        <v>1256.4861726056342</v>
      </c>
      <c r="J35" s="54">
        <v>1256.4861726056342</v>
      </c>
      <c r="K35" s="177"/>
      <c r="L35" s="54">
        <v>4899.3240408090833</v>
      </c>
      <c r="M35" s="54"/>
      <c r="N35" s="54"/>
      <c r="O35" s="54"/>
      <c r="P35" s="54"/>
      <c r="Q35" s="54"/>
      <c r="R35" s="54"/>
      <c r="S35" s="54"/>
      <c r="T35" s="23"/>
    </row>
    <row r="36" spans="1:20" x14ac:dyDescent="0.15">
      <c r="A36" s="200"/>
      <c r="B36" s="176" t="s">
        <v>54</v>
      </c>
      <c r="C36" s="54">
        <v>8865.8740278350142</v>
      </c>
      <c r="D36" s="54">
        <v>0</v>
      </c>
      <c r="E36" s="54">
        <v>0</v>
      </c>
      <c r="F36" s="54">
        <v>0</v>
      </c>
      <c r="G36" s="54">
        <v>0</v>
      </c>
      <c r="H36" s="54">
        <v>0</v>
      </c>
      <c r="I36" s="54">
        <v>0</v>
      </c>
      <c r="J36" s="54">
        <v>0</v>
      </c>
      <c r="K36" s="177"/>
      <c r="L36" s="54">
        <v>4635.4757390165723</v>
      </c>
      <c r="M36" s="54"/>
      <c r="N36" s="54"/>
      <c r="O36" s="54"/>
      <c r="P36" s="54"/>
      <c r="Q36" s="54"/>
      <c r="R36" s="54"/>
      <c r="S36" s="54"/>
      <c r="T36" s="23"/>
    </row>
    <row r="37" spans="1:20" x14ac:dyDescent="0.15">
      <c r="A37" s="200"/>
      <c r="B37" s="176" t="s">
        <v>65</v>
      </c>
      <c r="C37" s="54">
        <v>30804.476239699623</v>
      </c>
      <c r="D37" s="54">
        <v>120.944197260274</v>
      </c>
      <c r="E37" s="54">
        <v>22.237394618211699</v>
      </c>
      <c r="F37" s="54">
        <v>18.332716402684898</v>
      </c>
      <c r="G37" s="54">
        <v>21.555709506831299</v>
      </c>
      <c r="H37" s="54">
        <v>6.97171704658503</v>
      </c>
      <c r="I37" s="54">
        <v>5.8411118279430498</v>
      </c>
      <c r="J37" s="54">
        <v>5.8411118279430498</v>
      </c>
      <c r="K37" s="177"/>
      <c r="L37" s="54">
        <v>3932.8574566964758</v>
      </c>
      <c r="M37" s="54"/>
      <c r="N37" s="54"/>
      <c r="O37" s="54"/>
      <c r="P37" s="54"/>
      <c r="Q37" s="54"/>
      <c r="R37" s="54"/>
      <c r="S37" s="54"/>
      <c r="T37" s="23"/>
    </row>
    <row r="38" spans="1:20" x14ac:dyDescent="0.15">
      <c r="A38" s="200"/>
      <c r="B38" s="176" t="s">
        <v>180</v>
      </c>
      <c r="C38" s="54">
        <v>17748.818831955916</v>
      </c>
      <c r="D38" s="54">
        <v>4228.1240493150672</v>
      </c>
      <c r="E38" s="54">
        <v>1405.663419636119</v>
      </c>
      <c r="F38" s="54">
        <v>980.41593064381391</v>
      </c>
      <c r="G38" s="54">
        <v>1223.1245796298867</v>
      </c>
      <c r="H38" s="54">
        <v>402.71846559173321</v>
      </c>
      <c r="I38" s="54">
        <v>286.91441569337292</v>
      </c>
      <c r="J38" s="54">
        <v>286.91441569337292</v>
      </c>
      <c r="K38" s="177"/>
      <c r="L38" s="54">
        <v>1200.1835399826409</v>
      </c>
      <c r="M38" s="54"/>
      <c r="N38" s="54"/>
      <c r="O38" s="54"/>
      <c r="P38" s="54"/>
      <c r="Q38" s="54"/>
      <c r="R38" s="54"/>
      <c r="S38" s="54"/>
      <c r="T38" s="23"/>
    </row>
    <row r="39" spans="1:20" x14ac:dyDescent="0.15">
      <c r="A39" s="200"/>
      <c r="B39" s="176" t="s">
        <v>60</v>
      </c>
      <c r="C39" s="54">
        <v>2832.0452668855432</v>
      </c>
      <c r="D39" s="54">
        <v>360.48597808219199</v>
      </c>
      <c r="E39" s="54">
        <v>82.971267249778009</v>
      </c>
      <c r="F39" s="54">
        <v>71.474527268797402</v>
      </c>
      <c r="G39" s="54">
        <v>81.317360861104603</v>
      </c>
      <c r="H39" s="54">
        <v>25.657548838653611</v>
      </c>
      <c r="I39" s="54">
        <v>16.569742284844551</v>
      </c>
      <c r="J39" s="54">
        <v>16.569742284844551</v>
      </c>
      <c r="K39" s="177"/>
      <c r="L39" s="54">
        <v>340965.50757489714</v>
      </c>
      <c r="M39" s="54">
        <v>60769.172805479444</v>
      </c>
      <c r="N39" s="54">
        <v>11898.008158926647</v>
      </c>
      <c r="O39" s="54">
        <v>11508.494588857537</v>
      </c>
      <c r="P39" s="54">
        <v>10082.545523919965</v>
      </c>
      <c r="Q39" s="54">
        <v>8751.6149286652781</v>
      </c>
      <c r="R39" s="54">
        <v>5150.5401795072266</v>
      </c>
      <c r="S39" s="54">
        <v>5150.5401795072266</v>
      </c>
      <c r="T39" s="23"/>
    </row>
    <row r="40" spans="1:20" x14ac:dyDescent="0.15">
      <c r="A40" s="200"/>
      <c r="B40" s="176" t="s">
        <v>254</v>
      </c>
      <c r="C40" s="54">
        <v>1378.374581946485</v>
      </c>
      <c r="D40" s="54">
        <v>36.097200000000001</v>
      </c>
      <c r="E40" s="54">
        <v>13.813368953068601</v>
      </c>
      <c r="F40" s="54">
        <v>9.50609466614541</v>
      </c>
      <c r="G40" s="54">
        <v>11.9258278538915</v>
      </c>
      <c r="H40" s="54">
        <v>5.1031124465955502</v>
      </c>
      <c r="I40" s="54">
        <v>3.5706676101299499</v>
      </c>
      <c r="J40" s="54">
        <v>3.5706676101299499</v>
      </c>
      <c r="K40" s="177"/>
      <c r="L40" s="54">
        <v>16912.067374995284</v>
      </c>
      <c r="M40" s="54"/>
      <c r="N40" s="54"/>
      <c r="O40" s="54"/>
      <c r="P40" s="54"/>
      <c r="Q40" s="54"/>
      <c r="R40" s="54"/>
      <c r="S40" s="54"/>
      <c r="T40" s="23"/>
    </row>
    <row r="41" spans="1:20" s="123" customFormat="1" ht="15" x14ac:dyDescent="0.15">
      <c r="A41" s="200"/>
      <c r="B41" s="176" t="s">
        <v>107</v>
      </c>
      <c r="C41" s="54">
        <v>33538.417972451796</v>
      </c>
      <c r="D41" s="54">
        <v>0</v>
      </c>
      <c r="E41" s="54">
        <v>0</v>
      </c>
      <c r="F41" s="54">
        <v>0</v>
      </c>
      <c r="G41" s="54">
        <v>0</v>
      </c>
      <c r="H41" s="54">
        <v>0</v>
      </c>
      <c r="I41" s="54">
        <v>0</v>
      </c>
      <c r="J41" s="54">
        <v>0</v>
      </c>
      <c r="K41" s="177"/>
      <c r="L41" s="54">
        <v>56906.740739416564</v>
      </c>
      <c r="M41" s="54">
        <v>3825.307709589044</v>
      </c>
      <c r="N41" s="54">
        <v>436.85710715145314</v>
      </c>
      <c r="O41" s="54">
        <v>428.29273290054107</v>
      </c>
      <c r="P41" s="54">
        <v>369.88944128061166</v>
      </c>
      <c r="Q41" s="54">
        <v>325.27499529414433</v>
      </c>
      <c r="R41" s="54">
        <v>272.05248438051279</v>
      </c>
      <c r="S41" s="54">
        <v>272.05248438051279</v>
      </c>
      <c r="T41" s="122"/>
    </row>
    <row r="42" spans="1:20" x14ac:dyDescent="0.15">
      <c r="A42" s="200"/>
      <c r="B42" s="176" t="s">
        <v>255</v>
      </c>
      <c r="C42" s="54">
        <v>3065.9646170798901</v>
      </c>
      <c r="D42" s="54">
        <v>0</v>
      </c>
      <c r="E42" s="54">
        <v>0</v>
      </c>
      <c r="F42" s="54">
        <v>0</v>
      </c>
      <c r="G42" s="54">
        <v>0</v>
      </c>
      <c r="H42" s="54">
        <v>0</v>
      </c>
      <c r="I42" s="54">
        <v>0</v>
      </c>
      <c r="J42" s="54">
        <v>0</v>
      </c>
      <c r="K42" s="177"/>
      <c r="L42" s="54">
        <v>33125.214347107474</v>
      </c>
      <c r="M42" s="54">
        <v>2599.6387972602702</v>
      </c>
      <c r="N42" s="54">
        <v>271.35524317679398</v>
      </c>
      <c r="O42" s="54">
        <v>266.78000423122</v>
      </c>
      <c r="P42" s="54">
        <v>231.26033959576401</v>
      </c>
      <c r="Q42" s="54">
        <v>203.826492805654</v>
      </c>
      <c r="R42" s="54">
        <v>170.406080104734</v>
      </c>
      <c r="S42" s="54">
        <v>170.406080104734</v>
      </c>
      <c r="T42" s="23"/>
    </row>
    <row r="43" spans="1:20" x14ac:dyDescent="0.15">
      <c r="A43" s="200"/>
      <c r="B43" s="176" t="s">
        <v>58</v>
      </c>
      <c r="C43" s="54">
        <v>44.3766446280992</v>
      </c>
      <c r="D43" s="54">
        <v>0</v>
      </c>
      <c r="E43" s="54">
        <v>0</v>
      </c>
      <c r="F43" s="54">
        <v>0</v>
      </c>
      <c r="G43" s="54">
        <v>0</v>
      </c>
      <c r="H43" s="54">
        <v>0</v>
      </c>
      <c r="I43" s="54">
        <v>0</v>
      </c>
      <c r="J43" s="54">
        <v>0</v>
      </c>
      <c r="K43" s="177"/>
      <c r="L43" s="54">
        <v>30870.088837035382</v>
      </c>
      <c r="M43" s="54">
        <v>1260.598920547945</v>
      </c>
      <c r="N43" s="54">
        <v>290.24304975105599</v>
      </c>
      <c r="O43" s="54">
        <v>284.46904368200398</v>
      </c>
      <c r="P43" s="54">
        <v>250.03648439648001</v>
      </c>
      <c r="Q43" s="54">
        <v>207.8398630978817</v>
      </c>
      <c r="R43" s="54">
        <v>137.6556645997926</v>
      </c>
      <c r="S43" s="54">
        <v>137.6556645997926</v>
      </c>
      <c r="T43" s="23"/>
    </row>
    <row r="44" spans="1:20" x14ac:dyDescent="0.15">
      <c r="A44" s="200"/>
      <c r="B44" s="176" t="s">
        <v>68</v>
      </c>
      <c r="C44" s="54">
        <v>1865.936239669421</v>
      </c>
      <c r="D44" s="54">
        <v>0</v>
      </c>
      <c r="E44" s="54">
        <v>0</v>
      </c>
      <c r="F44" s="54">
        <v>0</v>
      </c>
      <c r="G44" s="54">
        <v>0</v>
      </c>
      <c r="H44" s="54">
        <v>0</v>
      </c>
      <c r="I44" s="54">
        <v>0</v>
      </c>
      <c r="J44" s="54">
        <v>0</v>
      </c>
      <c r="K44" s="177"/>
      <c r="L44" s="54">
        <v>1853.6869152798249</v>
      </c>
      <c r="M44" s="54">
        <v>136.42214246575301</v>
      </c>
      <c r="N44" s="54">
        <v>52.2048631818407</v>
      </c>
      <c r="O44" s="54">
        <v>45.071279393017697</v>
      </c>
      <c r="P44" s="54">
        <v>35.9263821248692</v>
      </c>
      <c r="Q44" s="54">
        <v>35.705028136196503</v>
      </c>
      <c r="R44" s="54">
        <v>24.982946940498699</v>
      </c>
      <c r="S44" s="54">
        <v>24.982946940498699</v>
      </c>
      <c r="T44" s="23"/>
    </row>
    <row r="45" spans="1:20" x14ac:dyDescent="0.15">
      <c r="A45" s="200"/>
      <c r="B45" s="176" t="s">
        <v>69</v>
      </c>
      <c r="C45" s="54">
        <v>27889.066217630843</v>
      </c>
      <c r="D45" s="54">
        <v>16559.811536986301</v>
      </c>
      <c r="E45" s="54">
        <v>3416.0711422073869</v>
      </c>
      <c r="F45" s="54">
        <v>2900.6285962189681</v>
      </c>
      <c r="G45" s="54">
        <v>3301.022114101957</v>
      </c>
      <c r="H45" s="54">
        <v>1540.3677878588619</v>
      </c>
      <c r="I45" s="54">
        <v>852.89280225651601</v>
      </c>
      <c r="J45" s="54">
        <v>852.89280225651601</v>
      </c>
      <c r="K45" s="177"/>
      <c r="L45" s="54">
        <v>96468.787790633607</v>
      </c>
      <c r="M45" s="54"/>
      <c r="N45" s="54"/>
      <c r="O45" s="54"/>
      <c r="P45" s="54"/>
      <c r="Q45" s="54"/>
      <c r="R45" s="54"/>
      <c r="S45" s="54"/>
      <c r="T45" s="23"/>
    </row>
    <row r="46" spans="1:20" x14ac:dyDescent="0.15">
      <c r="A46" s="200"/>
      <c r="B46" s="176" t="s">
        <v>63</v>
      </c>
      <c r="C46" s="54">
        <v>5069.9865153251048</v>
      </c>
      <c r="D46" s="54">
        <v>1165.2244493150693</v>
      </c>
      <c r="E46" s="54">
        <v>214.24389499601642</v>
      </c>
      <c r="F46" s="54">
        <v>176.62467368150791</v>
      </c>
      <c r="G46" s="54">
        <v>207.67626978945</v>
      </c>
      <c r="H46" s="54">
        <v>108.25282204569044</v>
      </c>
      <c r="I46" s="54">
        <v>90.69743293282761</v>
      </c>
      <c r="J46" s="54">
        <v>90.69743293282761</v>
      </c>
      <c r="K46" s="177"/>
      <c r="L46" s="54">
        <v>6635.3846170798897</v>
      </c>
      <c r="M46" s="54"/>
      <c r="N46" s="54"/>
      <c r="O46" s="54"/>
      <c r="P46" s="54"/>
      <c r="Q46" s="54"/>
      <c r="R46" s="54"/>
      <c r="S46" s="54"/>
      <c r="T46" s="23"/>
    </row>
    <row r="47" spans="1:20" x14ac:dyDescent="0.15">
      <c r="A47" s="200"/>
      <c r="B47" s="176" t="s">
        <v>66</v>
      </c>
      <c r="C47" s="54">
        <v>9816.6554820936635</v>
      </c>
      <c r="D47" s="54">
        <v>0</v>
      </c>
      <c r="E47" s="54">
        <v>0</v>
      </c>
      <c r="F47" s="54">
        <v>0</v>
      </c>
      <c r="G47" s="54">
        <v>0</v>
      </c>
      <c r="H47" s="54">
        <v>0</v>
      </c>
      <c r="I47" s="54">
        <v>0</v>
      </c>
      <c r="J47" s="54">
        <v>0</v>
      </c>
      <c r="K47" s="177"/>
      <c r="L47" s="54">
        <v>88.716644628099203</v>
      </c>
      <c r="M47" s="54"/>
      <c r="N47" s="54"/>
      <c r="O47" s="54"/>
      <c r="P47" s="54"/>
      <c r="Q47" s="54"/>
      <c r="R47" s="54"/>
      <c r="S47" s="54"/>
      <c r="T47" s="23"/>
    </row>
    <row r="48" spans="1:20" x14ac:dyDescent="0.15">
      <c r="A48" s="200"/>
      <c r="B48" s="176" t="s">
        <v>131</v>
      </c>
      <c r="C48" s="54">
        <v>324.681137741047</v>
      </c>
      <c r="D48" s="54">
        <v>0</v>
      </c>
      <c r="E48" s="54">
        <v>0</v>
      </c>
      <c r="F48" s="54">
        <v>0</v>
      </c>
      <c r="G48" s="54">
        <v>0</v>
      </c>
      <c r="H48" s="54">
        <v>0</v>
      </c>
      <c r="I48" s="54">
        <v>0</v>
      </c>
      <c r="J48" s="54">
        <v>0</v>
      </c>
      <c r="K48" s="177"/>
      <c r="L48" s="54">
        <v>4379.7754297520642</v>
      </c>
      <c r="M48" s="54"/>
      <c r="N48" s="54"/>
      <c r="O48" s="54"/>
      <c r="P48" s="54"/>
      <c r="Q48" s="54"/>
      <c r="R48" s="54"/>
      <c r="S48" s="54"/>
      <c r="T48" s="23"/>
    </row>
    <row r="49" spans="1:21" x14ac:dyDescent="0.15">
      <c r="A49" s="200"/>
      <c r="B49" s="176" t="s">
        <v>280</v>
      </c>
      <c r="C49" s="54">
        <v>64321.503128661403</v>
      </c>
      <c r="D49" s="54">
        <v>1292.7538164383561</v>
      </c>
      <c r="E49" s="54">
        <v>366.64886530738625</v>
      </c>
      <c r="F49" s="54">
        <v>279.71415110056091</v>
      </c>
      <c r="G49" s="54">
        <v>340.48784467629559</v>
      </c>
      <c r="H49" s="54">
        <v>123.97929315375953</v>
      </c>
      <c r="I49" s="54">
        <v>87.9847100458733</v>
      </c>
      <c r="J49" s="54">
        <v>87.9847100458733</v>
      </c>
      <c r="K49" s="177"/>
      <c r="L49" s="54">
        <v>66669.724680440704</v>
      </c>
      <c r="M49" s="54">
        <v>49603.887964383553</v>
      </c>
      <c r="N49" s="54">
        <v>10232.629147859081</v>
      </c>
      <c r="O49" s="54">
        <v>9888.0069226721207</v>
      </c>
      <c r="P49" s="54">
        <v>8688.6529832644501</v>
      </c>
      <c r="Q49" s="54">
        <v>7530.1195664099405</v>
      </c>
      <c r="R49" s="54">
        <v>4169.3839802046341</v>
      </c>
      <c r="S49" s="54">
        <v>4169.3839802046341</v>
      </c>
    </row>
    <row r="50" spans="1:21" x14ac:dyDescent="0.15">
      <c r="A50" s="200"/>
      <c r="B50" s="176" t="s">
        <v>281</v>
      </c>
      <c r="C50" s="54">
        <v>28430.908834710735</v>
      </c>
      <c r="D50" s="54">
        <v>824.9361698630139</v>
      </c>
      <c r="E50" s="54">
        <v>242.33226640357179</v>
      </c>
      <c r="F50" s="54">
        <v>182.68140376562701</v>
      </c>
      <c r="G50" s="54">
        <v>228.16420986533569</v>
      </c>
      <c r="H50" s="54">
        <v>84.270009010472506</v>
      </c>
      <c r="I50" s="54">
        <v>58.748430107620003</v>
      </c>
      <c r="J50" s="54">
        <v>58.748430107620003</v>
      </c>
      <c r="K50" s="177"/>
      <c r="L50" s="54">
        <v>10716.002757749346</v>
      </c>
      <c r="M50" s="54">
        <v>3343.317271232881</v>
      </c>
      <c r="N50" s="54">
        <v>614.71874780642042</v>
      </c>
      <c r="O50" s="54">
        <v>595.87460597863355</v>
      </c>
      <c r="P50" s="54">
        <v>506.77989325779043</v>
      </c>
      <c r="Q50" s="54">
        <v>448.84898292146136</v>
      </c>
      <c r="R50" s="54">
        <v>376.05902327705491</v>
      </c>
      <c r="S50" s="54">
        <v>376.05902327705491</v>
      </c>
      <c r="T50" s="23"/>
      <c r="U50" s="23"/>
    </row>
    <row r="51" spans="1:21" x14ac:dyDescent="0.15">
      <c r="A51" s="200"/>
      <c r="B51" s="176" t="s">
        <v>178</v>
      </c>
      <c r="C51" s="54">
        <v>24002.373845729991</v>
      </c>
      <c r="D51" s="54">
        <v>0</v>
      </c>
      <c r="E51" s="54">
        <v>0</v>
      </c>
      <c r="F51" s="54">
        <v>0</v>
      </c>
      <c r="G51" s="54">
        <v>0</v>
      </c>
      <c r="H51" s="54">
        <v>0</v>
      </c>
      <c r="I51" s="54">
        <v>0</v>
      </c>
      <c r="J51" s="54">
        <v>0</v>
      </c>
      <c r="K51" s="177"/>
      <c r="L51" s="54">
        <v>15968.20292511415</v>
      </c>
      <c r="M51" s="54"/>
      <c r="N51" s="54"/>
      <c r="O51" s="54"/>
      <c r="P51" s="54"/>
      <c r="Q51" s="54"/>
      <c r="R51" s="54"/>
      <c r="S51" s="54"/>
      <c r="T51" s="23"/>
      <c r="U51" s="23"/>
    </row>
    <row r="52" spans="1:21" x14ac:dyDescent="0.15">
      <c r="A52" s="200"/>
      <c r="B52" s="176" t="s">
        <v>34</v>
      </c>
      <c r="C52" s="54">
        <v>9899.370457096491</v>
      </c>
      <c r="D52" s="54">
        <v>0</v>
      </c>
      <c r="E52" s="54">
        <v>0</v>
      </c>
      <c r="F52" s="54">
        <v>0</v>
      </c>
      <c r="G52" s="54">
        <v>0</v>
      </c>
      <c r="H52" s="54">
        <v>0</v>
      </c>
      <c r="I52" s="54">
        <v>0</v>
      </c>
      <c r="J52" s="54">
        <v>0</v>
      </c>
      <c r="K52" s="177"/>
      <c r="L52" s="54">
        <v>371.11451566474199</v>
      </c>
      <c r="M52" s="54"/>
      <c r="N52" s="54"/>
      <c r="O52" s="54"/>
      <c r="P52" s="54"/>
      <c r="Q52" s="54"/>
      <c r="R52" s="54"/>
      <c r="S52" s="54"/>
      <c r="T52" s="23"/>
      <c r="U52" s="23"/>
    </row>
    <row r="53" spans="1:21" x14ac:dyDescent="0.15">
      <c r="A53" s="200"/>
      <c r="B53" s="176" t="s">
        <v>179</v>
      </c>
      <c r="C53" s="54">
        <v>76.459203856749298</v>
      </c>
      <c r="D53" s="54">
        <v>60.300030136986301</v>
      </c>
      <c r="E53" s="54">
        <v>3.71823242131551</v>
      </c>
      <c r="F53" s="54">
        <v>2.7558663828573802</v>
      </c>
      <c r="G53" s="54">
        <v>3.71823242131551</v>
      </c>
      <c r="H53" s="54">
        <v>1.2606076182616699</v>
      </c>
      <c r="I53" s="54">
        <v>1.19510420192641</v>
      </c>
      <c r="J53" s="54">
        <v>1.19510420192641</v>
      </c>
      <c r="K53" s="177"/>
      <c r="L53" s="54">
        <v>93498.13539448283</v>
      </c>
      <c r="M53" s="54">
        <v>5750.2108767123154</v>
      </c>
      <c r="N53" s="54">
        <v>2075.1536433621832</v>
      </c>
      <c r="O53" s="54">
        <v>1868.0922387344522</v>
      </c>
      <c r="P53" s="54">
        <v>1599.305491714616</v>
      </c>
      <c r="Q53" s="54">
        <v>1466.3471044317071</v>
      </c>
      <c r="R53" s="54">
        <v>1094.115361959645</v>
      </c>
      <c r="S53" s="54">
        <v>1094.115361959645</v>
      </c>
      <c r="T53" s="23"/>
      <c r="U53" s="23"/>
    </row>
    <row r="54" spans="1:21" x14ac:dyDescent="0.15">
      <c r="A54" s="200"/>
      <c r="B54" s="176" t="s">
        <v>147</v>
      </c>
      <c r="C54" s="54">
        <v>942.57161157024802</v>
      </c>
      <c r="D54" s="54">
        <v>0</v>
      </c>
      <c r="E54" s="54">
        <v>0</v>
      </c>
      <c r="F54" s="54">
        <v>0</v>
      </c>
      <c r="G54" s="54">
        <v>0</v>
      </c>
      <c r="H54" s="54">
        <v>0</v>
      </c>
      <c r="I54" s="54">
        <v>0</v>
      </c>
      <c r="J54" s="54">
        <v>0</v>
      </c>
      <c r="K54" s="177"/>
      <c r="L54" s="54">
        <v>40357.351711460811</v>
      </c>
      <c r="M54" s="54">
        <v>2581.9483890410856</v>
      </c>
      <c r="N54" s="54">
        <v>770.11376375280202</v>
      </c>
      <c r="O54" s="54">
        <v>721.95052941393897</v>
      </c>
      <c r="P54" s="54">
        <v>579.72257861341598</v>
      </c>
      <c r="Q54" s="54">
        <v>509.53045833906606</v>
      </c>
      <c r="R54" s="54">
        <v>357.92927168974097</v>
      </c>
      <c r="S54" s="54">
        <v>357.92927168974097</v>
      </c>
      <c r="T54" s="23"/>
      <c r="U54" s="23"/>
    </row>
    <row r="55" spans="1:21" x14ac:dyDescent="0.15">
      <c r="A55" s="200"/>
      <c r="B55" s="176" t="s">
        <v>175</v>
      </c>
      <c r="C55" s="54">
        <v>312.90115702479301</v>
      </c>
      <c r="D55" s="54">
        <v>0</v>
      </c>
      <c r="E55" s="54">
        <v>0</v>
      </c>
      <c r="F55" s="54">
        <v>0</v>
      </c>
      <c r="G55" s="54">
        <v>0</v>
      </c>
      <c r="H55" s="54">
        <v>0</v>
      </c>
      <c r="I55" s="54">
        <v>0</v>
      </c>
      <c r="J55" s="54">
        <v>0</v>
      </c>
      <c r="K55" s="177"/>
      <c r="L55" s="54">
        <v>33795.303745341349</v>
      </c>
      <c r="M55" s="54"/>
      <c r="N55" s="54"/>
      <c r="O55" s="54"/>
      <c r="P55" s="54"/>
      <c r="Q55" s="54"/>
      <c r="R55" s="54"/>
      <c r="S55" s="54"/>
      <c r="T55" s="23"/>
      <c r="U55" s="23"/>
    </row>
    <row r="56" spans="1:21" x14ac:dyDescent="0.15">
      <c r="A56" s="200"/>
      <c r="B56" s="176" t="s">
        <v>148</v>
      </c>
      <c r="C56" s="54">
        <v>656.91801867240201</v>
      </c>
      <c r="D56" s="54">
        <v>407.51761643835596</v>
      </c>
      <c r="E56" s="54">
        <v>120.5983664824989</v>
      </c>
      <c r="F56" s="54">
        <v>94.27688095207651</v>
      </c>
      <c r="G56" s="54">
        <v>108.60540238964441</v>
      </c>
      <c r="H56" s="54">
        <v>38.448676525025348</v>
      </c>
      <c r="I56" s="54">
        <v>28.041175736326892</v>
      </c>
      <c r="J56" s="54">
        <v>28.041175736326892</v>
      </c>
      <c r="K56" s="177"/>
      <c r="L56" s="54">
        <v>11965.530721559298</v>
      </c>
      <c r="M56" s="54"/>
      <c r="N56" s="54"/>
      <c r="O56" s="54"/>
      <c r="P56" s="54"/>
      <c r="Q56" s="54"/>
      <c r="R56" s="54"/>
      <c r="S56" s="54"/>
      <c r="T56" s="23"/>
      <c r="U56" s="23"/>
    </row>
    <row r="57" spans="1:21" ht="15" x14ac:dyDescent="0.15">
      <c r="A57" s="200"/>
      <c r="B57" s="156" t="s">
        <v>108</v>
      </c>
      <c r="C57" s="54">
        <v>45533.325541469501</v>
      </c>
      <c r="D57" s="54">
        <v>-43.1140356164384</v>
      </c>
      <c r="E57" s="54">
        <v>-11.925158787525501</v>
      </c>
      <c r="F57" s="54">
        <v>-10.485915485582799</v>
      </c>
      <c r="G57" s="54">
        <v>-11.925158787525501</v>
      </c>
      <c r="H57" s="54">
        <v>-32.825474563563503</v>
      </c>
      <c r="I57" s="54">
        <v>-27.0590409559492</v>
      </c>
      <c r="J57" s="54">
        <v>-27.0590409559492</v>
      </c>
      <c r="K57" s="177"/>
      <c r="L57" s="54">
        <v>213.24920385674901</v>
      </c>
      <c r="M57" s="54">
        <v>197.16498356164399</v>
      </c>
      <c r="N57" s="54">
        <v>12.1576263322193</v>
      </c>
      <c r="O57" s="54">
        <v>12.1576263322193</v>
      </c>
      <c r="P57" s="54">
        <v>9.0109465756449101</v>
      </c>
      <c r="Q57" s="54">
        <v>7.5156878110492098</v>
      </c>
      <c r="R57" s="54">
        <v>7.1251592908329702</v>
      </c>
      <c r="S57" s="54">
        <v>7.1251592908329702</v>
      </c>
      <c r="T57" s="23"/>
      <c r="U57" s="23"/>
    </row>
    <row r="58" spans="1:21" x14ac:dyDescent="0.15">
      <c r="A58" s="200"/>
      <c r="B58" s="176" t="s">
        <v>48</v>
      </c>
      <c r="C58" s="54">
        <v>5645.6204698441397</v>
      </c>
      <c r="D58" s="54">
        <v>0</v>
      </c>
      <c r="E58" s="54">
        <v>0</v>
      </c>
      <c r="F58" s="54">
        <v>0</v>
      </c>
      <c r="G58" s="54">
        <v>0</v>
      </c>
      <c r="H58" s="54">
        <v>0</v>
      </c>
      <c r="I58" s="54">
        <v>0</v>
      </c>
      <c r="J58" s="54">
        <v>0</v>
      </c>
      <c r="K58" s="177"/>
      <c r="L58" s="54">
        <v>3854.2730275482099</v>
      </c>
      <c r="M58" s="54">
        <v>2473.07666027397</v>
      </c>
      <c r="N58" s="54">
        <v>1071.0536465498801</v>
      </c>
      <c r="O58" s="54">
        <v>945.48183971299795</v>
      </c>
      <c r="P58" s="54">
        <v>848.70023407308497</v>
      </c>
      <c r="Q58" s="54">
        <v>787.08799934520198</v>
      </c>
      <c r="R58" s="54">
        <v>602.92427575440695</v>
      </c>
      <c r="S58" s="54">
        <v>602.92427575440695</v>
      </c>
      <c r="T58" s="23"/>
      <c r="U58" s="23"/>
    </row>
    <row r="59" spans="1:21" x14ac:dyDescent="0.15">
      <c r="A59" s="200"/>
      <c r="B59" s="176" t="s">
        <v>282</v>
      </c>
      <c r="C59" s="54">
        <v>1537.1949669421499</v>
      </c>
      <c r="D59" s="54">
        <v>0</v>
      </c>
      <c r="E59" s="54">
        <v>0</v>
      </c>
      <c r="F59" s="54">
        <v>0</v>
      </c>
      <c r="G59" s="54">
        <v>0</v>
      </c>
      <c r="H59" s="54">
        <v>0</v>
      </c>
      <c r="I59" s="54">
        <v>0</v>
      </c>
      <c r="J59" s="54">
        <v>0</v>
      </c>
      <c r="K59" s="177"/>
      <c r="L59" s="54">
        <v>376.10471097022503</v>
      </c>
      <c r="M59" s="54"/>
      <c r="N59" s="54"/>
      <c r="O59" s="54"/>
      <c r="P59" s="54"/>
      <c r="Q59" s="54"/>
      <c r="R59" s="54"/>
      <c r="S59" s="54"/>
      <c r="T59" s="23"/>
      <c r="U59" s="23"/>
    </row>
    <row r="60" spans="1:21" x14ac:dyDescent="0.15">
      <c r="A60" s="200"/>
      <c r="B60" s="176" t="s">
        <v>52</v>
      </c>
      <c r="C60" s="54">
        <v>1266.4351129476581</v>
      </c>
      <c r="D60" s="54">
        <v>-43.1140356164384</v>
      </c>
      <c r="E60" s="54">
        <v>-11.925158787525501</v>
      </c>
      <c r="F60" s="54">
        <v>-10.485915485582799</v>
      </c>
      <c r="G60" s="54">
        <v>-11.925158787525501</v>
      </c>
      <c r="H60" s="54">
        <v>-32.825474563563503</v>
      </c>
      <c r="I60" s="54">
        <v>-27.0590409559492</v>
      </c>
      <c r="J60" s="54">
        <v>-27.0590409559492</v>
      </c>
      <c r="K60" s="177"/>
      <c r="L60" s="54">
        <v>2936.3222737461751</v>
      </c>
      <c r="M60" s="54">
        <v>498.02084383561601</v>
      </c>
      <c r="N60" s="54">
        <v>221.82860672728199</v>
      </c>
      <c r="O60" s="54">
        <v>188.502243275296</v>
      </c>
      <c r="P60" s="54">
        <v>161.87173245247001</v>
      </c>
      <c r="Q60" s="54">
        <v>162.21295893639001</v>
      </c>
      <c r="R60" s="54">
        <v>126.136655224664</v>
      </c>
      <c r="S60" s="54">
        <v>126.136655224664</v>
      </c>
      <c r="T60" s="23"/>
      <c r="U60" s="23"/>
    </row>
    <row r="61" spans="1:21" s="123" customFormat="1" ht="15" x14ac:dyDescent="0.15">
      <c r="A61" s="200"/>
      <c r="B61" s="176" t="s">
        <v>53</v>
      </c>
      <c r="C61" s="157">
        <v>221.101515151515</v>
      </c>
      <c r="D61" s="157">
        <v>0</v>
      </c>
      <c r="E61" s="157">
        <v>0</v>
      </c>
      <c r="F61" s="157">
        <v>0</v>
      </c>
      <c r="G61" s="157">
        <v>0</v>
      </c>
      <c r="H61" s="157">
        <v>0</v>
      </c>
      <c r="I61" s="157">
        <v>0</v>
      </c>
      <c r="J61" s="157">
        <v>0</v>
      </c>
      <c r="K61"/>
      <c r="L61" s="54">
        <v>60025.160285663573</v>
      </c>
      <c r="M61" s="157"/>
      <c r="N61" s="157"/>
      <c r="O61" s="157"/>
      <c r="P61" s="157"/>
      <c r="Q61" s="157"/>
      <c r="R61" s="157"/>
      <c r="S61" s="157"/>
      <c r="T61" s="122"/>
      <c r="U61" s="122"/>
    </row>
    <row r="62" spans="1:21" x14ac:dyDescent="0.15">
      <c r="A62" s="200"/>
      <c r="B62" s="176" t="s">
        <v>171</v>
      </c>
      <c r="C62" s="54">
        <v>7822.3071184573046</v>
      </c>
      <c r="D62" s="54">
        <v>0</v>
      </c>
      <c r="E62" s="54">
        <v>0</v>
      </c>
      <c r="F62" s="54">
        <v>0</v>
      </c>
      <c r="G62" s="54">
        <v>0</v>
      </c>
      <c r="H62" s="54">
        <v>0</v>
      </c>
      <c r="I62" s="54">
        <v>0</v>
      </c>
      <c r="J62" s="54">
        <v>0</v>
      </c>
      <c r="K62" s="177"/>
      <c r="L62" s="54">
        <v>306.45377410468302</v>
      </c>
      <c r="M62" s="54"/>
      <c r="N62" s="54"/>
      <c r="O62" s="54"/>
      <c r="P62" s="54"/>
      <c r="Q62" s="54"/>
      <c r="R62" s="54"/>
      <c r="S62" s="54"/>
      <c r="T62" s="23"/>
      <c r="U62" s="23"/>
    </row>
    <row r="63" spans="1:21" x14ac:dyDescent="0.15">
      <c r="A63" s="200"/>
      <c r="B63" s="176" t="s">
        <v>181</v>
      </c>
      <c r="C63" s="54">
        <v>23973.9214986226</v>
      </c>
      <c r="D63" s="54">
        <v>0</v>
      </c>
      <c r="E63" s="54">
        <v>0</v>
      </c>
      <c r="F63" s="54">
        <v>0</v>
      </c>
      <c r="G63" s="54">
        <v>0</v>
      </c>
      <c r="H63" s="54">
        <v>0</v>
      </c>
      <c r="I63" s="54">
        <v>0</v>
      </c>
      <c r="J63" s="54">
        <v>0</v>
      </c>
      <c r="K63" s="177"/>
      <c r="L63" s="54">
        <v>5746.5456381599297</v>
      </c>
      <c r="M63" s="54"/>
      <c r="N63" s="54"/>
      <c r="O63" s="54"/>
      <c r="P63" s="54"/>
      <c r="Q63" s="54"/>
      <c r="R63" s="54"/>
      <c r="S63" s="54"/>
      <c r="T63" s="23"/>
      <c r="U63" s="23"/>
    </row>
    <row r="64" spans="1:21" x14ac:dyDescent="0.15">
      <c r="A64" s="200"/>
      <c r="B64" s="176" t="s">
        <v>50</v>
      </c>
      <c r="C64" s="54">
        <v>5066.7448595041342</v>
      </c>
      <c r="D64" s="54">
        <v>0</v>
      </c>
      <c r="E64" s="54">
        <v>0</v>
      </c>
      <c r="F64" s="54">
        <v>0</v>
      </c>
      <c r="G64" s="54">
        <v>0</v>
      </c>
      <c r="H64" s="54">
        <v>0</v>
      </c>
      <c r="I64" s="54">
        <v>0</v>
      </c>
      <c r="J64" s="54">
        <v>0</v>
      </c>
      <c r="K64" s="177"/>
      <c r="L64" s="54">
        <v>3931.0249669421501</v>
      </c>
      <c r="M64" s="54"/>
      <c r="N64" s="54"/>
      <c r="O64" s="54"/>
      <c r="P64" s="54"/>
      <c r="Q64" s="54"/>
      <c r="R64" s="54"/>
      <c r="S64" s="54"/>
      <c r="T64" s="23"/>
      <c r="U64" s="23"/>
    </row>
    <row r="65" spans="1:21" ht="15" x14ac:dyDescent="0.15">
      <c r="A65" s="200"/>
      <c r="B65" s="159" t="s">
        <v>246</v>
      </c>
      <c r="C65" s="55">
        <v>1555417.6715053001</v>
      </c>
      <c r="D65" s="55">
        <v>80319.405191780737</v>
      </c>
      <c r="E65" s="55">
        <v>16619.704195301922</v>
      </c>
      <c r="F65" s="55">
        <v>15796.622391592322</v>
      </c>
      <c r="G65" s="55">
        <v>13557.740896711553</v>
      </c>
      <c r="H65" s="55">
        <v>7426.0649592061791</v>
      </c>
      <c r="I65" s="55">
        <v>5490.0049850180476</v>
      </c>
      <c r="J65" s="55">
        <v>5490.0049850180476</v>
      </c>
      <c r="L65" s="55">
        <v>2723537.3472410957</v>
      </c>
      <c r="M65" s="55">
        <v>648323.48733150715</v>
      </c>
      <c r="N65" s="55">
        <v>136000.21848110441</v>
      </c>
      <c r="O65" s="55">
        <v>128918.58539300192</v>
      </c>
      <c r="P65" s="55">
        <v>109964.43039096416</v>
      </c>
      <c r="Q65" s="55">
        <v>99960.796686728834</v>
      </c>
      <c r="R65" s="55">
        <v>78599.059056679122</v>
      </c>
      <c r="S65" s="55">
        <v>78599.059056679122</v>
      </c>
      <c r="T65" s="23"/>
      <c r="U65" s="23"/>
    </row>
    <row r="66" spans="1:21" s="123" customFormat="1" ht="14.25" customHeight="1" x14ac:dyDescent="0.15">
      <c r="A66" s="200" t="s">
        <v>269</v>
      </c>
      <c r="B66" s="162" t="s">
        <v>276</v>
      </c>
      <c r="C66" s="157">
        <v>355952.50289953582</v>
      </c>
      <c r="D66" s="157">
        <v>245661.08829041102</v>
      </c>
      <c r="E66" s="157">
        <v>245661.08829041102</v>
      </c>
      <c r="F66" s="157">
        <v>79378.268988654265</v>
      </c>
      <c r="G66" s="157">
        <v>245661.08829041102</v>
      </c>
      <c r="H66" s="157">
        <v>45849.853093746591</v>
      </c>
      <c r="I66" s="157">
        <v>36810.800710395873</v>
      </c>
      <c r="J66" s="157">
        <v>15569.741883779325</v>
      </c>
      <c r="K66"/>
      <c r="L66" s="157">
        <v>550399.42361004581</v>
      </c>
      <c r="M66" s="157">
        <v>421777.78791232873</v>
      </c>
      <c r="N66" s="157">
        <v>421777.78791232873</v>
      </c>
      <c r="O66" s="157">
        <v>421777.78791232873</v>
      </c>
      <c r="P66" s="157">
        <v>138282.07579435743</v>
      </c>
      <c r="Q66" s="157">
        <v>125748.21306911801</v>
      </c>
      <c r="R66" s="157">
        <v>100224.7476938382</v>
      </c>
      <c r="S66" s="157">
        <v>58025.537312501408</v>
      </c>
      <c r="T66" s="122"/>
    </row>
    <row r="67" spans="1:21" ht="14.25" customHeight="1" x14ac:dyDescent="0.15">
      <c r="A67" s="200"/>
      <c r="B67" s="158" t="s">
        <v>257</v>
      </c>
      <c r="C67" s="160">
        <v>5874.9559889807197</v>
      </c>
      <c r="D67" s="160">
        <v>5325.7289534246602</v>
      </c>
      <c r="E67" s="160">
        <v>5325.7289534246602</v>
      </c>
      <c r="F67" s="160">
        <v>1775.2429844748858</v>
      </c>
      <c r="G67" s="160">
        <v>5325.7289534246602</v>
      </c>
      <c r="H67" s="160">
        <v>1281.3233936073061</v>
      </c>
      <c r="I67" s="160">
        <v>1122.4769898612908</v>
      </c>
      <c r="J67" s="160">
        <v>0</v>
      </c>
      <c r="K67" s="160"/>
      <c r="L67" s="160">
        <v>6945.3246828635001</v>
      </c>
      <c r="M67" s="160">
        <v>7889.8387726027404</v>
      </c>
      <c r="N67" s="160">
        <v>7889.8387726027404</v>
      </c>
      <c r="O67" s="160">
        <v>7889.8387726027404</v>
      </c>
      <c r="P67" s="160">
        <v>2629.94625753424</v>
      </c>
      <c r="Q67" s="160">
        <v>2136.0266666666598</v>
      </c>
      <c r="R67" s="160">
        <v>1871.2222027831519</v>
      </c>
      <c r="S67" s="160">
        <v>0</v>
      </c>
      <c r="T67" s="23"/>
    </row>
    <row r="68" spans="1:21" ht="14.25" customHeight="1" x14ac:dyDescent="0.15">
      <c r="A68" s="200"/>
      <c r="B68" s="158" t="s">
        <v>160</v>
      </c>
      <c r="C68" s="160">
        <v>940.84722865013805</v>
      </c>
      <c r="D68" s="160">
        <v>815.10236164383605</v>
      </c>
      <c r="E68" s="160">
        <v>815.10236164383605</v>
      </c>
      <c r="F68" s="160">
        <v>191.733232229083</v>
      </c>
      <c r="G68" s="160">
        <v>815.10236164383605</v>
      </c>
      <c r="H68" s="160">
        <v>124.84198588549</v>
      </c>
      <c r="I68" s="160">
        <v>104.542321449464</v>
      </c>
      <c r="J68" s="160">
        <v>104.542321449464</v>
      </c>
      <c r="K68" s="160"/>
      <c r="L68" s="160">
        <v>1330.9825221782</v>
      </c>
      <c r="M68" s="160">
        <v>1545.5501753424701</v>
      </c>
      <c r="N68" s="160">
        <v>1545.5501753424701</v>
      </c>
      <c r="O68" s="160">
        <v>1545.5501753424701</v>
      </c>
      <c r="P68" s="160">
        <v>363.55351749075402</v>
      </c>
      <c r="Q68" s="160">
        <v>296.66227114716099</v>
      </c>
      <c r="R68" s="160">
        <v>248.42413625686399</v>
      </c>
      <c r="S68" s="160">
        <v>248.42413625686399</v>
      </c>
      <c r="T68" s="23"/>
    </row>
    <row r="69" spans="1:21" ht="14.25" customHeight="1" x14ac:dyDescent="0.15">
      <c r="A69" s="200"/>
      <c r="B69" s="158" t="s">
        <v>240</v>
      </c>
      <c r="C69" s="160">
        <v>83.3539834710744</v>
      </c>
      <c r="D69" s="160">
        <v>74.411704109588996</v>
      </c>
      <c r="E69" s="160">
        <v>74.411704109588996</v>
      </c>
      <c r="F69" s="160">
        <v>37.997465928300798</v>
      </c>
      <c r="G69" s="160">
        <v>74.411704109588996</v>
      </c>
      <c r="H69" s="160">
        <v>20.443081084231999</v>
      </c>
      <c r="I69" s="160">
        <v>19.444598384990901</v>
      </c>
      <c r="J69" s="160">
        <v>19.444598384990901</v>
      </c>
      <c r="K69" s="160"/>
      <c r="L69" s="160">
        <v>132.432925619835</v>
      </c>
      <c r="M69" s="160">
        <v>166.73733698630099</v>
      </c>
      <c r="N69" s="160">
        <v>166.73733698630099</v>
      </c>
      <c r="O69" s="160">
        <v>166.73733698630099</v>
      </c>
      <c r="P69" s="160">
        <v>85.142469950451797</v>
      </c>
      <c r="Q69" s="160">
        <v>67.588085106383005</v>
      </c>
      <c r="R69" s="160">
        <v>64.286942124290604</v>
      </c>
      <c r="S69" s="160">
        <v>64.286942124290604</v>
      </c>
      <c r="T69" s="23"/>
    </row>
    <row r="70" spans="1:21" ht="14.25" customHeight="1" x14ac:dyDescent="0.15">
      <c r="A70" s="200"/>
      <c r="B70" s="158" t="s">
        <v>197</v>
      </c>
      <c r="C70" s="160">
        <v>1865.2412534435271</v>
      </c>
      <c r="D70" s="160">
        <v>1676.8629178082178</v>
      </c>
      <c r="E70" s="160">
        <v>1676.8629178082178</v>
      </c>
      <c r="F70" s="160">
        <v>457.32625031133199</v>
      </c>
      <c r="G70" s="160">
        <v>1676.8629178082178</v>
      </c>
      <c r="H70" s="160">
        <v>270.93660523038631</v>
      </c>
      <c r="I70" s="160">
        <v>185.21326686436578</v>
      </c>
      <c r="J70" s="160">
        <v>185.21326686436578</v>
      </c>
      <c r="K70" s="160"/>
      <c r="L70" s="160">
        <v>4322.8912534435203</v>
      </c>
      <c r="M70" s="160">
        <v>4135.1862465753402</v>
      </c>
      <c r="N70" s="160">
        <v>4135.1862465753402</v>
      </c>
      <c r="O70" s="160">
        <v>4135.1862465753402</v>
      </c>
      <c r="P70" s="160">
        <v>1127.7780672478211</v>
      </c>
      <c r="Q70" s="160">
        <v>941.38842216687408</v>
      </c>
      <c r="R70" s="160">
        <v>643.53661222541496</v>
      </c>
      <c r="S70" s="160">
        <v>643.53661222541496</v>
      </c>
      <c r="T70" s="23"/>
    </row>
    <row r="71" spans="1:21" ht="14.25" customHeight="1" x14ac:dyDescent="0.15">
      <c r="A71" s="200"/>
      <c r="B71" s="158" t="s">
        <v>127</v>
      </c>
      <c r="C71" s="160">
        <v>2219.471488961844</v>
      </c>
      <c r="D71" s="160">
        <v>1276.275175342462</v>
      </c>
      <c r="E71" s="160">
        <v>1276.275175342462</v>
      </c>
      <c r="F71" s="160">
        <v>497.22694278694712</v>
      </c>
      <c r="G71" s="160">
        <v>1276.275175342462</v>
      </c>
      <c r="H71" s="160">
        <v>148.26004165600671</v>
      </c>
      <c r="I71" s="160">
        <v>92.546777676001597</v>
      </c>
      <c r="J71" s="160">
        <v>92.546777676001597</v>
      </c>
      <c r="K71" s="160"/>
      <c r="L71" s="160">
        <v>3765.8808396467748</v>
      </c>
      <c r="M71" s="160">
        <v>2891.029936986301</v>
      </c>
      <c r="N71" s="160">
        <v>2891.029936986301</v>
      </c>
      <c r="O71" s="160">
        <v>2891.029936986301</v>
      </c>
      <c r="P71" s="160">
        <v>1125.782904257225</v>
      </c>
      <c r="Q71" s="160">
        <v>776.81600312628598</v>
      </c>
      <c r="R71" s="160">
        <v>484.96865282094097</v>
      </c>
      <c r="S71" s="160">
        <v>484.96865282094097</v>
      </c>
      <c r="T71" s="23"/>
    </row>
    <row r="72" spans="1:21" ht="14.25" customHeight="1" x14ac:dyDescent="0.15">
      <c r="A72" s="200"/>
      <c r="B72" s="158" t="s">
        <v>172</v>
      </c>
      <c r="C72" s="160">
        <v>590.64593939393899</v>
      </c>
      <c r="D72" s="160">
        <v>378.09675068493198</v>
      </c>
      <c r="E72" s="160">
        <v>378.09675068493198</v>
      </c>
      <c r="F72" s="160">
        <v>123.38334231422</v>
      </c>
      <c r="G72" s="160">
        <v>378.09675068493198</v>
      </c>
      <c r="H72" s="160">
        <v>51.434328221602598</v>
      </c>
      <c r="I72" s="160">
        <v>43.2797873965376</v>
      </c>
      <c r="J72" s="160">
        <v>43.2797873965376</v>
      </c>
      <c r="K72" s="160"/>
      <c r="L72" s="160">
        <v>1265.08593939394</v>
      </c>
      <c r="M72" s="160">
        <v>1052.9063068493199</v>
      </c>
      <c r="N72" s="160">
        <v>1052.9063068493199</v>
      </c>
      <c r="O72" s="160">
        <v>1052.9063068493199</v>
      </c>
      <c r="P72" s="160">
        <v>343.59221296520798</v>
      </c>
      <c r="Q72" s="160">
        <v>271.64319887259097</v>
      </c>
      <c r="R72" s="160">
        <v>228.57613390551199</v>
      </c>
      <c r="S72" s="160">
        <v>228.57613390551199</v>
      </c>
      <c r="T72" s="23"/>
    </row>
    <row r="73" spans="1:21" ht="14.25" customHeight="1" x14ac:dyDescent="0.15">
      <c r="A73" s="200"/>
      <c r="B73" s="158" t="s">
        <v>277</v>
      </c>
      <c r="C73" s="160">
        <v>13906.500834710747</v>
      </c>
      <c r="D73" s="160">
        <v>7406.1332986301404</v>
      </c>
      <c r="E73" s="160">
        <v>7406.1332986301404</v>
      </c>
      <c r="F73" s="160">
        <v>2463.7332176063769</v>
      </c>
      <c r="G73" s="160">
        <v>7406.1332986301404</v>
      </c>
      <c r="H73" s="160">
        <v>1559.3909576699857</v>
      </c>
      <c r="I73" s="160">
        <v>1233.914619340022</v>
      </c>
      <c r="J73" s="160">
        <v>224.65596259151201</v>
      </c>
      <c r="K73" s="160"/>
      <c r="L73" s="160">
        <v>25626.649524555665</v>
      </c>
      <c r="M73" s="160">
        <v>15024.92541643836</v>
      </c>
      <c r="N73" s="160">
        <v>15024.92541643836</v>
      </c>
      <c r="O73" s="160">
        <v>15024.92541643836</v>
      </c>
      <c r="P73" s="160">
        <v>4651.3960397946266</v>
      </c>
      <c r="Q73" s="160">
        <v>3747.0537798582409</v>
      </c>
      <c r="R73" s="160">
        <v>3008.3408353523382</v>
      </c>
      <c r="S73" s="160">
        <v>1197.0719174584201</v>
      </c>
      <c r="T73" s="23"/>
    </row>
    <row r="74" spans="1:21" ht="14.25" customHeight="1" x14ac:dyDescent="0.15">
      <c r="A74" s="200"/>
      <c r="B74" s="158" t="s">
        <v>169</v>
      </c>
      <c r="C74" s="160">
        <v>1993.070652794449</v>
      </c>
      <c r="D74" s="160">
        <v>0</v>
      </c>
      <c r="E74" s="160">
        <v>0</v>
      </c>
      <c r="F74" s="160">
        <v>0</v>
      </c>
      <c r="G74" s="160">
        <v>0</v>
      </c>
      <c r="H74" s="160">
        <v>0</v>
      </c>
      <c r="I74" s="160">
        <v>0</v>
      </c>
      <c r="J74" s="160">
        <v>0</v>
      </c>
      <c r="K74" s="160"/>
      <c r="L74" s="160">
        <v>3786.3706527944496</v>
      </c>
      <c r="M74" s="160">
        <v>0</v>
      </c>
      <c r="N74" s="160">
        <v>0</v>
      </c>
      <c r="O74" s="160">
        <v>0</v>
      </c>
      <c r="P74" s="160">
        <v>0</v>
      </c>
      <c r="Q74" s="160">
        <v>0</v>
      </c>
      <c r="R74" s="160">
        <v>0</v>
      </c>
      <c r="S74" s="160">
        <v>0</v>
      </c>
      <c r="T74" s="23"/>
    </row>
    <row r="75" spans="1:21" ht="14.25" customHeight="1" x14ac:dyDescent="0.15">
      <c r="A75" s="200"/>
      <c r="B75" s="158" t="s">
        <v>36</v>
      </c>
      <c r="C75" s="160">
        <v>47984.617188769371</v>
      </c>
      <c r="D75" s="160">
        <v>28847.037161643839</v>
      </c>
      <c r="E75" s="160">
        <v>28847.037161643839</v>
      </c>
      <c r="F75" s="160">
        <v>9266.641182876685</v>
      </c>
      <c r="G75" s="160">
        <v>28847.037161643839</v>
      </c>
      <c r="H75" s="160">
        <v>5882.3645826717184</v>
      </c>
      <c r="I75" s="160">
        <v>4647.712105751154</v>
      </c>
      <c r="J75" s="160">
        <v>3550.3567145643874</v>
      </c>
      <c r="K75" s="160"/>
      <c r="L75" s="160">
        <v>73774.338996309249</v>
      </c>
      <c r="M75" s="160">
        <v>54989.182671232884</v>
      </c>
      <c r="N75" s="160">
        <v>54989.182671232884</v>
      </c>
      <c r="O75" s="160">
        <v>54989.182671232884</v>
      </c>
      <c r="P75" s="160">
        <v>17959.585733876596</v>
      </c>
      <c r="Q75" s="160">
        <v>18240.760782868074</v>
      </c>
      <c r="R75" s="160">
        <v>14585.449420669704</v>
      </c>
      <c r="S75" s="160">
        <v>11906.971887259073</v>
      </c>
      <c r="T75" s="23"/>
    </row>
    <row r="76" spans="1:21" ht="14.25" customHeight="1" x14ac:dyDescent="0.15">
      <c r="A76" s="200"/>
      <c r="B76" s="158" t="s">
        <v>37</v>
      </c>
      <c r="C76" s="160">
        <v>1530.6863325333031</v>
      </c>
      <c r="D76" s="160">
        <v>1648.742660273972</v>
      </c>
      <c r="E76" s="160">
        <v>1648.742660273972</v>
      </c>
      <c r="F76" s="160">
        <v>696.53633141894397</v>
      </c>
      <c r="G76" s="160">
        <v>1648.742660273972</v>
      </c>
      <c r="H76" s="160">
        <v>441.98648856494003</v>
      </c>
      <c r="I76" s="160">
        <v>410.94212890044855</v>
      </c>
      <c r="J76" s="160">
        <v>168.97478515262159</v>
      </c>
      <c r="K76" s="160"/>
      <c r="L76" s="160">
        <v>6432.2071002528392</v>
      </c>
      <c r="M76" s="160">
        <v>3252.51730684932</v>
      </c>
      <c r="N76" s="160">
        <v>3252.51730684932</v>
      </c>
      <c r="O76" s="160">
        <v>3252.51730684932</v>
      </c>
      <c r="P76" s="160">
        <v>1189.452302263571</v>
      </c>
      <c r="Q76" s="160">
        <v>1228.4932429712101</v>
      </c>
      <c r="R76" s="160">
        <v>1153.7675013823168</v>
      </c>
      <c r="S76" s="160">
        <v>488.38629114332196</v>
      </c>
      <c r="T76" s="23"/>
    </row>
    <row r="77" spans="1:21" ht="14.25" customHeight="1" x14ac:dyDescent="0.15">
      <c r="A77" s="200"/>
      <c r="B77" s="158" t="s">
        <v>119</v>
      </c>
      <c r="C77" s="160">
        <v>21227.54656201366</v>
      </c>
      <c r="D77" s="160">
        <v>23521.40476164388</v>
      </c>
      <c r="E77" s="160">
        <v>23521.40476164388</v>
      </c>
      <c r="F77" s="160">
        <v>6158.9698624175053</v>
      </c>
      <c r="G77" s="160">
        <v>23521.40476164388</v>
      </c>
      <c r="H77" s="160">
        <v>4333.1621723507578</v>
      </c>
      <c r="I77" s="160">
        <v>3320.0445125265715</v>
      </c>
      <c r="J77" s="160">
        <v>318.74403602931824</v>
      </c>
      <c r="K77" s="160"/>
      <c r="L77" s="160">
        <v>32771.981451405707</v>
      </c>
      <c r="M77" s="160">
        <v>37021.360224657496</v>
      </c>
      <c r="N77" s="160">
        <v>37021.360224657496</v>
      </c>
      <c r="O77" s="160">
        <v>37021.360224657496</v>
      </c>
      <c r="P77" s="160">
        <v>9871.5773712722566</v>
      </c>
      <c r="Q77" s="160">
        <v>8045.7696812055101</v>
      </c>
      <c r="R77" s="160">
        <v>6162.7887598677407</v>
      </c>
      <c r="S77" s="160">
        <v>1051.4509308147012</v>
      </c>
      <c r="T77" s="23"/>
    </row>
    <row r="78" spans="1:21" ht="14.25" customHeight="1" x14ac:dyDescent="0.15">
      <c r="A78" s="200"/>
      <c r="B78" s="158" t="s">
        <v>38</v>
      </c>
      <c r="C78" s="160">
        <v>27941.137589946793</v>
      </c>
      <c r="D78" s="160">
        <v>16667.00178356166</v>
      </c>
      <c r="E78" s="160">
        <v>16667.00178356166</v>
      </c>
      <c r="F78" s="160">
        <v>7553.674480419606</v>
      </c>
      <c r="G78" s="160">
        <v>16667.00178356166</v>
      </c>
      <c r="H78" s="160">
        <v>5052.0305953752759</v>
      </c>
      <c r="I78" s="160">
        <v>4737.7554080528453</v>
      </c>
      <c r="J78" s="160">
        <v>914.01261196206576</v>
      </c>
      <c r="K78" s="160"/>
      <c r="L78" s="160">
        <v>57878.636699498056</v>
      </c>
      <c r="M78" s="160">
        <v>35985.236284931474</v>
      </c>
      <c r="N78" s="160">
        <v>35985.236284931474</v>
      </c>
      <c r="O78" s="160">
        <v>35985.236284931474</v>
      </c>
      <c r="P78" s="160">
        <v>16320.79559781374</v>
      </c>
      <c r="Q78" s="160">
        <v>14032.719492255652</v>
      </c>
      <c r="R78" s="160">
        <v>13062.094554759924</v>
      </c>
      <c r="S78" s="160">
        <v>2731.7580366692482</v>
      </c>
      <c r="T78" s="23"/>
    </row>
    <row r="79" spans="1:21" ht="14.25" customHeight="1" x14ac:dyDescent="0.15">
      <c r="A79" s="200"/>
      <c r="B79" s="158" t="s">
        <v>146</v>
      </c>
      <c r="C79" s="160">
        <v>321.75409366391199</v>
      </c>
      <c r="D79" s="160">
        <v>194.88446027397299</v>
      </c>
      <c r="E79" s="160">
        <v>194.88446027397299</v>
      </c>
      <c r="F79" s="160">
        <v>74.955561643835594</v>
      </c>
      <c r="G79" s="160">
        <v>194.88446027397299</v>
      </c>
      <c r="H79" s="160">
        <v>25.362135932560602</v>
      </c>
      <c r="I79" s="160">
        <v>19.6838019633344</v>
      </c>
      <c r="J79" s="160">
        <v>19.6838019633344</v>
      </c>
      <c r="K79" s="160"/>
      <c r="L79" s="160">
        <v>367.160590210951</v>
      </c>
      <c r="M79" s="160">
        <v>251.864</v>
      </c>
      <c r="N79" s="160">
        <v>251.864</v>
      </c>
      <c r="O79" s="160">
        <v>251.864</v>
      </c>
      <c r="P79" s="160">
        <v>96.870769230769199</v>
      </c>
      <c r="Q79" s="160">
        <v>157.86931822971499</v>
      </c>
      <c r="R79" s="160">
        <v>122.523923236721</v>
      </c>
      <c r="S79" s="160">
        <v>122.523923236721</v>
      </c>
      <c r="T79" s="23"/>
    </row>
    <row r="80" spans="1:21" ht="14.25" customHeight="1" x14ac:dyDescent="0.15">
      <c r="A80" s="200"/>
      <c r="B80" s="158" t="s">
        <v>150</v>
      </c>
      <c r="C80" s="160">
        <v>1031.53127253859</v>
      </c>
      <c r="D80" s="160">
        <v>0</v>
      </c>
      <c r="E80" s="160">
        <v>0</v>
      </c>
      <c r="F80" s="160">
        <v>0</v>
      </c>
      <c r="G80" s="160">
        <v>0</v>
      </c>
      <c r="H80" s="160">
        <v>0</v>
      </c>
      <c r="I80" s="160">
        <v>0</v>
      </c>
      <c r="J80" s="160">
        <v>0</v>
      </c>
      <c r="K80" s="160"/>
      <c r="L80" s="160">
        <v>1031.53127253859</v>
      </c>
      <c r="M80" s="160">
        <v>0</v>
      </c>
      <c r="N80" s="160">
        <v>0</v>
      </c>
      <c r="O80" s="160">
        <v>0</v>
      </c>
      <c r="P80" s="160">
        <v>0</v>
      </c>
      <c r="Q80" s="160">
        <v>0</v>
      </c>
      <c r="R80" s="160">
        <v>0</v>
      </c>
      <c r="S80" s="160">
        <v>0</v>
      </c>
      <c r="T80" s="23"/>
    </row>
    <row r="81" spans="1:20" ht="14.25" customHeight="1" x14ac:dyDescent="0.15">
      <c r="A81" s="200"/>
      <c r="B81" s="158" t="s">
        <v>173</v>
      </c>
      <c r="C81" s="160">
        <v>3171.7825509641839</v>
      </c>
      <c r="D81" s="160">
        <v>3054.6431753424608</v>
      </c>
      <c r="E81" s="160">
        <v>3054.6431753424608</v>
      </c>
      <c r="F81" s="160">
        <v>833.1729014180172</v>
      </c>
      <c r="G81" s="160">
        <v>3054.6431753424608</v>
      </c>
      <c r="H81" s="160">
        <v>593.7813083066161</v>
      </c>
      <c r="I81" s="160">
        <v>360.41814469472996</v>
      </c>
      <c r="J81" s="160">
        <v>0</v>
      </c>
      <c r="K81" s="160"/>
      <c r="L81" s="160">
        <v>3719.6400321747979</v>
      </c>
      <c r="M81" s="160">
        <v>4497.9101863013684</v>
      </c>
      <c r="N81" s="160">
        <v>4497.9101863013684</v>
      </c>
      <c r="O81" s="160">
        <v>4497.9101863013684</v>
      </c>
      <c r="P81" s="160">
        <v>1230.2894284490499</v>
      </c>
      <c r="Q81" s="160">
        <v>990.89783533765012</v>
      </c>
      <c r="R81" s="160">
        <v>604.67422771176643</v>
      </c>
      <c r="S81" s="160">
        <v>0</v>
      </c>
      <c r="T81" s="23"/>
    </row>
    <row r="82" spans="1:20" ht="14.25" customHeight="1" x14ac:dyDescent="0.15">
      <c r="A82" s="200"/>
      <c r="B82" s="158" t="s">
        <v>43</v>
      </c>
      <c r="C82" s="160">
        <v>853.871898713159</v>
      </c>
      <c r="D82" s="160">
        <v>482.35002191780802</v>
      </c>
      <c r="E82" s="160">
        <v>482.35002191780802</v>
      </c>
      <c r="F82" s="160">
        <v>145.72697464794931</v>
      </c>
      <c r="G82" s="160">
        <v>482.35002191780802</v>
      </c>
      <c r="H82" s="160">
        <v>86.208190845520207</v>
      </c>
      <c r="I82" s="160">
        <v>68.661354584555994</v>
      </c>
      <c r="J82" s="160">
        <v>23.970267226666401</v>
      </c>
      <c r="K82" s="160"/>
      <c r="L82" s="160">
        <v>1124.9838165213791</v>
      </c>
      <c r="M82" s="160">
        <v>739.46044383561707</v>
      </c>
      <c r="N82" s="160">
        <v>739.46044383561707</v>
      </c>
      <c r="O82" s="160">
        <v>739.46044383561707</v>
      </c>
      <c r="P82" s="160">
        <v>244.61559846249079</v>
      </c>
      <c r="Q82" s="160">
        <v>289.114242797016</v>
      </c>
      <c r="R82" s="160">
        <v>232.51367996229101</v>
      </c>
      <c r="S82" s="160">
        <v>111.07416365630399</v>
      </c>
      <c r="T82" s="23"/>
    </row>
    <row r="83" spans="1:20" ht="14.25" customHeight="1" x14ac:dyDescent="0.15">
      <c r="A83" s="200"/>
      <c r="B83" s="158" t="s">
        <v>210</v>
      </c>
      <c r="C83" s="160">
        <v>506.33254545454599</v>
      </c>
      <c r="D83" s="160">
        <v>369.33246301369797</v>
      </c>
      <c r="E83" s="160">
        <v>369.33246301369797</v>
      </c>
      <c r="F83" s="160">
        <v>142.050947312961</v>
      </c>
      <c r="G83" s="160">
        <v>369.33246301369797</v>
      </c>
      <c r="H83" s="160">
        <v>38.185487881981004</v>
      </c>
      <c r="I83" s="160">
        <v>29.636130937112902</v>
      </c>
      <c r="J83" s="160">
        <v>29.636130937112902</v>
      </c>
      <c r="K83" s="160"/>
      <c r="L83" s="160">
        <v>763.54951047209397</v>
      </c>
      <c r="M83" s="160">
        <v>638.399</v>
      </c>
      <c r="N83" s="160">
        <v>638.399</v>
      </c>
      <c r="O83" s="160">
        <v>638.399</v>
      </c>
      <c r="P83" s="160">
        <v>245.538076923077</v>
      </c>
      <c r="Q83" s="160">
        <v>309.49560800843005</v>
      </c>
      <c r="R83" s="160">
        <v>240.20257098056902</v>
      </c>
      <c r="S83" s="160">
        <v>240.20257098056902</v>
      </c>
      <c r="T83" s="23"/>
    </row>
    <row r="84" spans="1:20" ht="14.25" customHeight="1" x14ac:dyDescent="0.15">
      <c r="A84" s="200"/>
      <c r="B84" s="158" t="s">
        <v>44</v>
      </c>
      <c r="C84" s="160">
        <v>1756.3950247933901</v>
      </c>
      <c r="D84" s="160">
        <v>1176.801295890411</v>
      </c>
      <c r="E84" s="160">
        <v>1176.801295890411</v>
      </c>
      <c r="F84" s="160">
        <v>337.05392143090501</v>
      </c>
      <c r="G84" s="160">
        <v>1176.801295890411</v>
      </c>
      <c r="H84" s="160">
        <v>127.521006429484</v>
      </c>
      <c r="I84" s="160">
        <v>111.6852786618477</v>
      </c>
      <c r="J84" s="160">
        <v>111.6852786618477</v>
      </c>
      <c r="K84" s="160"/>
      <c r="L84" s="160">
        <v>4156.6150247933901</v>
      </c>
      <c r="M84" s="160">
        <v>3578.1947315068533</v>
      </c>
      <c r="N84" s="160">
        <v>3578.1947315068533</v>
      </c>
      <c r="O84" s="160">
        <v>3578.1947315068533</v>
      </c>
      <c r="P84" s="160">
        <v>1044.461374322186</v>
      </c>
      <c r="Q84" s="160">
        <v>834.92845932076602</v>
      </c>
      <c r="R84" s="160">
        <v>734.13057026072397</v>
      </c>
      <c r="S84" s="160">
        <v>734.13057026072397</v>
      </c>
      <c r="T84" s="23"/>
    </row>
    <row r="85" spans="1:20" ht="14.25" customHeight="1" x14ac:dyDescent="0.15">
      <c r="A85" s="200"/>
      <c r="B85" s="158" t="s">
        <v>110</v>
      </c>
      <c r="C85" s="160">
        <v>1181.1984819879992</v>
      </c>
      <c r="D85" s="160">
        <v>534.2377287671236</v>
      </c>
      <c r="E85" s="160">
        <v>534.2377287671236</v>
      </c>
      <c r="F85" s="160">
        <v>220.15852485625689</v>
      </c>
      <c r="G85" s="160">
        <v>534.2377287671236</v>
      </c>
      <c r="H85" s="160">
        <v>94.00853631266969</v>
      </c>
      <c r="I85" s="160">
        <v>62.661757898140905</v>
      </c>
      <c r="J85" s="160">
        <v>62.661757898140905</v>
      </c>
      <c r="K85" s="160"/>
      <c r="L85" s="160">
        <v>2439.9354628099181</v>
      </c>
      <c r="M85" s="160">
        <v>1529.794758904113</v>
      </c>
      <c r="N85" s="160">
        <v>1529.794758904113</v>
      </c>
      <c r="O85" s="160">
        <v>1529.794758904113</v>
      </c>
      <c r="P85" s="160">
        <v>630.33769952322098</v>
      </c>
      <c r="Q85" s="160">
        <v>504.18771097963401</v>
      </c>
      <c r="R85" s="160">
        <v>337.17377797685202</v>
      </c>
      <c r="S85" s="160">
        <v>337.17377797685202</v>
      </c>
      <c r="T85" s="23"/>
    </row>
    <row r="86" spans="1:20" ht="14.25" customHeight="1" x14ac:dyDescent="0.15">
      <c r="A86" s="200"/>
      <c r="B86" s="158" t="s">
        <v>45</v>
      </c>
      <c r="C86" s="160">
        <v>15552.828777636885</v>
      </c>
      <c r="D86" s="160">
        <v>6754.183394520549</v>
      </c>
      <c r="E86" s="160">
        <v>6754.183394520549</v>
      </c>
      <c r="F86" s="160">
        <v>2628.5961689289484</v>
      </c>
      <c r="G86" s="160">
        <v>6754.183394520549</v>
      </c>
      <c r="H86" s="160">
        <v>1699.6990749141896</v>
      </c>
      <c r="I86" s="160">
        <v>1444.9829484347317</v>
      </c>
      <c r="J86" s="160">
        <v>294.70008431291359</v>
      </c>
      <c r="K86" s="160"/>
      <c r="L86" s="160">
        <v>24341.618432423867</v>
      </c>
      <c r="M86" s="160">
        <v>11629.888797260264</v>
      </c>
      <c r="N86" s="160">
        <v>11629.888797260264</v>
      </c>
      <c r="O86" s="160">
        <v>11629.888797260264</v>
      </c>
      <c r="P86" s="160">
        <v>4456.4452626488319</v>
      </c>
      <c r="Q86" s="160">
        <v>4076.8659189825935</v>
      </c>
      <c r="R86" s="160">
        <v>3416.7735319733956</v>
      </c>
      <c r="S86" s="160">
        <v>1039.2629436710311</v>
      </c>
      <c r="T86" s="23"/>
    </row>
    <row r="87" spans="1:20" ht="14.25" customHeight="1" x14ac:dyDescent="0.15">
      <c r="A87" s="200"/>
      <c r="B87" s="158" t="s">
        <v>161</v>
      </c>
      <c r="C87" s="160">
        <v>4170.2657445186642</v>
      </c>
      <c r="D87" s="160">
        <v>3882.9408547945218</v>
      </c>
      <c r="E87" s="160">
        <v>3882.9408547945218</v>
      </c>
      <c r="F87" s="160">
        <v>1054.7947567058311</v>
      </c>
      <c r="G87" s="160">
        <v>3882.9408547945218</v>
      </c>
      <c r="H87" s="160">
        <v>597.81012391575098</v>
      </c>
      <c r="I87" s="160">
        <v>496.746502716767</v>
      </c>
      <c r="J87" s="160">
        <v>496.746502716767</v>
      </c>
      <c r="K87" s="160"/>
      <c r="L87" s="160">
        <v>7964.1676356541739</v>
      </c>
      <c r="M87" s="160">
        <v>9401.2451643835575</v>
      </c>
      <c r="N87" s="160">
        <v>9401.2451643835575</v>
      </c>
      <c r="O87" s="160">
        <v>9401.2451643835575</v>
      </c>
      <c r="P87" s="160">
        <v>2493.1571059071921</v>
      </c>
      <c r="Q87" s="160">
        <v>2036.1724731171141</v>
      </c>
      <c r="R87" s="160">
        <v>1712.5061865011371</v>
      </c>
      <c r="S87" s="160">
        <v>1712.5061865011371</v>
      </c>
      <c r="T87" s="23"/>
    </row>
    <row r="88" spans="1:20" ht="14.25" customHeight="1" x14ac:dyDescent="0.15">
      <c r="A88" s="200"/>
      <c r="B88" s="158" t="s">
        <v>174</v>
      </c>
      <c r="C88" s="160">
        <v>137.77482093663912</v>
      </c>
      <c r="D88" s="160">
        <v>138.50839726027391</v>
      </c>
      <c r="E88" s="160">
        <v>138.50839726027391</v>
      </c>
      <c r="F88" s="160">
        <v>46.653859980953797</v>
      </c>
      <c r="G88" s="160">
        <v>138.50839726027391</v>
      </c>
      <c r="H88" s="160">
        <v>31.614703450296702</v>
      </c>
      <c r="I88" s="160">
        <v>19.66982563756903</v>
      </c>
      <c r="J88" s="160">
        <v>0</v>
      </c>
      <c r="K88" s="160"/>
      <c r="L88" s="160">
        <v>189.4996418732787</v>
      </c>
      <c r="M88" s="160">
        <v>217.21962465753398</v>
      </c>
      <c r="N88" s="160">
        <v>217.21962465753398</v>
      </c>
      <c r="O88" s="160">
        <v>217.21962465753398</v>
      </c>
      <c r="P88" s="160">
        <v>72.96493193172671</v>
      </c>
      <c r="Q88" s="160">
        <v>57.925775401069501</v>
      </c>
      <c r="R88" s="160">
        <v>36.125136449658896</v>
      </c>
      <c r="S88" s="160">
        <v>0</v>
      </c>
      <c r="T88" s="23"/>
    </row>
    <row r="89" spans="1:20" ht="14.25" customHeight="1" x14ac:dyDescent="0.15">
      <c r="A89" s="200"/>
      <c r="B89" s="158" t="s">
        <v>198</v>
      </c>
      <c r="C89" s="160">
        <v>375.10712876712302</v>
      </c>
      <c r="D89" s="160">
        <v>185.365553424658</v>
      </c>
      <c r="E89" s="160">
        <v>185.365553424658</v>
      </c>
      <c r="F89" s="160">
        <v>185.365553424658</v>
      </c>
      <c r="G89" s="160">
        <v>185.365553424658</v>
      </c>
      <c r="H89" s="160">
        <v>115.007326027397</v>
      </c>
      <c r="I89" s="160">
        <v>165.86248381957901</v>
      </c>
      <c r="J89" s="160">
        <v>165.86248381957901</v>
      </c>
      <c r="K89" s="160"/>
      <c r="L89" s="160">
        <v>624.67712876712301</v>
      </c>
      <c r="M89" s="160">
        <v>319.92822739726</v>
      </c>
      <c r="N89" s="160">
        <v>319.92822739726</v>
      </c>
      <c r="O89" s="160">
        <v>319.92822739726</v>
      </c>
      <c r="P89" s="160">
        <v>319.92822739726</v>
      </c>
      <c r="Q89" s="160">
        <v>249.57</v>
      </c>
      <c r="R89" s="160">
        <v>359.92750650503098</v>
      </c>
      <c r="S89" s="160">
        <v>359.92750650503098</v>
      </c>
      <c r="T89" s="23"/>
    </row>
    <row r="90" spans="1:20" ht="14.25" customHeight="1" x14ac:dyDescent="0.15">
      <c r="A90" s="200"/>
      <c r="B90" s="158" t="s">
        <v>42</v>
      </c>
      <c r="C90" s="160">
        <v>70003.456084222067</v>
      </c>
      <c r="D90" s="160">
        <v>44344.264863013683</v>
      </c>
      <c r="E90" s="160">
        <v>44344.264863013683</v>
      </c>
      <c r="F90" s="160">
        <v>11400.553355985576</v>
      </c>
      <c r="G90" s="160">
        <v>44344.264863013683</v>
      </c>
      <c r="H90" s="160">
        <v>4430.7470690116406</v>
      </c>
      <c r="I90" s="160">
        <v>3286.1192377729476</v>
      </c>
      <c r="J90" s="160">
        <v>1651.0188245399124</v>
      </c>
      <c r="K90" s="160"/>
      <c r="L90" s="160">
        <v>78260.12556728936</v>
      </c>
      <c r="M90" s="160">
        <v>55929.606857534251</v>
      </c>
      <c r="N90" s="160">
        <v>55929.606857534251</v>
      </c>
      <c r="O90" s="160">
        <v>55929.606857534251</v>
      </c>
      <c r="P90" s="160">
        <v>14740.357517316024</v>
      </c>
      <c r="Q90" s="160">
        <v>15329.255651454481</v>
      </c>
      <c r="R90" s="160">
        <v>11302.98062347313</v>
      </c>
      <c r="S90" s="160">
        <v>8481.9798599081241</v>
      </c>
      <c r="T90" s="23"/>
    </row>
    <row r="91" spans="1:20" ht="14.25" customHeight="1" x14ac:dyDescent="0.15">
      <c r="A91" s="200"/>
      <c r="B91" s="158" t="s">
        <v>129</v>
      </c>
      <c r="C91" s="160">
        <v>744.83688067474304</v>
      </c>
      <c r="D91" s="160">
        <v>611.49756164383598</v>
      </c>
      <c r="E91" s="160">
        <v>611.49756164383598</v>
      </c>
      <c r="F91" s="160">
        <v>235.19136986301351</v>
      </c>
      <c r="G91" s="160">
        <v>611.49756164383598</v>
      </c>
      <c r="H91" s="160">
        <v>138.43042149631151</v>
      </c>
      <c r="I91" s="160">
        <v>107.437205197536</v>
      </c>
      <c r="J91" s="160">
        <v>26.535659837251298</v>
      </c>
      <c r="K91" s="160"/>
      <c r="L91" s="160">
        <v>845.26290786067466</v>
      </c>
      <c r="M91" s="160">
        <v>826.8240273972599</v>
      </c>
      <c r="N91" s="160">
        <v>826.8240273972599</v>
      </c>
      <c r="O91" s="160">
        <v>826.8240273972599</v>
      </c>
      <c r="P91" s="160">
        <v>318.0092413066385</v>
      </c>
      <c r="Q91" s="160">
        <v>313.06011169652203</v>
      </c>
      <c r="R91" s="160">
        <v>242.9690171852796</v>
      </c>
      <c r="S91" s="160">
        <v>97.791711106105595</v>
      </c>
      <c r="T91" s="23"/>
    </row>
    <row r="92" spans="1:20" ht="14.25" customHeight="1" x14ac:dyDescent="0.15">
      <c r="A92" s="200"/>
      <c r="B92" s="158" t="s">
        <v>40</v>
      </c>
      <c r="C92" s="160">
        <v>3333.7406843352605</v>
      </c>
      <c r="D92" s="160">
        <v>656.59587123287668</v>
      </c>
      <c r="E92" s="160">
        <v>656.59587123287668</v>
      </c>
      <c r="F92" s="160">
        <v>224.7429227478363</v>
      </c>
      <c r="G92" s="160">
        <v>656.59587123287668</v>
      </c>
      <c r="H92" s="160">
        <v>138.07052256535681</v>
      </c>
      <c r="I92" s="160">
        <v>104.04921563730771</v>
      </c>
      <c r="J92" s="160">
        <v>26.913292376745201</v>
      </c>
      <c r="K92" s="160"/>
      <c r="L92" s="160">
        <v>7291.2147008641887</v>
      </c>
      <c r="M92" s="160">
        <v>1550.8052986301325</v>
      </c>
      <c r="N92" s="160">
        <v>1550.8052986301325</v>
      </c>
      <c r="O92" s="160">
        <v>1550.8052986301325</v>
      </c>
      <c r="P92" s="160">
        <v>550.99426236995157</v>
      </c>
      <c r="Q92" s="160">
        <v>464.32186218747199</v>
      </c>
      <c r="R92" s="160">
        <v>366.42890297484303</v>
      </c>
      <c r="S92" s="160">
        <v>192.05687299438699</v>
      </c>
      <c r="T92" s="23"/>
    </row>
    <row r="93" spans="1:20" ht="14.25" customHeight="1" x14ac:dyDescent="0.15">
      <c r="A93" s="200"/>
      <c r="B93" s="158" t="s">
        <v>163</v>
      </c>
      <c r="C93" s="160">
        <v>456.961225895317</v>
      </c>
      <c r="D93" s="160">
        <v>443.26832876712302</v>
      </c>
      <c r="E93" s="160">
        <v>443.26832876712302</v>
      </c>
      <c r="F93" s="160">
        <v>167.13396002694799</v>
      </c>
      <c r="G93" s="160">
        <v>443.26832876712302</v>
      </c>
      <c r="H93" s="160">
        <v>118.184283629014</v>
      </c>
      <c r="I93" s="160">
        <v>94.204736257085102</v>
      </c>
      <c r="J93" s="160">
        <v>94.204736257085102</v>
      </c>
      <c r="K93" s="160"/>
      <c r="L93" s="160">
        <v>1016.4112258953199</v>
      </c>
      <c r="M93" s="160">
        <v>1002.87160273973</v>
      </c>
      <c r="N93" s="160">
        <v>1002.87160273973</v>
      </c>
      <c r="O93" s="160">
        <v>1002.87160273973</v>
      </c>
      <c r="P93" s="160">
        <v>378.13191578711002</v>
      </c>
      <c r="Q93" s="160">
        <v>329.182239389176</v>
      </c>
      <c r="R93" s="160">
        <v>262.39128494882999</v>
      </c>
      <c r="S93" s="160">
        <v>262.39128494882999</v>
      </c>
      <c r="T93" s="23"/>
    </row>
    <row r="94" spans="1:20" ht="14.25" customHeight="1" x14ac:dyDescent="0.15">
      <c r="A94" s="200"/>
      <c r="B94" s="158" t="s">
        <v>47</v>
      </c>
      <c r="C94" s="160">
        <v>89189.110587373041</v>
      </c>
      <c r="D94" s="160">
        <v>72847.651580821912</v>
      </c>
      <c r="E94" s="160">
        <v>72847.651580821912</v>
      </c>
      <c r="F94" s="160">
        <v>25109.847988247227</v>
      </c>
      <c r="G94" s="160">
        <v>72847.651580821912</v>
      </c>
      <c r="H94" s="160">
        <v>14851.306154705118</v>
      </c>
      <c r="I94" s="160">
        <v>11785.798654772138</v>
      </c>
      <c r="J94" s="160">
        <v>4538.2839299050993</v>
      </c>
      <c r="K94" s="160"/>
      <c r="L94" s="160">
        <v>137599.32925157185</v>
      </c>
      <c r="M94" s="160">
        <v>126373.45246027401</v>
      </c>
      <c r="N94" s="160">
        <v>126373.45246027401</v>
      </c>
      <c r="O94" s="160">
        <v>126373.45246027401</v>
      </c>
      <c r="P94" s="160">
        <v>43823.589307365211</v>
      </c>
      <c r="Q94" s="160">
        <v>37589.846403232455</v>
      </c>
      <c r="R94" s="160">
        <v>29307.618726963075</v>
      </c>
      <c r="S94" s="160">
        <v>16671.382081199314</v>
      </c>
      <c r="T94" s="23"/>
    </row>
    <row r="95" spans="1:20" ht="14.25" customHeight="1" x14ac:dyDescent="0.15">
      <c r="A95" s="200"/>
      <c r="B95" s="158" t="s">
        <v>130</v>
      </c>
      <c r="C95" s="160">
        <v>1062.5264655647379</v>
      </c>
      <c r="D95" s="160">
        <v>984.08480547945203</v>
      </c>
      <c r="E95" s="160">
        <v>984.08480547945203</v>
      </c>
      <c r="F95" s="160">
        <v>345.86785064145704</v>
      </c>
      <c r="G95" s="160">
        <v>984.08480547945203</v>
      </c>
      <c r="H95" s="160">
        <v>224.051069600077</v>
      </c>
      <c r="I95" s="160">
        <v>166.17013354079961</v>
      </c>
      <c r="J95" s="160">
        <v>166.17013354079961</v>
      </c>
      <c r="K95" s="160"/>
      <c r="L95" s="160">
        <v>1666.152224853769</v>
      </c>
      <c r="M95" s="160">
        <v>1850.9059534246599</v>
      </c>
      <c r="N95" s="160">
        <v>1850.9059534246599</v>
      </c>
      <c r="O95" s="160">
        <v>1850.9059534246599</v>
      </c>
      <c r="P95" s="160">
        <v>669.67089565757203</v>
      </c>
      <c r="Q95" s="160">
        <v>547.85411461619196</v>
      </c>
      <c r="R95" s="160">
        <v>359.45744451146999</v>
      </c>
      <c r="S95" s="160">
        <v>359.45744451146999</v>
      </c>
      <c r="T95" s="23"/>
    </row>
    <row r="96" spans="1:20" ht="14.25" customHeight="1" x14ac:dyDescent="0.15">
      <c r="A96" s="200"/>
      <c r="B96" s="158" t="s">
        <v>41</v>
      </c>
      <c r="C96" s="160">
        <v>12044.472383523917</v>
      </c>
      <c r="D96" s="160">
        <v>7332.3476109589046</v>
      </c>
      <c r="E96" s="160">
        <v>7332.3476109589046</v>
      </c>
      <c r="F96" s="160">
        <v>2775.5577522197832</v>
      </c>
      <c r="G96" s="160">
        <v>7332.3476109589046</v>
      </c>
      <c r="H96" s="160">
        <v>1245.0876479555141</v>
      </c>
      <c r="I96" s="160">
        <v>749.93792214096095</v>
      </c>
      <c r="J96" s="160">
        <v>749.93792214096095</v>
      </c>
      <c r="K96" s="160"/>
      <c r="L96" s="160">
        <v>16796.845628808635</v>
      </c>
      <c r="M96" s="160">
        <v>8498.4656739725997</v>
      </c>
      <c r="N96" s="160">
        <v>8498.4656739725997</v>
      </c>
      <c r="O96" s="160">
        <v>8498.4656739725997</v>
      </c>
      <c r="P96" s="160">
        <v>3117.7023304848681</v>
      </c>
      <c r="Q96" s="160">
        <v>4272.8114732794274</v>
      </c>
      <c r="R96" s="160">
        <v>2577.1771068914122</v>
      </c>
      <c r="S96" s="160">
        <v>2577.1771068914122</v>
      </c>
      <c r="T96" s="23"/>
    </row>
    <row r="97" spans="1:20" ht="14.25" customHeight="1" x14ac:dyDescent="0.15">
      <c r="A97" s="200"/>
      <c r="B97" s="158" t="s">
        <v>35</v>
      </c>
      <c r="C97" s="160">
        <v>12217.792605215289</v>
      </c>
      <c r="D97" s="160">
        <v>7463.4255452054831</v>
      </c>
      <c r="E97" s="160">
        <v>7463.4255452054831</v>
      </c>
      <c r="F97" s="160">
        <v>2338.411561647396</v>
      </c>
      <c r="G97" s="160">
        <v>7463.4255452054831</v>
      </c>
      <c r="H97" s="160">
        <v>1013.4303726678039</v>
      </c>
      <c r="I97" s="160">
        <v>1028.3519571863058</v>
      </c>
      <c r="J97" s="160">
        <v>862.39438525344724</v>
      </c>
      <c r="K97" s="160"/>
      <c r="L97" s="160">
        <v>23035.663522781979</v>
      </c>
      <c r="M97" s="160">
        <v>18010.372898630107</v>
      </c>
      <c r="N97" s="160">
        <v>18010.372898630107</v>
      </c>
      <c r="O97" s="160">
        <v>18010.372898630107</v>
      </c>
      <c r="P97" s="160">
        <v>5255.2699723045471</v>
      </c>
      <c r="Q97" s="160">
        <v>4314.7134047125946</v>
      </c>
      <c r="R97" s="160">
        <v>4132.688210201597</v>
      </c>
      <c r="S97" s="160">
        <v>3739.7000757440119</v>
      </c>
      <c r="T97" s="23"/>
    </row>
    <row r="98" spans="1:20" ht="14.25" customHeight="1" x14ac:dyDescent="0.15">
      <c r="A98" s="200"/>
      <c r="B98" s="158" t="s">
        <v>278</v>
      </c>
      <c r="C98" s="160">
        <v>2314.6706294803598</v>
      </c>
      <c r="D98" s="160">
        <v>2088.5362575342465</v>
      </c>
      <c r="E98" s="160">
        <v>2088.5362575342465</v>
      </c>
      <c r="F98" s="160">
        <v>789.17861080186526</v>
      </c>
      <c r="G98" s="160">
        <v>2088.5362575342465</v>
      </c>
      <c r="H98" s="160">
        <v>450.55655769536986</v>
      </c>
      <c r="I98" s="160">
        <v>268.89456548952808</v>
      </c>
      <c r="J98" s="160">
        <v>259.36877819743933</v>
      </c>
      <c r="K98" s="160"/>
      <c r="L98" s="160">
        <v>2526.3906294803605</v>
      </c>
      <c r="M98" s="160">
        <v>2300.3453698630128</v>
      </c>
      <c r="N98" s="160">
        <v>2300.3453698630128</v>
      </c>
      <c r="O98" s="160">
        <v>2300.3453698630128</v>
      </c>
      <c r="P98" s="160">
        <v>837.25012590831614</v>
      </c>
      <c r="Q98" s="160">
        <v>1288.6748022135887</v>
      </c>
      <c r="R98" s="160">
        <v>771.91727655190357</v>
      </c>
      <c r="S98" s="160">
        <v>746.57582331919821</v>
      </c>
      <c r="T98" s="23"/>
    </row>
    <row r="99" spans="1:20" ht="14.25" customHeight="1" x14ac:dyDescent="0.15">
      <c r="A99" s="200"/>
      <c r="B99" s="158" t="s">
        <v>251</v>
      </c>
      <c r="C99" s="160">
        <v>5101.5767271821514</v>
      </c>
      <c r="D99" s="160">
        <v>4479.3709917808228</v>
      </c>
      <c r="E99" s="160">
        <v>4479.3709917808228</v>
      </c>
      <c r="F99" s="160">
        <v>1100.7891533389418</v>
      </c>
      <c r="G99" s="160">
        <v>4479.3709917808228</v>
      </c>
      <c r="H99" s="160">
        <v>664.61686808621812</v>
      </c>
      <c r="I99" s="160">
        <v>521.95633684920188</v>
      </c>
      <c r="J99" s="160">
        <v>368.1970521229569</v>
      </c>
      <c r="K99" s="160"/>
      <c r="L99" s="160">
        <v>7601.8355720140316</v>
      </c>
      <c r="M99" s="160">
        <v>8675.7621561643882</v>
      </c>
      <c r="N99" s="160">
        <v>8675.7621561643882</v>
      </c>
      <c r="O99" s="160">
        <v>8675.7621561643882</v>
      </c>
      <c r="P99" s="160">
        <v>2087.8892765948717</v>
      </c>
      <c r="Q99" s="160">
        <v>2006.5440379174856</v>
      </c>
      <c r="R99" s="160">
        <v>1591.1122364303292</v>
      </c>
      <c r="S99" s="160">
        <v>1194.7918684124002</v>
      </c>
      <c r="T99" s="23"/>
    </row>
    <row r="100" spans="1:20" ht="14.25" customHeight="1" x14ac:dyDescent="0.15">
      <c r="A100" s="200"/>
      <c r="B100" s="158" t="s">
        <v>165</v>
      </c>
      <c r="C100" s="160">
        <v>4266.44124242424</v>
      </c>
      <c r="D100" s="160">
        <v>0</v>
      </c>
      <c r="E100" s="160">
        <v>0</v>
      </c>
      <c r="F100" s="160">
        <v>0</v>
      </c>
      <c r="G100" s="160">
        <v>0</v>
      </c>
      <c r="H100" s="160">
        <v>0</v>
      </c>
      <c r="I100" s="160">
        <v>0</v>
      </c>
      <c r="J100" s="160">
        <v>0</v>
      </c>
      <c r="K100" s="160"/>
      <c r="L100" s="160">
        <v>9004.0312424242402</v>
      </c>
      <c r="M100" s="160">
        <v>0</v>
      </c>
      <c r="N100" s="160">
        <v>0</v>
      </c>
      <c r="O100" s="160">
        <v>0</v>
      </c>
      <c r="P100" s="160">
        <v>0</v>
      </c>
      <c r="Q100" s="160">
        <v>0</v>
      </c>
      <c r="R100" s="160">
        <v>0</v>
      </c>
      <c r="S100" s="160">
        <v>0</v>
      </c>
      <c r="T100" s="23"/>
    </row>
    <row r="101" spans="1:20" s="175" customFormat="1" ht="14.25" customHeight="1" x14ac:dyDescent="0.15">
      <c r="A101" s="200"/>
      <c r="B101" s="162" t="s">
        <v>19</v>
      </c>
      <c r="C101" s="157">
        <v>8523295.9127107002</v>
      </c>
      <c r="D101" s="157">
        <v>5047958.964819178</v>
      </c>
      <c r="E101" s="157">
        <v>5047958.964819178</v>
      </c>
      <c r="F101" s="157">
        <v>1429396.9238770751</v>
      </c>
      <c r="G101" s="157">
        <v>5047958.964819178</v>
      </c>
      <c r="H101" s="157">
        <v>905791.36139965616</v>
      </c>
      <c r="I101" s="157">
        <v>736639.62832223077</v>
      </c>
      <c r="J101" s="157">
        <v>383362.26952282019</v>
      </c>
      <c r="K101" s="157"/>
      <c r="L101" s="157">
        <v>14103094.863475768</v>
      </c>
      <c r="M101" s="157">
        <v>9750166.334643824</v>
      </c>
      <c r="N101" s="157">
        <v>9750166.334643824</v>
      </c>
      <c r="O101" s="157">
        <v>9750166.334643824</v>
      </c>
      <c r="P101" s="157">
        <v>2745437.8211546773</v>
      </c>
      <c r="Q101" s="157">
        <v>2573768.7774319788</v>
      </c>
      <c r="R101" s="157">
        <v>2100302.5478394208</v>
      </c>
      <c r="S101" s="157">
        <v>1244442.3913915176</v>
      </c>
      <c r="T101" s="174"/>
    </row>
    <row r="102" spans="1:20" ht="14.25" customHeight="1" x14ac:dyDescent="0.15">
      <c r="A102" s="200"/>
      <c r="B102" s="158" t="s">
        <v>28</v>
      </c>
      <c r="C102" s="160">
        <v>33157.030628099172</v>
      </c>
      <c r="D102" s="160">
        <v>27372.586783561645</v>
      </c>
      <c r="E102" s="160">
        <v>27372.586783561645</v>
      </c>
      <c r="F102" s="160">
        <v>5868.299400937919</v>
      </c>
      <c r="G102" s="160">
        <v>27372.586783561645</v>
      </c>
      <c r="H102" s="160">
        <v>4069.2157297483795</v>
      </c>
      <c r="I102" s="160">
        <v>4400.4055164521387</v>
      </c>
      <c r="J102" s="160">
        <v>4400.4055164521387</v>
      </c>
      <c r="K102" s="160"/>
      <c r="L102" s="160">
        <v>50053.302530382316</v>
      </c>
      <c r="M102" s="160">
        <v>53606.43129315065</v>
      </c>
      <c r="N102" s="160">
        <v>53606.43129315065</v>
      </c>
      <c r="O102" s="160">
        <v>53606.43129315065</v>
      </c>
      <c r="P102" s="160">
        <v>11359.684688555302</v>
      </c>
      <c r="Q102" s="160">
        <v>9907.9704116756166</v>
      </c>
      <c r="R102" s="160">
        <v>10551.633260393857</v>
      </c>
      <c r="S102" s="160">
        <v>10551.633260393857</v>
      </c>
      <c r="T102" s="23"/>
    </row>
    <row r="103" spans="1:20" ht="14.25" customHeight="1" x14ac:dyDescent="0.15">
      <c r="A103" s="200"/>
      <c r="B103" s="158" t="s">
        <v>105</v>
      </c>
      <c r="C103" s="160">
        <v>33281.31091460053</v>
      </c>
      <c r="D103" s="160">
        <v>32798.283397260268</v>
      </c>
      <c r="E103" s="160">
        <v>32798.283397260268</v>
      </c>
      <c r="F103" s="160">
        <v>7732.4586711808588</v>
      </c>
      <c r="G103" s="160">
        <v>32798.283397260268</v>
      </c>
      <c r="H103" s="160">
        <v>4987.1460913413785</v>
      </c>
      <c r="I103" s="160">
        <v>4174.6127509219432</v>
      </c>
      <c r="J103" s="160">
        <v>4174.6127509219432</v>
      </c>
      <c r="K103" s="160"/>
      <c r="L103" s="160">
        <v>55219.039008989042</v>
      </c>
      <c r="M103" s="160">
        <v>59531.588479452083</v>
      </c>
      <c r="N103" s="160">
        <v>59531.588479452083</v>
      </c>
      <c r="O103" s="160">
        <v>59531.588479452083</v>
      </c>
      <c r="P103" s="160">
        <v>14048.968134494209</v>
      </c>
      <c r="Q103" s="160">
        <v>11303.655554654712</v>
      </c>
      <c r="R103" s="160">
        <v>9459.5991441652768</v>
      </c>
      <c r="S103" s="160">
        <v>9459.5991441652768</v>
      </c>
      <c r="T103" s="23"/>
    </row>
    <row r="104" spans="1:20" ht="14.25" customHeight="1" x14ac:dyDescent="0.15">
      <c r="A104" s="200"/>
      <c r="B104" s="158" t="s">
        <v>22</v>
      </c>
      <c r="C104" s="160">
        <v>17981.987409683381</v>
      </c>
      <c r="D104" s="160">
        <v>14702.535128767126</v>
      </c>
      <c r="E104" s="160">
        <v>14702.535128767126</v>
      </c>
      <c r="F104" s="160">
        <v>3543.2828229342649</v>
      </c>
      <c r="G104" s="160">
        <v>14702.535128767126</v>
      </c>
      <c r="H104" s="160">
        <v>2016.0353223407126</v>
      </c>
      <c r="I104" s="160">
        <v>1681.3661462128823</v>
      </c>
      <c r="J104" s="160">
        <v>533.03293131806106</v>
      </c>
      <c r="K104" s="160"/>
      <c r="L104" s="160">
        <v>37933.582688290109</v>
      </c>
      <c r="M104" s="160">
        <v>33928.233893150638</v>
      </c>
      <c r="N104" s="160">
        <v>33928.233893150638</v>
      </c>
      <c r="O104" s="160">
        <v>33928.233893150638</v>
      </c>
      <c r="P104" s="160">
        <v>8160.7329208181436</v>
      </c>
      <c r="Q104" s="160">
        <v>6675.5591879754174</v>
      </c>
      <c r="R104" s="160">
        <v>5548.5527283974543</v>
      </c>
      <c r="S104" s="160">
        <v>2493.6027466194309</v>
      </c>
    </row>
    <row r="105" spans="1:20" ht="14.25" customHeight="1" x14ac:dyDescent="0.15">
      <c r="A105" s="200"/>
      <c r="B105" s="158" t="s">
        <v>32</v>
      </c>
      <c r="C105" s="160">
        <v>6489191.2158666318</v>
      </c>
      <c r="D105" s="160">
        <v>3828822.9274054794</v>
      </c>
      <c r="E105" s="160">
        <v>3828822.9274054794</v>
      </c>
      <c r="F105" s="160">
        <v>1055839.7581416059</v>
      </c>
      <c r="G105" s="160">
        <v>3828822.9274054794</v>
      </c>
      <c r="H105" s="160">
        <v>659120.70546654845</v>
      </c>
      <c r="I105" s="160">
        <v>537164.64807390713</v>
      </c>
      <c r="J105" s="160">
        <v>285531.96547033777</v>
      </c>
      <c r="K105" s="160"/>
      <c r="L105" s="160">
        <v>11205118.226732029</v>
      </c>
      <c r="M105" s="160">
        <v>7658183.0013095783</v>
      </c>
      <c r="N105" s="160">
        <v>7658183.0013095783</v>
      </c>
      <c r="O105" s="160">
        <v>7658183.0013095783</v>
      </c>
      <c r="P105" s="160">
        <v>2103529.7907690429</v>
      </c>
      <c r="Q105" s="160">
        <v>1891214.974249718</v>
      </c>
      <c r="R105" s="160">
        <v>1545706.9738680648</v>
      </c>
      <c r="S105" s="160">
        <v>907148.23682133737</v>
      </c>
      <c r="T105" s="23"/>
    </row>
    <row r="106" spans="1:20" ht="14.25" customHeight="1" x14ac:dyDescent="0.15">
      <c r="A106" s="200"/>
      <c r="B106" s="158" t="s">
        <v>279</v>
      </c>
      <c r="C106" s="160">
        <v>1702.814639118458</v>
      </c>
      <c r="D106" s="160">
        <v>1503.6225232876718</v>
      </c>
      <c r="E106" s="160">
        <v>1503.6225232876718</v>
      </c>
      <c r="F106" s="160">
        <v>353.69104545468969</v>
      </c>
      <c r="G106" s="160">
        <v>1503.6225232876718</v>
      </c>
      <c r="H106" s="160">
        <v>197.7144173463071</v>
      </c>
      <c r="I106" s="160">
        <v>165.565486857682</v>
      </c>
      <c r="J106" s="160">
        <v>28.919703572665899</v>
      </c>
      <c r="K106" s="160"/>
      <c r="L106" s="160">
        <v>2955.3486749311314</v>
      </c>
      <c r="M106" s="160">
        <v>2829.6660931506849</v>
      </c>
      <c r="N106" s="160">
        <v>2829.6660931506849</v>
      </c>
      <c r="O106" s="160">
        <v>2829.6660931506849</v>
      </c>
      <c r="P106" s="160">
        <v>665.61091183034694</v>
      </c>
      <c r="Q106" s="160">
        <v>588.25031821774905</v>
      </c>
      <c r="R106" s="160">
        <v>492.59913180391618</v>
      </c>
      <c r="S106" s="160">
        <v>187.3921921262521</v>
      </c>
      <c r="T106" s="23"/>
    </row>
    <row r="107" spans="1:20" ht="14.25" customHeight="1" x14ac:dyDescent="0.15">
      <c r="A107" s="200"/>
      <c r="B107" s="158" t="s">
        <v>20</v>
      </c>
      <c r="C107" s="160">
        <v>1097483.5752955582</v>
      </c>
      <c r="D107" s="160">
        <v>637254.47025479423</v>
      </c>
      <c r="E107" s="160">
        <v>637254.47025479423</v>
      </c>
      <c r="F107" s="160">
        <v>192124.35716519447</v>
      </c>
      <c r="G107" s="160">
        <v>637254.47025479423</v>
      </c>
      <c r="H107" s="160">
        <v>134603.91735689147</v>
      </c>
      <c r="I107" s="160">
        <v>109252.78182821708</v>
      </c>
      <c r="J107" s="160">
        <v>50828.633838123606</v>
      </c>
      <c r="K107" s="160"/>
      <c r="L107" s="160">
        <v>1382411.4547127597</v>
      </c>
      <c r="M107" s="160">
        <v>945449.72451506858</v>
      </c>
      <c r="N107" s="160">
        <v>945449.72451506858</v>
      </c>
      <c r="O107" s="160">
        <v>945449.72451506858</v>
      </c>
      <c r="P107" s="160">
        <v>284992.14380460436</v>
      </c>
      <c r="Q107" s="160">
        <v>336164.06367280881</v>
      </c>
      <c r="R107" s="160">
        <v>275490.95758863108</v>
      </c>
      <c r="S107" s="160">
        <v>164744.13064126173</v>
      </c>
      <c r="T107" s="23"/>
    </row>
    <row r="108" spans="1:20" ht="14.25" customHeight="1" x14ac:dyDescent="0.15">
      <c r="A108" s="200"/>
      <c r="B108" s="158" t="s">
        <v>21</v>
      </c>
      <c r="C108" s="160">
        <v>162015.38823554092</v>
      </c>
      <c r="D108" s="160">
        <v>128522.30514246578</v>
      </c>
      <c r="E108" s="160">
        <v>128522.30514246578</v>
      </c>
      <c r="F108" s="160">
        <v>47546.728901797615</v>
      </c>
      <c r="G108" s="160">
        <v>128522.30514246578</v>
      </c>
      <c r="H108" s="160">
        <v>29781.101451119073</v>
      </c>
      <c r="I108" s="160">
        <v>24021.847805266127</v>
      </c>
      <c r="J108" s="160">
        <v>5237.9436508164081</v>
      </c>
      <c r="K108" s="160"/>
      <c r="L108" s="160">
        <v>299150.73505203211</v>
      </c>
      <c r="M108" s="160">
        <v>259841.19296712312</v>
      </c>
      <c r="N108" s="160">
        <v>259841.19296712312</v>
      </c>
      <c r="O108" s="160">
        <v>259841.19296712312</v>
      </c>
      <c r="P108" s="160">
        <v>97752.631447926033</v>
      </c>
      <c r="Q108" s="160">
        <v>87243.562903151265</v>
      </c>
      <c r="R108" s="160">
        <v>70210.882360689968</v>
      </c>
      <c r="S108" s="160">
        <v>21695.451983429644</v>
      </c>
      <c r="T108" s="23"/>
    </row>
    <row r="109" spans="1:20" ht="14.25" customHeight="1" x14ac:dyDescent="0.15">
      <c r="A109" s="200"/>
      <c r="B109" s="158" t="s">
        <v>298</v>
      </c>
      <c r="C109" s="160">
        <v>7612.4160000000002</v>
      </c>
      <c r="D109" s="160">
        <v>9373.8054657534194</v>
      </c>
      <c r="E109" s="160">
        <v>9373.8054657534194</v>
      </c>
      <c r="F109" s="160">
        <v>1480.0745472242299</v>
      </c>
      <c r="G109" s="160">
        <v>9373.8054657534194</v>
      </c>
      <c r="H109" s="160">
        <v>1160.3749098774299</v>
      </c>
      <c r="I109" s="160">
        <v>1259.32336217019</v>
      </c>
      <c r="J109" s="160">
        <v>1259.32336217019</v>
      </c>
      <c r="K109" s="160"/>
      <c r="L109" s="160">
        <v>8879.9933369862993</v>
      </c>
      <c r="M109" s="160">
        <v>13558.463</v>
      </c>
      <c r="N109" s="160">
        <v>13558.463</v>
      </c>
      <c r="O109" s="160">
        <v>13558.463</v>
      </c>
      <c r="P109" s="160">
        <v>2140.8099473684201</v>
      </c>
      <c r="Q109" s="160">
        <v>3372.1124729632302</v>
      </c>
      <c r="R109" s="160">
        <v>3659.6620462231699</v>
      </c>
      <c r="S109" s="160">
        <v>3659.6620462231699</v>
      </c>
      <c r="T109" s="23"/>
    </row>
    <row r="110" spans="1:20" ht="14.25" customHeight="1" x14ac:dyDescent="0.15">
      <c r="A110" s="200"/>
      <c r="B110" s="158" t="s">
        <v>31</v>
      </c>
      <c r="C110" s="160">
        <v>14043.478909966412</v>
      </c>
      <c r="D110" s="160">
        <v>8034.20370684931</v>
      </c>
      <c r="E110" s="160">
        <v>8034.20370684931</v>
      </c>
      <c r="F110" s="160">
        <v>2062.389896683163</v>
      </c>
      <c r="G110" s="160">
        <v>8034.20370684931</v>
      </c>
      <c r="H110" s="160">
        <v>1342.0679472905372</v>
      </c>
      <c r="I110" s="160">
        <v>1175.736314504697</v>
      </c>
      <c r="J110" s="160">
        <v>652.90184000370846</v>
      </c>
      <c r="K110" s="160">
        <v>0</v>
      </c>
      <c r="L110" s="160">
        <v>30519.278909966411</v>
      </c>
      <c r="M110" s="160">
        <v>19418.302838356176</v>
      </c>
      <c r="N110" s="160">
        <v>19418.302838356176</v>
      </c>
      <c r="O110" s="160">
        <v>19418.302838356176</v>
      </c>
      <c r="P110" s="160">
        <v>4959.511494330166</v>
      </c>
      <c r="Q110" s="160">
        <v>4252.0350412494508</v>
      </c>
      <c r="R110" s="160">
        <v>3758.5761568434991</v>
      </c>
      <c r="S110" s="160">
        <v>2359.5867272165951</v>
      </c>
      <c r="T110" s="23"/>
    </row>
    <row r="111" spans="1:20" ht="14.25" customHeight="1" x14ac:dyDescent="0.15">
      <c r="A111" s="200"/>
      <c r="B111" s="158" t="s">
        <v>29</v>
      </c>
      <c r="C111" s="160">
        <v>93386.698998211257</v>
      </c>
      <c r="D111" s="160">
        <v>57213.179024657518</v>
      </c>
      <c r="E111" s="160">
        <v>57213.179024657518</v>
      </c>
      <c r="F111" s="160">
        <v>19949.057005149956</v>
      </c>
      <c r="G111" s="160">
        <v>57213.179024657518</v>
      </c>
      <c r="H111" s="160">
        <v>10470.339141485769</v>
      </c>
      <c r="I111" s="160">
        <v>7470.6721035769324</v>
      </c>
      <c r="J111" s="160">
        <v>3627.6310338440189</v>
      </c>
      <c r="K111" s="160"/>
      <c r="L111" s="160">
        <v>146020.26247339154</v>
      </c>
      <c r="M111" s="160">
        <v>107232.54061369869</v>
      </c>
      <c r="N111" s="160">
        <v>107232.54061369869</v>
      </c>
      <c r="O111" s="160">
        <v>107232.54061369869</v>
      </c>
      <c r="P111" s="160">
        <v>37253.991510479565</v>
      </c>
      <c r="Q111" s="160">
        <v>31111.832850994106</v>
      </c>
      <c r="R111" s="160">
        <v>22256.188571638406</v>
      </c>
      <c r="S111" s="160">
        <v>13428.712889317565</v>
      </c>
      <c r="T111" s="23"/>
    </row>
    <row r="112" spans="1:20" ht="14.25" customHeight="1" x14ac:dyDescent="0.15">
      <c r="A112" s="200"/>
      <c r="B112" s="158" t="s">
        <v>30</v>
      </c>
      <c r="C112" s="160">
        <v>2441.9271221253653</v>
      </c>
      <c r="D112" s="160">
        <v>1561.3562904109581</v>
      </c>
      <c r="E112" s="160">
        <v>1561.3562904109581</v>
      </c>
      <c r="F112" s="160">
        <v>449.98712414124572</v>
      </c>
      <c r="G112" s="160">
        <v>1561.3562904109581</v>
      </c>
      <c r="H112" s="160">
        <v>192.84673841079342</v>
      </c>
      <c r="I112" s="160">
        <v>161.9695291537827</v>
      </c>
      <c r="J112" s="160">
        <v>161.9695291537827</v>
      </c>
      <c r="K112" s="160"/>
      <c r="L112" s="160">
        <v>4749.9276587493887</v>
      </c>
      <c r="M112" s="160">
        <v>3879.7597315068501</v>
      </c>
      <c r="N112" s="160">
        <v>3879.7597315068501</v>
      </c>
      <c r="O112" s="160">
        <v>3879.7597315068501</v>
      </c>
      <c r="P112" s="160">
        <v>1158.294433130558</v>
      </c>
      <c r="Q112" s="160">
        <v>917.78097798630699</v>
      </c>
      <c r="R112" s="160">
        <v>771.39734915912845</v>
      </c>
      <c r="S112" s="160">
        <v>771.39734915912845</v>
      </c>
      <c r="T112" s="23"/>
    </row>
    <row r="113" spans="1:20" s="123" customFormat="1" ht="14.25" customHeight="1" x14ac:dyDescent="0.15">
      <c r="A113" s="200"/>
      <c r="B113" s="158" t="s">
        <v>26</v>
      </c>
      <c r="C113" s="160">
        <v>3382.0440082644636</v>
      </c>
      <c r="D113" s="160">
        <v>1892.2481835616441</v>
      </c>
      <c r="E113" s="160">
        <v>1892.2481835616441</v>
      </c>
      <c r="F113" s="160">
        <v>521.1558588762814</v>
      </c>
      <c r="G113" s="160">
        <v>1892.2481835616441</v>
      </c>
      <c r="H113" s="160">
        <v>143.13018065503761</v>
      </c>
      <c r="I113" s="160">
        <v>103.49598023506439</v>
      </c>
      <c r="J113" s="160">
        <v>103.49598023506439</v>
      </c>
      <c r="K113" s="160"/>
      <c r="L113" s="160">
        <v>5357.7455237405111</v>
      </c>
      <c r="M113" s="160">
        <v>3915.1174602739729</v>
      </c>
      <c r="N113" s="160">
        <v>3915.1174602739729</v>
      </c>
      <c r="O113" s="160">
        <v>3915.1174602739729</v>
      </c>
      <c r="P113" s="160">
        <v>1058.3577792130798</v>
      </c>
      <c r="Q113" s="160">
        <v>880.75122822624394</v>
      </c>
      <c r="R113" s="160">
        <v>629.49231812043456</v>
      </c>
      <c r="S113" s="160">
        <v>629.49231812043456</v>
      </c>
      <c r="T113" s="122"/>
    </row>
    <row r="114" spans="1:20" ht="14.25" customHeight="1" x14ac:dyDescent="0.15">
      <c r="A114" s="200"/>
      <c r="B114" s="158" t="s">
        <v>27</v>
      </c>
      <c r="C114" s="160">
        <v>46096.811604000177</v>
      </c>
      <c r="D114" s="160">
        <v>35507.748989041138</v>
      </c>
      <c r="E114" s="160">
        <v>35507.748989041138</v>
      </c>
      <c r="F114" s="160">
        <v>10608.182775730857</v>
      </c>
      <c r="G114" s="160">
        <v>35507.748989041138</v>
      </c>
      <c r="H114" s="160">
        <v>6322.4857660435555</v>
      </c>
      <c r="I114" s="160">
        <v>4966.2728907607625</v>
      </c>
      <c r="J114" s="160">
        <v>2666.5256224604168</v>
      </c>
      <c r="K114" s="160"/>
      <c r="L114" s="160">
        <v>67721.360611970245</v>
      </c>
      <c r="M114" s="160">
        <v>61504.013389041094</v>
      </c>
      <c r="N114" s="160">
        <v>61504.013389041094</v>
      </c>
      <c r="O114" s="160">
        <v>61504.013389041094</v>
      </c>
      <c r="P114" s="160">
        <v>18337.034696728824</v>
      </c>
      <c r="Q114" s="160">
        <v>16863.388031792707</v>
      </c>
      <c r="R114" s="160">
        <v>13397.282186783259</v>
      </c>
      <c r="S114" s="160">
        <v>9052.9252469694256</v>
      </c>
      <c r="T114" s="23"/>
    </row>
    <row r="115" spans="1:20" ht="14.25" customHeight="1" x14ac:dyDescent="0.15">
      <c r="A115" s="200"/>
      <c r="B115" s="158" t="s">
        <v>63</v>
      </c>
      <c r="C115" s="160">
        <v>17.808</v>
      </c>
      <c r="D115" s="160">
        <v>17.884799999999998</v>
      </c>
      <c r="E115" s="160">
        <v>17.884799999999998</v>
      </c>
      <c r="F115" s="160">
        <v>4.8776727272727296</v>
      </c>
      <c r="G115" s="160">
        <v>17.884799999999998</v>
      </c>
      <c r="H115" s="160">
        <v>2.2202181818181801</v>
      </c>
      <c r="I115" s="160">
        <v>1.5177493726126099</v>
      </c>
      <c r="J115" s="160">
        <v>1.5177493726126099</v>
      </c>
      <c r="K115" s="160"/>
      <c r="L115" s="160">
        <v>35.020800000000001</v>
      </c>
      <c r="M115" s="160">
        <v>44.783999999999999</v>
      </c>
      <c r="N115" s="160">
        <v>44.783999999999999</v>
      </c>
      <c r="O115" s="160">
        <v>44.783999999999999</v>
      </c>
      <c r="P115" s="160">
        <v>12.213818181818199</v>
      </c>
      <c r="Q115" s="160">
        <v>9.5563636363636295</v>
      </c>
      <c r="R115" s="160">
        <v>6.5327655778726603</v>
      </c>
      <c r="S115" s="160">
        <v>6.5327655778726603</v>
      </c>
      <c r="T115" s="23"/>
    </row>
    <row r="116" spans="1:20" ht="14.25" customHeight="1" x14ac:dyDescent="0.15">
      <c r="A116" s="200"/>
      <c r="B116" s="158" t="s">
        <v>170</v>
      </c>
      <c r="C116" s="160">
        <v>35156.438638341082</v>
      </c>
      <c r="D116" s="160">
        <v>15154.911701369858</v>
      </c>
      <c r="E116" s="160">
        <v>15154.911701369858</v>
      </c>
      <c r="F116" s="160">
        <v>5240.4240279140795</v>
      </c>
      <c r="G116" s="160">
        <v>15154.911701369858</v>
      </c>
      <c r="H116" s="160">
        <v>3326.7235355332273</v>
      </c>
      <c r="I116" s="160">
        <v>2675.3549369203388</v>
      </c>
      <c r="J116" s="160">
        <v>1197.3777117136199</v>
      </c>
      <c r="K116" s="160"/>
      <c r="L116" s="160">
        <v>60210.966537099521</v>
      </c>
      <c r="M116" s="160">
        <v>31644.10096438356</v>
      </c>
      <c r="N116" s="160">
        <v>31644.10096438356</v>
      </c>
      <c r="O116" s="160">
        <v>31644.10096438356</v>
      </c>
      <c r="P116" s="160">
        <v>10979.79277880814</v>
      </c>
      <c r="Q116" s="160">
        <v>9817.6213128763466</v>
      </c>
      <c r="R116" s="160">
        <v>7819.949566656619</v>
      </c>
      <c r="S116" s="160">
        <v>3918.868518633959</v>
      </c>
      <c r="T116" s="23"/>
    </row>
    <row r="117" spans="1:20" ht="14.25" customHeight="1" x14ac:dyDescent="0.15">
      <c r="A117" s="200"/>
      <c r="B117" s="158" t="s">
        <v>167</v>
      </c>
      <c r="C117" s="160">
        <v>244620.41512749137</v>
      </c>
      <c r="D117" s="160">
        <v>85212.740720547925</v>
      </c>
      <c r="E117" s="160">
        <v>85212.740720547925</v>
      </c>
      <c r="F117" s="160">
        <v>30864.647121585876</v>
      </c>
      <c r="G117" s="160">
        <v>85212.740720547925</v>
      </c>
      <c r="H117" s="160">
        <v>18731.251481978252</v>
      </c>
      <c r="I117" s="160">
        <v>15240.730521352507</v>
      </c>
      <c r="J117" s="160">
        <v>14129.665603193076</v>
      </c>
      <c r="K117" s="160"/>
      <c r="L117" s="160">
        <v>320769.07526431209</v>
      </c>
      <c r="M117" s="160">
        <v>166998.03411506847</v>
      </c>
      <c r="N117" s="160">
        <v>166998.03411506847</v>
      </c>
      <c r="O117" s="160">
        <v>166998.03411506847</v>
      </c>
      <c r="P117" s="160">
        <v>58694.311548062127</v>
      </c>
      <c r="Q117" s="160">
        <v>79011.758723385632</v>
      </c>
      <c r="R117" s="160">
        <v>65249.728002656979</v>
      </c>
      <c r="S117" s="160">
        <v>62730.873336288067</v>
      </c>
      <c r="T117" s="23"/>
    </row>
    <row r="118" spans="1:20" ht="14.25" customHeight="1" x14ac:dyDescent="0.15">
      <c r="A118" s="200"/>
      <c r="B118" s="158" t="s">
        <v>23</v>
      </c>
      <c r="C118" s="160">
        <v>3876.9572327635015</v>
      </c>
      <c r="D118" s="160">
        <v>3508.8111260273968</v>
      </c>
      <c r="E118" s="160">
        <v>3508.8111260273968</v>
      </c>
      <c r="F118" s="160">
        <v>1036.0363904991298</v>
      </c>
      <c r="G118" s="160">
        <v>3508.8111260273968</v>
      </c>
      <c r="H118" s="160">
        <v>637.01511722783221</v>
      </c>
      <c r="I118" s="160">
        <v>403.78030742412238</v>
      </c>
      <c r="J118" s="160">
        <v>318.65490467820439</v>
      </c>
      <c r="K118" s="160"/>
      <c r="L118" s="160">
        <v>7265.7050087399539</v>
      </c>
      <c r="M118" s="160">
        <v>6977.7067808219208</v>
      </c>
      <c r="N118" s="160">
        <v>6977.7067808219208</v>
      </c>
      <c r="O118" s="160">
        <v>6977.7067808219208</v>
      </c>
      <c r="P118" s="160">
        <v>1870.1770503564521</v>
      </c>
      <c r="Q118" s="160">
        <v>1898.1916752135003</v>
      </c>
      <c r="R118" s="160">
        <v>1215.9702414488029</v>
      </c>
      <c r="S118" s="160">
        <v>1008.2394852403797</v>
      </c>
      <c r="T118" s="23"/>
    </row>
    <row r="119" spans="1:20" ht="14.25" customHeight="1" x14ac:dyDescent="0.15">
      <c r="A119" s="200"/>
      <c r="B119" s="158" t="s">
        <v>24</v>
      </c>
      <c r="C119" s="160">
        <v>5341.6874694139442</v>
      </c>
      <c r="D119" s="160">
        <v>3997.2007342465722</v>
      </c>
      <c r="E119" s="160">
        <v>3997.2007342465722</v>
      </c>
      <c r="F119" s="160">
        <v>1140.7626363665158</v>
      </c>
      <c r="G119" s="160">
        <v>3997.2007342465722</v>
      </c>
      <c r="H119" s="160">
        <v>706.85705025234017</v>
      </c>
      <c r="I119" s="160">
        <v>558.10085126529077</v>
      </c>
      <c r="J119" s="160">
        <v>450.95187419645646</v>
      </c>
      <c r="K119" s="160"/>
      <c r="L119" s="160">
        <v>8072.248058462581</v>
      </c>
      <c r="M119" s="160">
        <v>7356.8711671232923</v>
      </c>
      <c r="N119" s="160">
        <v>7356.8711671232923</v>
      </c>
      <c r="O119" s="160">
        <v>7356.8711671232923</v>
      </c>
      <c r="P119" s="160">
        <v>2086.6950545850668</v>
      </c>
      <c r="Q119" s="160">
        <v>2113.3430885765183</v>
      </c>
      <c r="R119" s="160">
        <v>1691.412470919204</v>
      </c>
      <c r="S119" s="160">
        <v>1411.9636297789732</v>
      </c>
      <c r="T119" s="23"/>
    </row>
    <row r="120" spans="1:20" ht="14.25" customHeight="1" x14ac:dyDescent="0.15">
      <c r="A120" s="200"/>
      <c r="B120" s="158" t="s">
        <v>25</v>
      </c>
      <c r="C120" s="160">
        <v>69817.42705930036</v>
      </c>
      <c r="D120" s="160">
        <v>42948.503106849334</v>
      </c>
      <c r="E120" s="160">
        <v>42948.503106849334</v>
      </c>
      <c r="F120" s="160">
        <v>14003.62531996994</v>
      </c>
      <c r="G120" s="160">
        <v>42948.503106849334</v>
      </c>
      <c r="H120" s="160">
        <v>8552.8200251676299</v>
      </c>
      <c r="I120" s="160">
        <v>6414.9556438962691</v>
      </c>
      <c r="J120" s="160">
        <v>3244.7804466674265</v>
      </c>
      <c r="K120" s="160"/>
      <c r="L120" s="160">
        <v>103212.42697722181</v>
      </c>
      <c r="M120" s="160">
        <v>76626.560819178121</v>
      </c>
      <c r="N120" s="160">
        <v>76626.560819178121</v>
      </c>
      <c r="O120" s="160">
        <v>76626.560819178121</v>
      </c>
      <c r="P120" s="160">
        <v>25665.382941236832</v>
      </c>
      <c r="Q120" s="160">
        <v>25649.017240910915</v>
      </c>
      <c r="R120" s="160">
        <v>19174.502726064835</v>
      </c>
      <c r="S120" s="160">
        <v>11799.691012621142</v>
      </c>
      <c r="T120" s="23"/>
    </row>
    <row r="121" spans="1:20" s="175" customFormat="1" ht="14.25" customHeight="1" x14ac:dyDescent="0.15">
      <c r="A121" s="200"/>
      <c r="B121" s="158" t="s">
        <v>168</v>
      </c>
      <c r="C121" s="160">
        <v>162688.47955159069</v>
      </c>
      <c r="D121" s="160">
        <v>112559.64033424656</v>
      </c>
      <c r="E121" s="160">
        <v>112559.64033424656</v>
      </c>
      <c r="F121" s="160">
        <v>29027.127351100527</v>
      </c>
      <c r="G121" s="160">
        <v>112559.64033424656</v>
      </c>
      <c r="H121" s="160">
        <v>19427.393452216351</v>
      </c>
      <c r="I121" s="160">
        <v>15346.490523763259</v>
      </c>
      <c r="J121" s="160">
        <v>4811.9600035891199</v>
      </c>
      <c r="K121" s="157"/>
      <c r="L121" s="160">
        <v>307439.16291571764</v>
      </c>
      <c r="M121" s="160">
        <v>237640.24121369861</v>
      </c>
      <c r="N121" s="160">
        <v>237640.24121369861</v>
      </c>
      <c r="O121" s="160">
        <v>237640.24121369861</v>
      </c>
      <c r="P121" s="160">
        <v>60711.685424925054</v>
      </c>
      <c r="Q121" s="160">
        <v>54773.352125965714</v>
      </c>
      <c r="R121" s="160">
        <v>43210.655355182338</v>
      </c>
      <c r="S121" s="160">
        <v>17384.399277037202</v>
      </c>
      <c r="T121" s="174"/>
    </row>
    <row r="122" spans="1:20" ht="14.25" customHeight="1" x14ac:dyDescent="0.15">
      <c r="A122" s="200"/>
      <c r="B122" s="162" t="s">
        <v>106</v>
      </c>
      <c r="C122" s="157">
        <v>1286504.9980911359</v>
      </c>
      <c r="D122" s="157">
        <v>786006.62174520525</v>
      </c>
      <c r="E122" s="157">
        <v>786006.62174520525</v>
      </c>
      <c r="F122" s="157">
        <v>250031.07724093462</v>
      </c>
      <c r="G122" s="157">
        <v>786006.62174520525</v>
      </c>
      <c r="H122" s="157">
        <v>141429.421089129</v>
      </c>
      <c r="I122" s="157">
        <v>108635.58817851685</v>
      </c>
      <c r="J122" s="157">
        <v>59430.922520119508</v>
      </c>
      <c r="K122" s="160"/>
      <c r="L122" s="157">
        <v>2123613.4647003142</v>
      </c>
      <c r="M122" s="157">
        <v>1497444.2928602742</v>
      </c>
      <c r="N122" s="157">
        <v>1497444.2928602742</v>
      </c>
      <c r="O122" s="157">
        <v>1497444.2928602742</v>
      </c>
      <c r="P122" s="157">
        <v>472582.11184399156</v>
      </c>
      <c r="Q122" s="157">
        <v>448408.53362369427</v>
      </c>
      <c r="R122" s="157">
        <v>345673.35898785666</v>
      </c>
      <c r="S122" s="157">
        <v>220243.05807572819</v>
      </c>
      <c r="T122" s="23"/>
    </row>
    <row r="123" spans="1:20" ht="14.25" customHeight="1" x14ac:dyDescent="0.15">
      <c r="A123" s="200"/>
      <c r="B123" s="158" t="s">
        <v>54</v>
      </c>
      <c r="C123" s="160">
        <v>86865.454001547216</v>
      </c>
      <c r="D123" s="160">
        <v>52808.032416438393</v>
      </c>
      <c r="E123" s="160">
        <v>52808.032416438393</v>
      </c>
      <c r="F123" s="160">
        <v>17147.360533662526</v>
      </c>
      <c r="G123" s="160">
        <v>52808.032416438393</v>
      </c>
      <c r="H123" s="160">
        <v>11411.436808157319</v>
      </c>
      <c r="I123" s="160">
        <v>8367.6807279926124</v>
      </c>
      <c r="J123" s="160">
        <v>5315.3320016918124</v>
      </c>
      <c r="K123" s="160"/>
      <c r="L123" s="160">
        <v>122384.48119169024</v>
      </c>
      <c r="M123" s="160">
        <v>90356.708235616476</v>
      </c>
      <c r="N123" s="160">
        <v>90356.708235616476</v>
      </c>
      <c r="O123" s="160">
        <v>90356.708235616476</v>
      </c>
      <c r="P123" s="160">
        <v>28381.694030932409</v>
      </c>
      <c r="Q123" s="160">
        <v>32091.983674377901</v>
      </c>
      <c r="R123" s="160">
        <v>24140.826443777652</v>
      </c>
      <c r="S123" s="160">
        <v>16955.475545745121</v>
      </c>
      <c r="T123" s="23"/>
    </row>
    <row r="124" spans="1:20" ht="14.25" customHeight="1" x14ac:dyDescent="0.15">
      <c r="A124" s="200"/>
      <c r="B124" s="158" t="s">
        <v>196</v>
      </c>
      <c r="C124" s="160">
        <v>236.36576584022001</v>
      </c>
      <c r="D124" s="160">
        <v>211.55673424657499</v>
      </c>
      <c r="E124" s="160">
        <v>211.55673424657499</v>
      </c>
      <c r="F124" s="160">
        <v>82.586318716577594</v>
      </c>
      <c r="G124" s="160">
        <v>211.55673424657499</v>
      </c>
      <c r="H124" s="160">
        <v>58.427691978609602</v>
      </c>
      <c r="I124" s="160">
        <v>34.376373868431102</v>
      </c>
      <c r="J124" s="160">
        <v>0</v>
      </c>
      <c r="K124" s="160"/>
      <c r="L124" s="160">
        <v>485.13576584022002</v>
      </c>
      <c r="M124" s="160">
        <v>460.39489041095902</v>
      </c>
      <c r="N124" s="160">
        <v>460.39489041095902</v>
      </c>
      <c r="O124" s="160">
        <v>460.39489041095902</v>
      </c>
      <c r="P124" s="160">
        <v>179.726347593583</v>
      </c>
      <c r="Q124" s="160">
        <v>155.56772085561499</v>
      </c>
      <c r="R124" s="160">
        <v>91.529443537667007</v>
      </c>
      <c r="S124" s="160">
        <v>0</v>
      </c>
      <c r="T124" s="23"/>
    </row>
    <row r="125" spans="1:20" ht="14.25" customHeight="1" x14ac:dyDescent="0.15">
      <c r="A125" s="200"/>
      <c r="B125" s="158" t="s">
        <v>211</v>
      </c>
      <c r="C125" s="160">
        <v>110.906553719008</v>
      </c>
      <c r="D125" s="160">
        <v>120.413367123288</v>
      </c>
      <c r="E125" s="160">
        <v>120.413367123288</v>
      </c>
      <c r="F125" s="160">
        <v>47.006287700534799</v>
      </c>
      <c r="G125" s="160">
        <v>120.413367123288</v>
      </c>
      <c r="H125" s="160">
        <v>29.080328342245998</v>
      </c>
      <c r="I125" s="160">
        <v>17.1096308181361</v>
      </c>
      <c r="J125" s="160">
        <v>17.1096308181361</v>
      </c>
      <c r="K125" s="160"/>
      <c r="L125" s="160">
        <v>203.30325619834699</v>
      </c>
      <c r="M125" s="160">
        <v>230.509923287671</v>
      </c>
      <c r="N125" s="160">
        <v>230.509923287671</v>
      </c>
      <c r="O125" s="160">
        <v>230.509923287671</v>
      </c>
      <c r="P125" s="160">
        <v>89.985157219251306</v>
      </c>
      <c r="Q125" s="160">
        <v>72.059197860962598</v>
      </c>
      <c r="R125" s="160">
        <v>42.396573310384703</v>
      </c>
      <c r="S125" s="160">
        <v>42.396573310384703</v>
      </c>
    </row>
    <row r="126" spans="1:20" ht="14.25" customHeight="1" x14ac:dyDescent="0.15">
      <c r="A126" s="200"/>
      <c r="B126" s="158" t="s">
        <v>67</v>
      </c>
      <c r="C126" s="160">
        <v>8115.669774761308</v>
      </c>
      <c r="D126" s="160">
        <v>4250.7513095890445</v>
      </c>
      <c r="E126" s="160">
        <v>4250.7513095890445</v>
      </c>
      <c r="F126" s="160">
        <v>1508.3809795691488</v>
      </c>
      <c r="G126" s="160">
        <v>4250.7513095890445</v>
      </c>
      <c r="H126" s="160">
        <v>672.97621091421502</v>
      </c>
      <c r="I126" s="160">
        <v>531.95714202633599</v>
      </c>
      <c r="J126" s="160">
        <v>531.95714202633599</v>
      </c>
      <c r="K126" s="160"/>
      <c r="L126" s="160">
        <v>11966.352279293547</v>
      </c>
      <c r="M126" s="160">
        <v>7957.4708849315102</v>
      </c>
      <c r="N126" s="160">
        <v>7957.4708849315102</v>
      </c>
      <c r="O126" s="160">
        <v>7957.4708849315102</v>
      </c>
      <c r="P126" s="160">
        <v>2881.4434677314821</v>
      </c>
      <c r="Q126" s="160">
        <v>2296.6940567330112</v>
      </c>
      <c r="R126" s="160">
        <v>1812.5783549015489</v>
      </c>
      <c r="S126" s="160">
        <v>1812.5783549015489</v>
      </c>
      <c r="T126" s="23"/>
    </row>
    <row r="127" spans="1:20" ht="14.25" customHeight="1" x14ac:dyDescent="0.15">
      <c r="A127" s="200"/>
      <c r="B127" s="158" t="s">
        <v>65</v>
      </c>
      <c r="C127" s="160">
        <v>544063.10547394259</v>
      </c>
      <c r="D127" s="160">
        <v>317548.07281095861</v>
      </c>
      <c r="E127" s="160">
        <v>317548.07281095861</v>
      </c>
      <c r="F127" s="160">
        <v>100783.53340448203</v>
      </c>
      <c r="G127" s="160">
        <v>317548.07281095861</v>
      </c>
      <c r="H127" s="160">
        <v>49975.367613144095</v>
      </c>
      <c r="I127" s="160">
        <v>36869.257582397833</v>
      </c>
      <c r="J127" s="160">
        <v>22729.767439058753</v>
      </c>
      <c r="K127" s="160"/>
      <c r="L127" s="160">
        <v>864731.19109089475</v>
      </c>
      <c r="M127" s="160">
        <v>599650.15632876742</v>
      </c>
      <c r="N127" s="160">
        <v>599650.15632876742</v>
      </c>
      <c r="O127" s="160">
        <v>599650.15632876742</v>
      </c>
      <c r="P127" s="160">
        <v>188585.73414210719</v>
      </c>
      <c r="Q127" s="160">
        <v>175131.71040872938</v>
      </c>
      <c r="R127" s="160">
        <v>130625.17336746618</v>
      </c>
      <c r="S127" s="160">
        <v>96171.473194533974</v>
      </c>
      <c r="T127" s="23"/>
    </row>
    <row r="128" spans="1:20" ht="14.25" customHeight="1" x14ac:dyDescent="0.15">
      <c r="A128" s="200"/>
      <c r="B128" s="158" t="s">
        <v>180</v>
      </c>
      <c r="C128" s="160">
        <v>129363.73264316388</v>
      </c>
      <c r="D128" s="160">
        <v>84610.952567123328</v>
      </c>
      <c r="E128" s="160">
        <v>84610.952567123328</v>
      </c>
      <c r="F128" s="160">
        <v>28969.572643271436</v>
      </c>
      <c r="G128" s="160">
        <v>84610.952567123328</v>
      </c>
      <c r="H128" s="160">
        <v>16161.267746097337</v>
      </c>
      <c r="I128" s="160">
        <v>12961.430601408339</v>
      </c>
      <c r="J128" s="160">
        <v>7386.904474809603</v>
      </c>
      <c r="K128" s="160"/>
      <c r="L128" s="160">
        <v>224463.30767592762</v>
      </c>
      <c r="M128" s="160">
        <v>167789.44619178088</v>
      </c>
      <c r="N128" s="160">
        <v>167789.44619178088</v>
      </c>
      <c r="O128" s="160">
        <v>167789.44619178088</v>
      </c>
      <c r="P128" s="160">
        <v>57238.472994118849</v>
      </c>
      <c r="Q128" s="160">
        <v>51137.914789170594</v>
      </c>
      <c r="R128" s="160">
        <v>41276.563059336331</v>
      </c>
      <c r="S128" s="160">
        <v>26128.927862610606</v>
      </c>
      <c r="T128" s="23"/>
    </row>
    <row r="129" spans="1:20" ht="14.25" customHeight="1" x14ac:dyDescent="0.15">
      <c r="A129" s="200"/>
      <c r="B129" s="158" t="s">
        <v>60</v>
      </c>
      <c r="C129" s="160">
        <v>70784.74164421302</v>
      </c>
      <c r="D129" s="160">
        <v>35588.999068493133</v>
      </c>
      <c r="E129" s="160">
        <v>35588.999068493133</v>
      </c>
      <c r="F129" s="160">
        <v>14190.516438925884</v>
      </c>
      <c r="G129" s="160">
        <v>35588.999068493133</v>
      </c>
      <c r="H129" s="160">
        <v>9360.9107929372549</v>
      </c>
      <c r="I129" s="160">
        <v>7729.9875651725497</v>
      </c>
      <c r="J129" s="160">
        <v>4973.5876980649928</v>
      </c>
      <c r="K129" s="160"/>
      <c r="L129" s="160">
        <v>121204.85405163962</v>
      </c>
      <c r="M129" s="160">
        <v>72481.333873972588</v>
      </c>
      <c r="N129" s="160">
        <v>72481.333873972588</v>
      </c>
      <c r="O129" s="160">
        <v>72481.333873972588</v>
      </c>
      <c r="P129" s="160">
        <v>30006.790671925792</v>
      </c>
      <c r="Q129" s="160">
        <v>29272.85236489461</v>
      </c>
      <c r="R129" s="160">
        <v>23941.06053360616</v>
      </c>
      <c r="S129" s="160">
        <v>16563.989416018074</v>
      </c>
      <c r="T129" s="23"/>
    </row>
    <row r="130" spans="1:20" ht="14.25" customHeight="1" x14ac:dyDescent="0.15">
      <c r="A130" s="200"/>
      <c r="B130" s="158" t="s">
        <v>59</v>
      </c>
      <c r="C130" s="160">
        <v>8235.9271200045259</v>
      </c>
      <c r="D130" s="160">
        <v>5545.199594520549</v>
      </c>
      <c r="E130" s="160">
        <v>5545.199594520549</v>
      </c>
      <c r="F130" s="160">
        <v>1776.2975319498469</v>
      </c>
      <c r="G130" s="160">
        <v>5545.199594520549</v>
      </c>
      <c r="H130" s="160">
        <v>1069.5295532567611</v>
      </c>
      <c r="I130" s="160">
        <v>816.31242698209917</v>
      </c>
      <c r="J130" s="160">
        <v>594.55891060422948</v>
      </c>
      <c r="K130" s="160"/>
      <c r="L130" s="160">
        <v>12415.398003758633</v>
      </c>
      <c r="M130" s="160">
        <v>9106.9114849315119</v>
      </c>
      <c r="N130" s="160">
        <v>9106.9114849315119</v>
      </c>
      <c r="O130" s="160">
        <v>9106.9114849315119</v>
      </c>
      <c r="P130" s="160">
        <v>2761.2965093085249</v>
      </c>
      <c r="Q130" s="160">
        <v>3181.7849009790898</v>
      </c>
      <c r="R130" s="160">
        <v>2444.6385231893105</v>
      </c>
      <c r="S130" s="160">
        <v>1970.8029015158049</v>
      </c>
      <c r="T130" s="23"/>
    </row>
    <row r="131" spans="1:20" ht="14.25" customHeight="1" x14ac:dyDescent="0.15">
      <c r="A131" s="200"/>
      <c r="B131" s="158" t="s">
        <v>57</v>
      </c>
      <c r="C131" s="160">
        <v>6224.7817519679993</v>
      </c>
      <c r="D131" s="160">
        <v>4846.3955068493206</v>
      </c>
      <c r="E131" s="160">
        <v>4846.3955068493206</v>
      </c>
      <c r="F131" s="160">
        <v>1870.8806856865961</v>
      </c>
      <c r="G131" s="160">
        <v>4846.3955068493206</v>
      </c>
      <c r="H131" s="160">
        <v>829.06553599792699</v>
      </c>
      <c r="I131" s="160">
        <v>579.19347332756206</v>
      </c>
      <c r="J131" s="160">
        <v>377.846270117259</v>
      </c>
      <c r="K131" s="160"/>
      <c r="L131" s="160">
        <v>8603.5054984489998</v>
      </c>
      <c r="M131" s="160">
        <v>7400.5</v>
      </c>
      <c r="N131" s="160">
        <v>7400.5</v>
      </c>
      <c r="O131" s="160">
        <v>7400.5</v>
      </c>
      <c r="P131" s="160">
        <v>2853.2285676676261</v>
      </c>
      <c r="Q131" s="160">
        <v>2627.131533840859</v>
      </c>
      <c r="R131" s="160">
        <v>1884.3707025716819</v>
      </c>
      <c r="S131" s="160">
        <v>1399.99040231595</v>
      </c>
      <c r="T131" s="23"/>
    </row>
    <row r="132" spans="1:20" ht="14.25" customHeight="1" x14ac:dyDescent="0.15">
      <c r="A132" s="200"/>
      <c r="B132" s="158" t="s">
        <v>254</v>
      </c>
      <c r="C132" s="160">
        <v>11779.637107438022</v>
      </c>
      <c r="D132" s="160">
        <v>7927.4413068493159</v>
      </c>
      <c r="E132" s="160">
        <v>7927.4413068493159</v>
      </c>
      <c r="F132" s="160">
        <v>2824.590028292635</v>
      </c>
      <c r="G132" s="160">
        <v>7927.4413068493159</v>
      </c>
      <c r="H132" s="160">
        <v>1818.2244307470592</v>
      </c>
      <c r="I132" s="160">
        <v>1284.5788539820137</v>
      </c>
      <c r="J132" s="160">
        <v>673.56783102202496</v>
      </c>
      <c r="K132" s="160"/>
      <c r="L132" s="160">
        <v>20981.487930631345</v>
      </c>
      <c r="M132" s="160">
        <v>15596.194819178079</v>
      </c>
      <c r="N132" s="160">
        <v>15596.194819178079</v>
      </c>
      <c r="O132" s="160">
        <v>15596.194819178079</v>
      </c>
      <c r="P132" s="160">
        <v>5459.696704680704</v>
      </c>
      <c r="Q132" s="160">
        <v>4453.3311071351363</v>
      </c>
      <c r="R132" s="160">
        <v>3084.0798499962184</v>
      </c>
      <c r="S132" s="160">
        <v>1809.3999601053429</v>
      </c>
      <c r="T132" s="23"/>
    </row>
    <row r="133" spans="1:20" ht="14.25" customHeight="1" x14ac:dyDescent="0.15">
      <c r="A133" s="200"/>
      <c r="B133" s="158" t="s">
        <v>107</v>
      </c>
      <c r="C133" s="160">
        <v>36992.545475829284</v>
      </c>
      <c r="D133" s="160">
        <v>30942.751613698667</v>
      </c>
      <c r="E133" s="160">
        <v>30942.751613698667</v>
      </c>
      <c r="F133" s="160">
        <v>8363.431848933973</v>
      </c>
      <c r="G133" s="160">
        <v>30942.751613698667</v>
      </c>
      <c r="H133" s="160">
        <v>5277.9928910304443</v>
      </c>
      <c r="I133" s="160">
        <v>4269.6929069504858</v>
      </c>
      <c r="J133" s="160">
        <v>2187.0461153276647</v>
      </c>
      <c r="K133" s="160"/>
      <c r="L133" s="160">
        <v>70548.89833825425</v>
      </c>
      <c r="M133" s="160">
        <v>62529.998602739804</v>
      </c>
      <c r="N133" s="160">
        <v>62529.998602739804</v>
      </c>
      <c r="O133" s="160">
        <v>62529.998602739804</v>
      </c>
      <c r="P133" s="160">
        <v>16149.238737165191</v>
      </c>
      <c r="Q133" s="160">
        <v>15349.598334159506</v>
      </c>
      <c r="R133" s="160">
        <v>12398.615559353691</v>
      </c>
      <c r="S133" s="160">
        <v>6775.8093796747708</v>
      </c>
      <c r="T133" s="23"/>
    </row>
    <row r="134" spans="1:20" ht="14.25" customHeight="1" x14ac:dyDescent="0.15">
      <c r="A134" s="200"/>
      <c r="B134" s="158" t="s">
        <v>255</v>
      </c>
      <c r="C134" s="160">
        <v>8992.3812561983414</v>
      </c>
      <c r="D134" s="160">
        <v>3555.8667506849247</v>
      </c>
      <c r="E134" s="160">
        <v>3555.8667506849247</v>
      </c>
      <c r="F134" s="160">
        <v>1499.9003592768233</v>
      </c>
      <c r="G134" s="160">
        <v>3555.8667506849247</v>
      </c>
      <c r="H134" s="160">
        <v>728.09254959795464</v>
      </c>
      <c r="I134" s="160">
        <v>534.04985906491675</v>
      </c>
      <c r="J134" s="160">
        <v>526.06006140819034</v>
      </c>
      <c r="K134" s="160"/>
      <c r="L134" s="160">
        <v>13318.272019185635</v>
      </c>
      <c r="M134" s="160">
        <v>6386.3780136986297</v>
      </c>
      <c r="N134" s="160">
        <v>6386.3780136986297</v>
      </c>
      <c r="O134" s="160">
        <v>6386.3780136986297</v>
      </c>
      <c r="P134" s="160">
        <v>2701.529631082225</v>
      </c>
      <c r="Q134" s="160">
        <v>2474.2877917101637</v>
      </c>
      <c r="R134" s="160">
        <v>1865.1463319605152</v>
      </c>
      <c r="S134" s="160">
        <v>1843.285516118003</v>
      </c>
      <c r="T134" s="23"/>
    </row>
    <row r="135" spans="1:20" ht="14.25" customHeight="1" x14ac:dyDescent="0.15">
      <c r="A135" s="200"/>
      <c r="B135" s="158" t="s">
        <v>58</v>
      </c>
      <c r="C135" s="160">
        <v>23301.586776859509</v>
      </c>
      <c r="D135" s="160">
        <v>7396.6255397260311</v>
      </c>
      <c r="E135" s="160">
        <v>7396.6255397260311</v>
      </c>
      <c r="F135" s="160">
        <v>2170.4457213862383</v>
      </c>
      <c r="G135" s="160">
        <v>7396.6255397260311</v>
      </c>
      <c r="H135" s="160">
        <v>1253.8050531612037</v>
      </c>
      <c r="I135" s="160">
        <v>935.52381303741276</v>
      </c>
      <c r="J135" s="160">
        <v>391.06040067258579</v>
      </c>
      <c r="K135" s="160"/>
      <c r="L135" s="160">
        <v>40675.981221064969</v>
      </c>
      <c r="M135" s="160">
        <v>15804.371978082194</v>
      </c>
      <c r="N135" s="160">
        <v>15804.371978082194</v>
      </c>
      <c r="O135" s="160">
        <v>15804.371978082194</v>
      </c>
      <c r="P135" s="160">
        <v>4605.6331843157777</v>
      </c>
      <c r="Q135" s="160">
        <v>4025.6381151647511</v>
      </c>
      <c r="R135" s="160">
        <v>3058.8929563002175</v>
      </c>
      <c r="S135" s="160">
        <v>1644.3241710027175</v>
      </c>
      <c r="T135" s="23"/>
    </row>
    <row r="136" spans="1:20" s="123" customFormat="1" ht="14.25" customHeight="1" x14ac:dyDescent="0.15">
      <c r="A136" s="200"/>
      <c r="B136" s="158" t="s">
        <v>56</v>
      </c>
      <c r="C136" s="160">
        <v>522.00823140495902</v>
      </c>
      <c r="D136" s="160">
        <v>0</v>
      </c>
      <c r="E136" s="160">
        <v>0</v>
      </c>
      <c r="F136" s="160">
        <v>0</v>
      </c>
      <c r="G136" s="160">
        <v>0</v>
      </c>
      <c r="H136" s="160">
        <v>0</v>
      </c>
      <c r="I136" s="160">
        <v>0</v>
      </c>
      <c r="J136" s="160">
        <v>0</v>
      </c>
      <c r="K136" s="160"/>
      <c r="L136" s="160">
        <v>939.63946280991695</v>
      </c>
      <c r="M136" s="160">
        <v>0</v>
      </c>
      <c r="N136" s="160">
        <v>0</v>
      </c>
      <c r="O136" s="160">
        <v>0</v>
      </c>
      <c r="P136" s="160">
        <v>0</v>
      </c>
      <c r="Q136" s="160">
        <v>0</v>
      </c>
      <c r="R136" s="160">
        <v>0</v>
      </c>
      <c r="S136" s="160">
        <v>0</v>
      </c>
      <c r="T136" s="122"/>
    </row>
    <row r="137" spans="1:20" ht="14.25" customHeight="1" x14ac:dyDescent="0.15">
      <c r="A137" s="200"/>
      <c r="B137" s="158" t="s">
        <v>68</v>
      </c>
      <c r="C137" s="160">
        <v>10966.012092675195</v>
      </c>
      <c r="D137" s="160">
        <v>5440.0829808219132</v>
      </c>
      <c r="E137" s="160">
        <v>5440.0829808219132</v>
      </c>
      <c r="F137" s="160">
        <v>1776.4195780391135</v>
      </c>
      <c r="G137" s="160">
        <v>5440.0829808219132</v>
      </c>
      <c r="H137" s="160">
        <v>1126.8567575829966</v>
      </c>
      <c r="I137" s="160">
        <v>920.77690946927055</v>
      </c>
      <c r="J137" s="160">
        <v>357.7974897987479</v>
      </c>
      <c r="K137" s="160"/>
      <c r="L137" s="160">
        <v>16276.204222740478</v>
      </c>
      <c r="M137" s="160">
        <v>9115.4546684931502</v>
      </c>
      <c r="N137" s="160">
        <v>9115.4546684931502</v>
      </c>
      <c r="O137" s="160">
        <v>9115.4546684931502</v>
      </c>
      <c r="P137" s="160">
        <v>2916.935839265303</v>
      </c>
      <c r="Q137" s="160">
        <v>3270.901944425701</v>
      </c>
      <c r="R137" s="160">
        <v>2658.6642720121949</v>
      </c>
      <c r="S137" s="160">
        <v>1545.7506181272631</v>
      </c>
      <c r="T137" s="23"/>
    </row>
    <row r="138" spans="1:20" ht="14.25" customHeight="1" x14ac:dyDescent="0.15">
      <c r="A138" s="200"/>
      <c r="B138" s="158" t="s">
        <v>61</v>
      </c>
      <c r="C138" s="160">
        <v>939.81937446696099</v>
      </c>
      <c r="D138" s="160">
        <v>148.922</v>
      </c>
      <c r="E138" s="160">
        <v>148.922</v>
      </c>
      <c r="F138" s="160">
        <v>48.597334070796499</v>
      </c>
      <c r="G138" s="160">
        <v>148.922</v>
      </c>
      <c r="H138" s="160">
        <v>91.175116074675699</v>
      </c>
      <c r="I138" s="160">
        <v>76.719960695612798</v>
      </c>
      <c r="J138" s="160">
        <v>76.719960695612798</v>
      </c>
      <c r="K138" s="160"/>
      <c r="L138" s="160">
        <v>1343.2993744669611</v>
      </c>
      <c r="M138" s="160">
        <v>148.922</v>
      </c>
      <c r="N138" s="160">
        <v>148.922</v>
      </c>
      <c r="O138" s="160">
        <v>148.922</v>
      </c>
      <c r="P138" s="160">
        <v>48.597334070796499</v>
      </c>
      <c r="Q138" s="160">
        <v>262.72149624196902</v>
      </c>
      <c r="R138" s="160">
        <v>221.06890271538501</v>
      </c>
      <c r="S138" s="160">
        <v>221.06890271538501</v>
      </c>
      <c r="T138" s="23"/>
    </row>
    <row r="139" spans="1:20" ht="14.25" customHeight="1" x14ac:dyDescent="0.15">
      <c r="A139" s="200"/>
      <c r="B139" s="158" t="s">
        <v>69</v>
      </c>
      <c r="C139" s="160">
        <v>201901.97445910415</v>
      </c>
      <c r="D139" s="160">
        <v>118903.68491780825</v>
      </c>
      <c r="E139" s="160">
        <v>118903.68491780825</v>
      </c>
      <c r="F139" s="160">
        <v>35890.662676989406</v>
      </c>
      <c r="G139" s="160">
        <v>118903.68491780825</v>
      </c>
      <c r="H139" s="160">
        <v>21893.627510484293</v>
      </c>
      <c r="I139" s="160">
        <v>16764.173380536391</v>
      </c>
      <c r="J139" s="160">
        <v>7414.1090561961992</v>
      </c>
      <c r="K139" s="160"/>
      <c r="L139" s="160">
        <v>318102.46162806149</v>
      </c>
      <c r="M139" s="160">
        <v>209795.85768493151</v>
      </c>
      <c r="N139" s="160">
        <v>209795.85768493151</v>
      </c>
      <c r="O139" s="160">
        <v>209795.85768493151</v>
      </c>
      <c r="P139" s="160">
        <v>63964.948035723588</v>
      </c>
      <c r="Q139" s="160">
        <v>65557.085132709486</v>
      </c>
      <c r="R139" s="160">
        <v>50225.445369232868</v>
      </c>
      <c r="S139" s="160">
        <v>25851.701656644782</v>
      </c>
      <c r="T139" s="23"/>
    </row>
    <row r="140" spans="1:20" ht="14.25" customHeight="1" x14ac:dyDescent="0.15">
      <c r="A140" s="200"/>
      <c r="B140" s="158" t="s">
        <v>62</v>
      </c>
      <c r="C140" s="160">
        <v>12354.575318412028</v>
      </c>
      <c r="D140" s="160">
        <v>8699.3041232876694</v>
      </c>
      <c r="E140" s="160">
        <v>8699.3041232876694</v>
      </c>
      <c r="F140" s="160">
        <v>3282.3195440469376</v>
      </c>
      <c r="G140" s="160">
        <v>8699.3041232876694</v>
      </c>
      <c r="H140" s="160">
        <v>1762.8361123513428</v>
      </c>
      <c r="I140" s="160">
        <v>1508.7780942391291</v>
      </c>
      <c r="J140" s="160">
        <v>445.28017208545401</v>
      </c>
      <c r="K140" s="160"/>
      <c r="L140" s="160">
        <v>19178.702466470437</v>
      </c>
      <c r="M140" s="160">
        <v>15740.412802739735</v>
      </c>
      <c r="N140" s="160">
        <v>15740.412802739735</v>
      </c>
      <c r="O140" s="160">
        <v>15740.412802739735</v>
      </c>
      <c r="P140" s="160">
        <v>5689.0213197547946</v>
      </c>
      <c r="Q140" s="160">
        <v>5362.4394862478593</v>
      </c>
      <c r="R140" s="160">
        <v>4541.8171509027288</v>
      </c>
      <c r="S140" s="160">
        <v>1967.2046354873746</v>
      </c>
      <c r="T140" s="23"/>
    </row>
    <row r="141" spans="1:20" ht="14.25" customHeight="1" x14ac:dyDescent="0.15">
      <c r="A141" s="200"/>
      <c r="B141" s="158" t="s">
        <v>63</v>
      </c>
      <c r="C141" s="160">
        <v>20991.186812657077</v>
      </c>
      <c r="D141" s="160">
        <v>13940.288567123274</v>
      </c>
      <c r="E141" s="160">
        <v>13940.288567123274</v>
      </c>
      <c r="F141" s="160">
        <v>3854.0836396309887</v>
      </c>
      <c r="G141" s="160">
        <v>13940.288567123274</v>
      </c>
      <c r="H141" s="160">
        <v>2669.5838484252372</v>
      </c>
      <c r="I141" s="160">
        <v>2079.0407567008983</v>
      </c>
      <c r="J141" s="160">
        <v>356.69808469973253</v>
      </c>
      <c r="K141" s="160"/>
      <c r="L141" s="160">
        <v>42410.131552390652</v>
      </c>
      <c r="M141" s="160">
        <v>30011.564194520546</v>
      </c>
      <c r="N141" s="160">
        <v>30011.564194520546</v>
      </c>
      <c r="O141" s="160">
        <v>30011.564194520546</v>
      </c>
      <c r="P141" s="160">
        <v>8346.8256847567973</v>
      </c>
      <c r="Q141" s="160">
        <v>7229.164571726893</v>
      </c>
      <c r="R141" s="160">
        <v>5616.1733674566694</v>
      </c>
      <c r="S141" s="160">
        <v>1001.0116022132665</v>
      </c>
      <c r="T141" s="23"/>
    </row>
    <row r="142" spans="1:20" ht="14.25" customHeight="1" x14ac:dyDescent="0.15">
      <c r="A142" s="200"/>
      <c r="B142" s="158" t="s">
        <v>64</v>
      </c>
      <c r="C142" s="160">
        <v>210.24486437224019</v>
      </c>
      <c r="D142" s="160">
        <v>8.4109999999999996</v>
      </c>
      <c r="E142" s="160">
        <v>8.4109999999999996</v>
      </c>
      <c r="F142" s="160">
        <v>8.4109999999999996</v>
      </c>
      <c r="G142" s="160">
        <v>8.4109999999999996</v>
      </c>
      <c r="H142" s="160">
        <v>7.3521260273972597</v>
      </c>
      <c r="I142" s="160">
        <v>10.603167001449799</v>
      </c>
      <c r="J142" s="160">
        <v>10.603167001449799</v>
      </c>
      <c r="K142" s="160"/>
      <c r="L142" s="160">
        <v>391.50269972451798</v>
      </c>
      <c r="M142" s="160">
        <v>8.4109999999999996</v>
      </c>
      <c r="N142" s="160">
        <v>8.4109999999999996</v>
      </c>
      <c r="O142" s="160">
        <v>8.4109999999999996</v>
      </c>
      <c r="P142" s="160">
        <v>8.4109999999999996</v>
      </c>
      <c r="Q142" s="160">
        <v>22.590471232876698</v>
      </c>
      <c r="R142" s="160">
        <v>32.579765122502501</v>
      </c>
      <c r="S142" s="160">
        <v>32.579765122502501</v>
      </c>
      <c r="T142" s="23"/>
    </row>
    <row r="143" spans="1:20" ht="14.25" customHeight="1" x14ac:dyDescent="0.15">
      <c r="A143" s="200"/>
      <c r="B143" s="158" t="s">
        <v>66</v>
      </c>
      <c r="C143" s="160">
        <v>87050.773616106308</v>
      </c>
      <c r="D143" s="160">
        <v>69155.780915068477</v>
      </c>
      <c r="E143" s="160">
        <v>69155.780915068477</v>
      </c>
      <c r="F143" s="160">
        <v>18949.648447208958</v>
      </c>
      <c r="G143" s="160">
        <v>69155.780915068477</v>
      </c>
      <c r="H143" s="160">
        <v>12059.40697639145</v>
      </c>
      <c r="I143" s="160">
        <v>9783.738192626477</v>
      </c>
      <c r="J143" s="160">
        <v>4574.128319523873</v>
      </c>
      <c r="K143" s="160"/>
      <c r="L143" s="160">
        <v>178004.0080475717</v>
      </c>
      <c r="M143" s="160">
        <v>145406.21034246573</v>
      </c>
      <c r="N143" s="160">
        <v>145406.21034246573</v>
      </c>
      <c r="O143" s="160">
        <v>145406.21034246573</v>
      </c>
      <c r="P143" s="160">
        <v>38823.733504960081</v>
      </c>
      <c r="Q143" s="160">
        <v>35307.53577818445</v>
      </c>
      <c r="R143" s="160">
        <v>28423.299680650845</v>
      </c>
      <c r="S143" s="160">
        <v>14694.99305089733</v>
      </c>
      <c r="T143" s="23"/>
    </row>
    <row r="144" spans="1:20" s="175" customFormat="1" ht="14.25" customHeight="1" x14ac:dyDescent="0.15">
      <c r="A144" s="200"/>
      <c r="B144" s="158" t="s">
        <v>55</v>
      </c>
      <c r="C144" s="160">
        <v>16501.567976451934</v>
      </c>
      <c r="D144" s="160">
        <v>14357.088654794517</v>
      </c>
      <c r="E144" s="160">
        <v>14357.088654794517</v>
      </c>
      <c r="F144" s="160">
        <v>4986.4322390941388</v>
      </c>
      <c r="G144" s="160">
        <v>14357.088654794517</v>
      </c>
      <c r="H144" s="160">
        <v>3172.4054364291546</v>
      </c>
      <c r="I144" s="160">
        <v>2560.6067602188878</v>
      </c>
      <c r="J144" s="160">
        <v>490.78829449684201</v>
      </c>
      <c r="K144" s="157"/>
      <c r="L144" s="160">
        <v>34985.346923249934</v>
      </c>
      <c r="M144" s="160">
        <v>31467.084939726024</v>
      </c>
      <c r="N144" s="160">
        <v>31467.084939726024</v>
      </c>
      <c r="O144" s="160">
        <v>31467.084939726024</v>
      </c>
      <c r="P144" s="160">
        <v>10889.168979611639</v>
      </c>
      <c r="Q144" s="160">
        <v>9125.5407473134692</v>
      </c>
      <c r="R144" s="160">
        <v>7288.4387804559656</v>
      </c>
      <c r="S144" s="160">
        <v>1810.2945666680421</v>
      </c>
      <c r="T144" s="174"/>
    </row>
    <row r="145" spans="1:20" ht="14.25" customHeight="1" x14ac:dyDescent="0.15">
      <c r="A145" s="200"/>
      <c r="B145" s="182" t="s">
        <v>280</v>
      </c>
      <c r="C145" s="157">
        <v>157347.65386610056</v>
      </c>
      <c r="D145" s="157">
        <v>115169.82795068501</v>
      </c>
      <c r="E145" s="157">
        <v>115169.82795068501</v>
      </c>
      <c r="F145" s="157">
        <v>34731.986433459475</v>
      </c>
      <c r="G145" s="157">
        <v>115169.82795068501</v>
      </c>
      <c r="H145" s="157">
        <v>20932.370186771121</v>
      </c>
      <c r="I145" s="157">
        <v>15890.910725477961</v>
      </c>
      <c r="J145" s="157">
        <v>6850.2956367581355</v>
      </c>
      <c r="K145" s="157"/>
      <c r="L145" s="157">
        <v>227934.87839215074</v>
      </c>
      <c r="M145" s="157">
        <v>196617.07031780828</v>
      </c>
      <c r="N145" s="157">
        <v>196617.07031780828</v>
      </c>
      <c r="O145" s="157">
        <v>196617.07031780828</v>
      </c>
      <c r="P145" s="157">
        <v>58568.950690459329</v>
      </c>
      <c r="Q145" s="157">
        <v>52449.788842164904</v>
      </c>
      <c r="R145" s="157">
        <v>40096.448155731123</v>
      </c>
      <c r="S145" s="157">
        <v>22793.554892136079</v>
      </c>
      <c r="T145" s="23"/>
    </row>
    <row r="146" spans="1:20" ht="14.25" customHeight="1" x14ac:dyDescent="0.15">
      <c r="A146" s="200"/>
      <c r="B146" s="158" t="s">
        <v>281</v>
      </c>
      <c r="C146" s="160">
        <v>55085.92369104494</v>
      </c>
      <c r="D146" s="160">
        <v>49952.80861095892</v>
      </c>
      <c r="E146" s="160">
        <v>49952.80861095892</v>
      </c>
      <c r="F146" s="160">
        <v>15159.747346605467</v>
      </c>
      <c r="G146" s="160">
        <v>49952.80861095892</v>
      </c>
      <c r="H146" s="160">
        <v>10221.788446786679</v>
      </c>
      <c r="I146" s="160">
        <v>7940.0218470578138</v>
      </c>
      <c r="J146" s="160">
        <v>2607.4730530369379</v>
      </c>
      <c r="K146" s="160"/>
      <c r="L146" s="160">
        <v>79576.585741703544</v>
      </c>
      <c r="M146" s="160">
        <v>91143.620506849315</v>
      </c>
      <c r="N146" s="160">
        <v>91143.620506849315</v>
      </c>
      <c r="O146" s="160">
        <v>91143.620506849315</v>
      </c>
      <c r="P146" s="160">
        <v>26612.839742384505</v>
      </c>
      <c r="Q146" s="160">
        <v>21910.416575740212</v>
      </c>
      <c r="R146" s="160">
        <v>17146.829740548004</v>
      </c>
      <c r="S146" s="160">
        <v>7597.7906737902504</v>
      </c>
      <c r="T146" s="23"/>
    </row>
    <row r="147" spans="1:20" ht="14.25" customHeight="1" x14ac:dyDescent="0.15">
      <c r="A147" s="200"/>
      <c r="B147" s="158" t="s">
        <v>34</v>
      </c>
      <c r="C147" s="160">
        <v>29665.919897316871</v>
      </c>
      <c r="D147" s="160">
        <v>15377.146205479448</v>
      </c>
      <c r="E147" s="160">
        <v>15377.146205479448</v>
      </c>
      <c r="F147" s="160">
        <v>5439.1667095076464</v>
      </c>
      <c r="G147" s="160">
        <v>15377.146205479448</v>
      </c>
      <c r="H147" s="160">
        <v>3638.6653351147106</v>
      </c>
      <c r="I147" s="160">
        <v>2762.9284311552133</v>
      </c>
      <c r="J147" s="160">
        <v>2009.2214831939868</v>
      </c>
      <c r="K147" s="160"/>
      <c r="L147" s="160">
        <v>38062.838693512967</v>
      </c>
      <c r="M147" s="160">
        <v>19632.876863013709</v>
      </c>
      <c r="N147" s="160">
        <v>19632.876863013709</v>
      </c>
      <c r="O147" s="160">
        <v>19632.876863013709</v>
      </c>
      <c r="P147" s="160">
        <v>6908.4658673964641</v>
      </c>
      <c r="Q147" s="160">
        <v>9530.1074521200426</v>
      </c>
      <c r="R147" s="160">
        <v>7346.7695947204684</v>
      </c>
      <c r="S147" s="160">
        <v>5578.6045783817781</v>
      </c>
    </row>
    <row r="148" spans="1:20" ht="14.25" customHeight="1" x14ac:dyDescent="0.15">
      <c r="A148" s="200"/>
      <c r="B148" s="158" t="s">
        <v>46</v>
      </c>
      <c r="C148" s="160">
        <v>9824.1350253594428</v>
      </c>
      <c r="D148" s="160">
        <v>5019.9463506849306</v>
      </c>
      <c r="E148" s="160">
        <v>5019.9463506849306</v>
      </c>
      <c r="F148" s="160">
        <v>1443.1935016972793</v>
      </c>
      <c r="G148" s="160">
        <v>5019.9463506849306</v>
      </c>
      <c r="H148" s="160">
        <v>1153.7570592363027</v>
      </c>
      <c r="I148" s="160">
        <v>769.65884272865219</v>
      </c>
      <c r="J148" s="160">
        <v>28.127405646777198</v>
      </c>
      <c r="K148" s="160"/>
      <c r="L148" s="160">
        <v>14963.505025359442</v>
      </c>
      <c r="M148" s="160">
        <v>7141.1673479452102</v>
      </c>
      <c r="N148" s="160">
        <v>7141.1673479452102</v>
      </c>
      <c r="O148" s="160">
        <v>7141.1673479452102</v>
      </c>
      <c r="P148" s="160">
        <v>2271.2637305742805</v>
      </c>
      <c r="Q148" s="160">
        <v>2989.868232428908</v>
      </c>
      <c r="R148" s="160">
        <v>1981.6427719201761</v>
      </c>
      <c r="S148" s="160">
        <v>112.950927878016</v>
      </c>
    </row>
    <row r="149" spans="1:20" ht="14.25" customHeight="1" x14ac:dyDescent="0.15">
      <c r="A149" s="200"/>
      <c r="B149" s="158" t="s">
        <v>179</v>
      </c>
      <c r="C149" s="160">
        <v>993.98714600551</v>
      </c>
      <c r="D149" s="160">
        <v>1068.839432876712</v>
      </c>
      <c r="E149" s="160">
        <v>1068.839432876712</v>
      </c>
      <c r="F149" s="160">
        <v>262.731480707125</v>
      </c>
      <c r="G149" s="160">
        <v>1068.839432876712</v>
      </c>
      <c r="H149" s="160">
        <v>185.07146723808029</v>
      </c>
      <c r="I149" s="160">
        <v>144.26271380682471</v>
      </c>
      <c r="J149" s="160">
        <v>83.071166625308805</v>
      </c>
      <c r="K149" s="160"/>
      <c r="L149" s="160">
        <v>2455.5371460055103</v>
      </c>
      <c r="M149" s="160">
        <v>2530.7898575342488</v>
      </c>
      <c r="N149" s="160">
        <v>2530.7898575342488</v>
      </c>
      <c r="O149" s="160">
        <v>2530.7898575342488</v>
      </c>
      <c r="P149" s="160">
        <v>622.09359626540197</v>
      </c>
      <c r="Q149" s="160">
        <v>544.43358279635697</v>
      </c>
      <c r="R149" s="160">
        <v>424.38452190329997</v>
      </c>
      <c r="S149" s="160">
        <v>258.89309668270198</v>
      </c>
    </row>
    <row r="150" spans="1:20" ht="14.25" customHeight="1" x14ac:dyDescent="0.15">
      <c r="A150" s="200"/>
      <c r="B150" s="158" t="s">
        <v>258</v>
      </c>
      <c r="C150" s="160">
        <v>730.53152246499758</v>
      </c>
      <c r="D150" s="160">
        <v>740.89755616438356</v>
      </c>
      <c r="E150" s="160">
        <v>740.89755616438356</v>
      </c>
      <c r="F150" s="160">
        <v>285.95976150333689</v>
      </c>
      <c r="G150" s="160">
        <v>740.89755616438356</v>
      </c>
      <c r="H150" s="160">
        <v>194.92235651563055</v>
      </c>
      <c r="I150" s="160">
        <v>151.76315664678839</v>
      </c>
      <c r="J150" s="160">
        <v>0</v>
      </c>
      <c r="K150" s="160"/>
      <c r="L150" s="160">
        <v>733.9108062115539</v>
      </c>
      <c r="M150" s="160">
        <v>1153.1710849315079</v>
      </c>
      <c r="N150" s="160">
        <v>1153.1710849315079</v>
      </c>
      <c r="O150" s="160">
        <v>1153.1710849315079</v>
      </c>
      <c r="P150" s="160">
        <v>445.05262934668053</v>
      </c>
      <c r="Q150" s="160">
        <v>354.01522435897436</v>
      </c>
      <c r="R150" s="160">
        <v>275.59086356773003</v>
      </c>
      <c r="S150" s="160">
        <v>0</v>
      </c>
    </row>
    <row r="151" spans="1:20" ht="14.25" customHeight="1" x14ac:dyDescent="0.15">
      <c r="A151" s="200"/>
      <c r="B151" s="158" t="s">
        <v>162</v>
      </c>
      <c r="C151" s="160">
        <v>6366.7106831955944</v>
      </c>
      <c r="D151" s="160">
        <v>6347.3330027397269</v>
      </c>
      <c r="E151" s="160">
        <v>6347.3330027397269</v>
      </c>
      <c r="F151" s="160">
        <v>1583.5813865452076</v>
      </c>
      <c r="G151" s="160">
        <v>6347.3330027397269</v>
      </c>
      <c r="H151" s="160">
        <v>1148.3354055929301</v>
      </c>
      <c r="I151" s="160">
        <v>883.26516295101317</v>
      </c>
      <c r="J151" s="160">
        <v>14.7896042863782</v>
      </c>
      <c r="K151" s="160"/>
      <c r="L151" s="160">
        <v>6387.0976500245315</v>
      </c>
      <c r="M151" s="160">
        <v>9659.6764383561604</v>
      </c>
      <c r="N151" s="160">
        <v>9659.6764383561604</v>
      </c>
      <c r="O151" s="160">
        <v>9659.6764383561604</v>
      </c>
      <c r="P151" s="160">
        <v>2413.3105080183545</v>
      </c>
      <c r="Q151" s="160">
        <v>1978.0645270660771</v>
      </c>
      <c r="R151" s="160">
        <v>1516.7734704053596</v>
      </c>
      <c r="S151" s="160">
        <v>31.3302702526295</v>
      </c>
    </row>
    <row r="152" spans="1:20" ht="14.25" customHeight="1" x14ac:dyDescent="0.15">
      <c r="A152" s="200"/>
      <c r="B152" s="158" t="s">
        <v>128</v>
      </c>
      <c r="C152" s="160">
        <v>36542.785325068835</v>
      </c>
      <c r="D152" s="160">
        <v>25318.694323287713</v>
      </c>
      <c r="E152" s="160">
        <v>25318.694323287713</v>
      </c>
      <c r="F152" s="160">
        <v>6229.7832389283612</v>
      </c>
      <c r="G152" s="160">
        <v>25318.694323287713</v>
      </c>
      <c r="H152" s="160">
        <v>1860.8368193452682</v>
      </c>
      <c r="I152" s="160">
        <v>1450.4864869029141</v>
      </c>
      <c r="J152" s="160">
        <v>1450.4864869029141</v>
      </c>
      <c r="K152" s="160"/>
      <c r="L152" s="160">
        <v>53668.380709860729</v>
      </c>
      <c r="M152" s="160">
        <v>43890.540835616433</v>
      </c>
      <c r="N152" s="160">
        <v>43890.540835616433</v>
      </c>
      <c r="O152" s="160">
        <v>43890.540835616433</v>
      </c>
      <c r="P152" s="160">
        <v>10806.21366732993</v>
      </c>
      <c r="Q152" s="160">
        <v>8039.8584670320379</v>
      </c>
      <c r="R152" s="160">
        <v>6266.9114221644249</v>
      </c>
      <c r="S152" s="160">
        <v>6266.9114221644249</v>
      </c>
    </row>
    <row r="153" spans="1:20" ht="14.25" customHeight="1" x14ac:dyDescent="0.15">
      <c r="A153" s="200"/>
      <c r="B153" s="158" t="s">
        <v>147</v>
      </c>
      <c r="C153" s="160">
        <v>5101.5195674931138</v>
      </c>
      <c r="D153" s="160">
        <v>4565.1404000000048</v>
      </c>
      <c r="E153" s="160">
        <v>4565.1404000000048</v>
      </c>
      <c r="F153" s="160">
        <v>1789.8082518222043</v>
      </c>
      <c r="G153" s="160">
        <v>4565.1404000000048</v>
      </c>
      <c r="H153" s="160">
        <v>1225.0719853538544</v>
      </c>
      <c r="I153" s="160">
        <v>747.47671365997735</v>
      </c>
      <c r="J153" s="160">
        <v>66.962317502279106</v>
      </c>
      <c r="K153" s="160"/>
      <c r="L153" s="160">
        <v>7553.3080827729382</v>
      </c>
      <c r="M153" s="160">
        <v>8116.7482794520547</v>
      </c>
      <c r="N153" s="160">
        <v>8116.7482794520547</v>
      </c>
      <c r="O153" s="160">
        <v>8116.7482794520547</v>
      </c>
      <c r="P153" s="160">
        <v>3185.7381912590981</v>
      </c>
      <c r="Q153" s="160">
        <v>2621.0019247907494</v>
      </c>
      <c r="R153" s="160">
        <v>1625.2279295808898</v>
      </c>
      <c r="S153" s="160">
        <v>221.03767078801923</v>
      </c>
    </row>
    <row r="154" spans="1:20" ht="14.25" customHeight="1" x14ac:dyDescent="0.15">
      <c r="A154" s="200"/>
      <c r="B154" s="158" t="s">
        <v>175</v>
      </c>
      <c r="C154" s="160">
        <v>3400.2472148760362</v>
      </c>
      <c r="D154" s="160">
        <v>0</v>
      </c>
      <c r="E154" s="160">
        <v>0</v>
      </c>
      <c r="F154" s="160">
        <v>0</v>
      </c>
      <c r="G154" s="160">
        <v>0</v>
      </c>
      <c r="H154" s="160">
        <v>0</v>
      </c>
      <c r="I154" s="160">
        <v>0</v>
      </c>
      <c r="J154" s="160">
        <v>0</v>
      </c>
      <c r="K154" s="160"/>
      <c r="L154" s="160">
        <v>6550.8519008264502</v>
      </c>
      <c r="M154" s="160">
        <v>0</v>
      </c>
      <c r="N154" s="160">
        <v>0</v>
      </c>
      <c r="O154" s="160">
        <v>0</v>
      </c>
      <c r="P154" s="160">
        <v>0</v>
      </c>
      <c r="Q154" s="160">
        <v>0</v>
      </c>
      <c r="R154" s="160">
        <v>0</v>
      </c>
      <c r="S154" s="160">
        <v>0</v>
      </c>
    </row>
    <row r="155" spans="1:20" s="175" customFormat="1" ht="14.25" customHeight="1" x14ac:dyDescent="0.15">
      <c r="A155" s="200"/>
      <c r="B155" s="158" t="s">
        <v>148</v>
      </c>
      <c r="C155" s="160">
        <v>9635.8937932752197</v>
      </c>
      <c r="D155" s="160">
        <v>6779.0220684931537</v>
      </c>
      <c r="E155" s="160">
        <v>6779.0220684931537</v>
      </c>
      <c r="F155" s="160">
        <v>2538.0147561428466</v>
      </c>
      <c r="G155" s="160">
        <v>6779.0220684931537</v>
      </c>
      <c r="H155" s="160">
        <v>1303.9213115876657</v>
      </c>
      <c r="I155" s="160">
        <v>1041.0473705687655</v>
      </c>
      <c r="J155" s="160">
        <v>590.16411956355228</v>
      </c>
      <c r="K155" s="160"/>
      <c r="L155" s="160">
        <v>17982.862635873054</v>
      </c>
      <c r="M155" s="160">
        <v>13348.47910410959</v>
      </c>
      <c r="N155" s="160">
        <v>13348.47910410959</v>
      </c>
      <c r="O155" s="160">
        <v>13348.47910410959</v>
      </c>
      <c r="P155" s="160">
        <v>5303.9727578846087</v>
      </c>
      <c r="Q155" s="160">
        <v>4482.0228558315521</v>
      </c>
      <c r="R155" s="160">
        <v>3512.3178409207658</v>
      </c>
      <c r="S155" s="160">
        <v>2726.0362521982606</v>
      </c>
      <c r="T155" s="174"/>
    </row>
    <row r="156" spans="1:20" ht="14.25" customHeight="1" x14ac:dyDescent="0.15">
      <c r="A156" s="200"/>
      <c r="B156" s="162" t="s">
        <v>108</v>
      </c>
      <c r="C156" s="157">
        <v>159214.66760856629</v>
      </c>
      <c r="D156" s="157">
        <v>68844.959490410954</v>
      </c>
      <c r="E156" s="157">
        <v>68844.959490410954</v>
      </c>
      <c r="F156" s="157">
        <v>20847.839402876452</v>
      </c>
      <c r="G156" s="157">
        <v>68844.959490410954</v>
      </c>
      <c r="H156" s="157">
        <v>13112.463308460043</v>
      </c>
      <c r="I156" s="157">
        <v>12238.247712146242</v>
      </c>
      <c r="J156" s="157">
        <v>8556.876084069967</v>
      </c>
      <c r="K156" s="162"/>
      <c r="L156" s="157">
        <v>215298.33056460239</v>
      </c>
      <c r="M156" s="157">
        <v>103558.01265479454</v>
      </c>
      <c r="N156" s="157">
        <v>103558.01265479454</v>
      </c>
      <c r="O156" s="157">
        <v>103558.01265479454</v>
      </c>
      <c r="P156" s="157">
        <v>31370.482004187164</v>
      </c>
      <c r="Q156" s="157">
        <v>37526.472479978358</v>
      </c>
      <c r="R156" s="157">
        <v>35408.350356469055</v>
      </c>
      <c r="S156" s="157">
        <v>26614.63634498389</v>
      </c>
      <c r="T156" s="23"/>
    </row>
    <row r="157" spans="1:20" ht="14.25" customHeight="1" x14ac:dyDescent="0.15">
      <c r="A157" s="200"/>
      <c r="B157" s="158" t="s">
        <v>49</v>
      </c>
      <c r="C157" s="160">
        <v>1616.1591764142038</v>
      </c>
      <c r="D157" s="160">
        <v>670.92180273972554</v>
      </c>
      <c r="E157" s="160">
        <v>670.92180273972554</v>
      </c>
      <c r="F157" s="160">
        <v>341.06628636644996</v>
      </c>
      <c r="G157" s="160">
        <v>670.92180273972554</v>
      </c>
      <c r="H157" s="160">
        <v>155.39613188463343</v>
      </c>
      <c r="I157" s="160">
        <v>198.46719258770042</v>
      </c>
      <c r="J157" s="160">
        <v>198.46719258770042</v>
      </c>
      <c r="K157" s="160"/>
      <c r="L157" s="160">
        <v>5704.8294346201765</v>
      </c>
      <c r="M157" s="160">
        <v>1613.5107315068519</v>
      </c>
      <c r="N157" s="160">
        <v>1613.5107315068519</v>
      </c>
      <c r="O157" s="160">
        <v>1613.5107315068519</v>
      </c>
      <c r="P157" s="160">
        <v>649.87728678550479</v>
      </c>
      <c r="Q157" s="160">
        <v>580.09668846807085</v>
      </c>
      <c r="R157" s="160">
        <v>693.0710932562647</v>
      </c>
      <c r="S157" s="160">
        <v>693.0710932562647</v>
      </c>
      <c r="T157" s="23"/>
    </row>
    <row r="158" spans="1:20" ht="14.25" customHeight="1" x14ac:dyDescent="0.15">
      <c r="A158" s="200"/>
      <c r="B158" s="158" t="s">
        <v>33</v>
      </c>
      <c r="C158" s="160">
        <v>5065.04216956867</v>
      </c>
      <c r="D158" s="160">
        <v>1733.5554520547901</v>
      </c>
      <c r="E158" s="160">
        <v>1733.5554520547901</v>
      </c>
      <c r="F158" s="160">
        <v>663.34515995067579</v>
      </c>
      <c r="G158" s="160">
        <v>1733.5554520547901</v>
      </c>
      <c r="H158" s="160">
        <v>187.08161332329081</v>
      </c>
      <c r="I158" s="160">
        <v>113.2248422472706</v>
      </c>
      <c r="J158" s="160">
        <v>102.61962535938601</v>
      </c>
      <c r="K158" s="160"/>
      <c r="L158" s="160">
        <v>7082.2271051813268</v>
      </c>
      <c r="M158" s="160">
        <v>2812.0759999999996</v>
      </c>
      <c r="N158" s="160">
        <v>2812.0759999999996</v>
      </c>
      <c r="O158" s="160">
        <v>2812.0759999999996</v>
      </c>
      <c r="P158" s="160">
        <v>1084.3718979185917</v>
      </c>
      <c r="Q158" s="160">
        <v>734.93162329879942</v>
      </c>
      <c r="R158" s="160">
        <v>440.67576427969942</v>
      </c>
      <c r="S158" s="160">
        <v>412.85710202534602</v>
      </c>
      <c r="T158" s="23"/>
    </row>
    <row r="159" spans="1:20" ht="14.25" customHeight="1" x14ac:dyDescent="0.15">
      <c r="A159" s="200"/>
      <c r="B159" s="158" t="s">
        <v>48</v>
      </c>
      <c r="C159" s="160">
        <v>15239.570347107436</v>
      </c>
      <c r="D159" s="160">
        <v>12655.852704109589</v>
      </c>
      <c r="E159" s="160">
        <v>12655.852704109589</v>
      </c>
      <c r="F159" s="160">
        <v>4398.9366203277477</v>
      </c>
      <c r="G159" s="160">
        <v>12655.852704109589</v>
      </c>
      <c r="H159" s="160">
        <v>2494.3181312744118</v>
      </c>
      <c r="I159" s="160">
        <v>1837.0221900046943</v>
      </c>
      <c r="J159" s="160">
        <v>1318.90393837128</v>
      </c>
      <c r="K159" s="160"/>
      <c r="L159" s="160">
        <v>18669.910572021574</v>
      </c>
      <c r="M159" s="160">
        <v>16505.021698630138</v>
      </c>
      <c r="N159" s="160">
        <v>16505.021698630138</v>
      </c>
      <c r="O159" s="160">
        <v>16505.021698630138</v>
      </c>
      <c r="P159" s="160">
        <v>5644.9321938571557</v>
      </c>
      <c r="Q159" s="160">
        <v>7032.3195309365929</v>
      </c>
      <c r="R159" s="160">
        <v>5273.8733323881734</v>
      </c>
      <c r="S159" s="160">
        <v>4375.1458057138798</v>
      </c>
      <c r="T159" s="23"/>
    </row>
    <row r="160" spans="1:20" ht="14.25" customHeight="1" x14ac:dyDescent="0.15">
      <c r="A160" s="200"/>
      <c r="B160" s="158" t="s">
        <v>282</v>
      </c>
      <c r="C160" s="160">
        <v>1761.737303030307</v>
      </c>
      <c r="D160" s="160">
        <v>888.82073424657597</v>
      </c>
      <c r="E160" s="160">
        <v>888.82073424657597</v>
      </c>
      <c r="F160" s="160">
        <v>209.0737068969346</v>
      </c>
      <c r="G160" s="160">
        <v>888.82073424657597</v>
      </c>
      <c r="H160" s="160">
        <v>142.77331077636148</v>
      </c>
      <c r="I160" s="160">
        <v>119.55796156012059</v>
      </c>
      <c r="J160" s="160">
        <v>76.183639597593697</v>
      </c>
      <c r="K160" s="160"/>
      <c r="L160" s="160">
        <v>2818.4068344541247</v>
      </c>
      <c r="M160" s="160">
        <v>1752.1994630136942</v>
      </c>
      <c r="N160" s="160">
        <v>1752.1994630136942</v>
      </c>
      <c r="O160" s="160">
        <v>1752.1994630136942</v>
      </c>
      <c r="P160" s="160">
        <v>412.16279373323403</v>
      </c>
      <c r="Q160" s="160">
        <v>345.86239761266</v>
      </c>
      <c r="R160" s="160">
        <v>289.62418125637498</v>
      </c>
      <c r="S160" s="160">
        <v>173.036891431996</v>
      </c>
      <c r="T160" s="23"/>
    </row>
    <row r="161" spans="1:20" ht="14.25" customHeight="1" x14ac:dyDescent="0.15">
      <c r="A161" s="200"/>
      <c r="B161" s="158" t="s">
        <v>51</v>
      </c>
      <c r="C161" s="160">
        <v>4024.0257974187662</v>
      </c>
      <c r="D161" s="160">
        <v>1980.84409589041</v>
      </c>
      <c r="E161" s="160">
        <v>1980.84409589041</v>
      </c>
      <c r="F161" s="160">
        <v>628.03772869714226</v>
      </c>
      <c r="G161" s="160">
        <v>1980.84409589041</v>
      </c>
      <c r="H161" s="160">
        <v>387.06278626169603</v>
      </c>
      <c r="I161" s="160">
        <v>316.16299534624403</v>
      </c>
      <c r="J161" s="160">
        <v>303.01906650863572</v>
      </c>
      <c r="K161" s="160"/>
      <c r="L161" s="160">
        <v>4734.543964942075</v>
      </c>
      <c r="M161" s="160">
        <v>2045.0870000000002</v>
      </c>
      <c r="N161" s="160">
        <v>2045.0870000000002</v>
      </c>
      <c r="O161" s="160">
        <v>2045.0870000000002</v>
      </c>
      <c r="P161" s="160">
        <v>649.00195072405529</v>
      </c>
      <c r="Q161" s="160">
        <v>1068.8847406561679</v>
      </c>
      <c r="R161" s="160">
        <v>872.44913836369756</v>
      </c>
      <c r="S161" s="160">
        <v>836.46904010889352</v>
      </c>
      <c r="T161" s="23"/>
    </row>
    <row r="162" spans="1:20" ht="14.25" customHeight="1" x14ac:dyDescent="0.15">
      <c r="A162" s="200"/>
      <c r="B162" s="158" t="s">
        <v>166</v>
      </c>
      <c r="C162" s="160">
        <v>1046.7072258953172</v>
      </c>
      <c r="D162" s="160">
        <v>323.25670136986298</v>
      </c>
      <c r="E162" s="160">
        <v>323.25670136986298</v>
      </c>
      <c r="F162" s="160">
        <v>76.038366602644501</v>
      </c>
      <c r="G162" s="160">
        <v>323.25670136986298</v>
      </c>
      <c r="H162" s="160">
        <v>39.648101134938599</v>
      </c>
      <c r="I162" s="160">
        <v>33.201206343444902</v>
      </c>
      <c r="J162" s="160">
        <v>33.201206343444902</v>
      </c>
      <c r="K162" s="160"/>
      <c r="L162" s="160">
        <v>1653.552072312162</v>
      </c>
      <c r="M162" s="160">
        <v>797.12621369862995</v>
      </c>
      <c r="N162" s="160">
        <v>797.12621369862995</v>
      </c>
      <c r="O162" s="160">
        <v>797.12621369862995</v>
      </c>
      <c r="P162" s="160">
        <v>187.50477564405799</v>
      </c>
      <c r="Q162" s="160">
        <v>151.11451017635201</v>
      </c>
      <c r="R162" s="160">
        <v>126.542858049573</v>
      </c>
      <c r="S162" s="160">
        <v>126.542858049573</v>
      </c>
      <c r="T162" s="23"/>
    </row>
    <row r="163" spans="1:20" ht="14.25" customHeight="1" x14ac:dyDescent="0.15">
      <c r="A163" s="200"/>
      <c r="B163" s="158" t="s">
        <v>52</v>
      </c>
      <c r="C163" s="160">
        <v>15704.454450681143</v>
      </c>
      <c r="D163" s="160">
        <v>9544.5068465753357</v>
      </c>
      <c r="E163" s="160">
        <v>9544.5068465753357</v>
      </c>
      <c r="F163" s="160">
        <v>2245.1157472245595</v>
      </c>
      <c r="G163" s="160">
        <v>9544.5068465753357</v>
      </c>
      <c r="H163" s="160">
        <v>1318.5023525865481</v>
      </c>
      <c r="I163" s="160">
        <v>1104.1100940384622</v>
      </c>
      <c r="J163" s="160">
        <v>647.21665977152816</v>
      </c>
      <c r="K163" s="160"/>
      <c r="L163" s="160">
        <v>22785.758919521504</v>
      </c>
      <c r="M163" s="160">
        <v>16054.147520547944</v>
      </c>
      <c r="N163" s="160">
        <v>16054.147520547944</v>
      </c>
      <c r="O163" s="160">
        <v>16054.147520547944</v>
      </c>
      <c r="P163" s="160">
        <v>3776.3521977650435</v>
      </c>
      <c r="Q163" s="160">
        <v>3945.5392057842218</v>
      </c>
      <c r="R163" s="160">
        <v>3303.9832314177838</v>
      </c>
      <c r="S163" s="160">
        <v>2074.8129783968843</v>
      </c>
      <c r="T163" s="23"/>
    </row>
    <row r="164" spans="1:20" ht="14.25" customHeight="1" x14ac:dyDescent="0.15">
      <c r="A164" s="200"/>
      <c r="B164" s="158" t="s">
        <v>159</v>
      </c>
      <c r="C164" s="160">
        <v>736.58565289256217</v>
      </c>
      <c r="D164" s="160">
        <v>744.50748493150695</v>
      </c>
      <c r="E164" s="160">
        <v>744.50748493150695</v>
      </c>
      <c r="F164" s="160">
        <v>233.28348140207879</v>
      </c>
      <c r="G164" s="160">
        <v>744.50748493150695</v>
      </c>
      <c r="H164" s="160">
        <v>174.6661452749567</v>
      </c>
      <c r="I164" s="160">
        <v>146.90114578362622</v>
      </c>
      <c r="J164" s="160">
        <v>0</v>
      </c>
      <c r="K164" s="160"/>
      <c r="L164" s="160">
        <v>1664.9056528925589</v>
      </c>
      <c r="M164" s="160">
        <v>1673.0818191780859</v>
      </c>
      <c r="N164" s="160">
        <v>1673.0818191780859</v>
      </c>
      <c r="O164" s="160">
        <v>1673.0818191780859</v>
      </c>
      <c r="P164" s="160">
        <v>524.27407114988625</v>
      </c>
      <c r="Q164" s="160">
        <v>465.65673502276422</v>
      </c>
      <c r="R164" s="160">
        <v>391.631181865305</v>
      </c>
      <c r="S164" s="160">
        <v>0</v>
      </c>
      <c r="T164" s="23"/>
    </row>
    <row r="165" spans="1:20" s="123" customFormat="1" ht="14.25" customHeight="1" x14ac:dyDescent="0.15">
      <c r="A165" s="200"/>
      <c r="B165" s="158" t="s">
        <v>253</v>
      </c>
      <c r="C165" s="160">
        <v>6933.0762131929514</v>
      </c>
      <c r="D165" s="160">
        <v>3988.1927506849315</v>
      </c>
      <c r="E165" s="160">
        <v>3988.1927506849315</v>
      </c>
      <c r="F165" s="160">
        <v>1075.4389659030028</v>
      </c>
      <c r="G165" s="160">
        <v>3988.1927506849315</v>
      </c>
      <c r="H165" s="160">
        <v>685.33334326165163</v>
      </c>
      <c r="I165" s="160">
        <v>476.29713898813384</v>
      </c>
      <c r="J165" s="160">
        <v>181.0501977426635</v>
      </c>
      <c r="K165" s="160"/>
      <c r="L165" s="160">
        <v>10709.539662198571</v>
      </c>
      <c r="M165" s="160">
        <v>7973.6416000000117</v>
      </c>
      <c r="N165" s="160">
        <v>7973.6416000000117</v>
      </c>
      <c r="O165" s="160">
        <v>7973.6416000000117</v>
      </c>
      <c r="P165" s="160">
        <v>2155.8267611846641</v>
      </c>
      <c r="Q165" s="160">
        <v>1765.7211385433111</v>
      </c>
      <c r="R165" s="160">
        <v>1220.5925755308863</v>
      </c>
      <c r="S165" s="160">
        <v>528.97623834605122</v>
      </c>
      <c r="T165" s="122"/>
    </row>
    <row r="166" spans="1:20" ht="14.25" customHeight="1" x14ac:dyDescent="0.15">
      <c r="A166" s="200"/>
      <c r="B166" s="158" t="s">
        <v>171</v>
      </c>
      <c r="C166" s="160">
        <v>12622.165815645871</v>
      </c>
      <c r="D166" s="160">
        <v>3056.655808219175</v>
      </c>
      <c r="E166" s="160">
        <v>3056.655808219175</v>
      </c>
      <c r="F166" s="160">
        <v>2710.3797519494174</v>
      </c>
      <c r="G166" s="160">
        <v>3056.655808219175</v>
      </c>
      <c r="H166" s="160">
        <v>1289.5019336143282</v>
      </c>
      <c r="I166" s="160">
        <v>1778.8878130718217</v>
      </c>
      <c r="J166" s="160">
        <v>290.66303943322742</v>
      </c>
      <c r="K166" s="160"/>
      <c r="L166" s="160">
        <v>16854.955493331829</v>
      </c>
      <c r="M166" s="160">
        <v>3684.797863013699</v>
      </c>
      <c r="N166" s="160">
        <v>3684.797863013699</v>
      </c>
      <c r="O166" s="160">
        <v>3684.797863013699</v>
      </c>
      <c r="P166" s="160">
        <v>3257.8836807165435</v>
      </c>
      <c r="Q166" s="160">
        <v>3712.787353213911</v>
      </c>
      <c r="R166" s="160">
        <v>5094.9086076642889</v>
      </c>
      <c r="S166" s="160">
        <v>995.63170785532384</v>
      </c>
      <c r="T166" s="23"/>
    </row>
    <row r="167" spans="1:20" ht="14.25" customHeight="1" x14ac:dyDescent="0.15">
      <c r="A167" s="200"/>
      <c r="B167" s="158" t="s">
        <v>149</v>
      </c>
      <c r="C167" s="160">
        <v>18995.413851239664</v>
      </c>
      <c r="D167" s="160">
        <v>361.09076986301397</v>
      </c>
      <c r="E167" s="160">
        <v>361.09076986301397</v>
      </c>
      <c r="F167" s="160">
        <v>111.1916618709252</v>
      </c>
      <c r="G167" s="160">
        <v>361.09076986301397</v>
      </c>
      <c r="H167" s="160">
        <v>74.200693223939595</v>
      </c>
      <c r="I167" s="160">
        <v>47.947032890275899</v>
      </c>
      <c r="J167" s="160">
        <v>0</v>
      </c>
      <c r="K167" s="160"/>
      <c r="L167" s="160">
        <v>32399.927959681507</v>
      </c>
      <c r="M167" s="160">
        <v>571.35773972602703</v>
      </c>
      <c r="N167" s="160">
        <v>571.35773972602703</v>
      </c>
      <c r="O167" s="160">
        <v>571.35773972602703</v>
      </c>
      <c r="P167" s="160">
        <v>175.5333215881621</v>
      </c>
      <c r="Q167" s="160">
        <v>138.5423529411764</v>
      </c>
      <c r="R167" s="160">
        <v>89.720146927838101</v>
      </c>
      <c r="S167" s="160">
        <v>0</v>
      </c>
      <c r="T167" s="23"/>
    </row>
    <row r="168" spans="1:20" ht="14.25" customHeight="1" x14ac:dyDescent="0.15">
      <c r="A168" s="200"/>
      <c r="B168" s="158" t="s">
        <v>256</v>
      </c>
      <c r="C168" s="160">
        <v>6182.9076391184572</v>
      </c>
      <c r="D168" s="160">
        <v>5020.3045945205513</v>
      </c>
      <c r="E168" s="160">
        <v>5020.3045945205513</v>
      </c>
      <c r="F168" s="160">
        <v>1164.1253309123356</v>
      </c>
      <c r="G168" s="160">
        <v>5020.3045945205513</v>
      </c>
      <c r="H168" s="160">
        <v>865.61290915781694</v>
      </c>
      <c r="I168" s="160">
        <v>667.61145302191323</v>
      </c>
      <c r="J168" s="160">
        <v>6.6948720919729698</v>
      </c>
      <c r="K168" s="160"/>
      <c r="L168" s="160">
        <v>8550.2797427751993</v>
      </c>
      <c r="M168" s="160">
        <v>7923.205597260273</v>
      </c>
      <c r="N168" s="160">
        <v>7923.205597260273</v>
      </c>
      <c r="O168" s="160">
        <v>7923.205597260273</v>
      </c>
      <c r="P168" s="160">
        <v>1875.5930914534842</v>
      </c>
      <c r="Q168" s="160">
        <v>1577.0806696989671</v>
      </c>
      <c r="R168" s="160">
        <v>1226.9758431727109</v>
      </c>
      <c r="S168" s="160">
        <v>13.790227503217499</v>
      </c>
      <c r="T168" s="23"/>
    </row>
    <row r="169" spans="1:20" s="8" customFormat="1" ht="14.25" customHeight="1" x14ac:dyDescent="0.15">
      <c r="A169" s="200"/>
      <c r="B169" s="160" t="s">
        <v>50</v>
      </c>
      <c r="C169" s="160">
        <v>69286.821966360949</v>
      </c>
      <c r="D169" s="160">
        <v>27876.449745205482</v>
      </c>
      <c r="E169" s="160">
        <v>27876.449745205482</v>
      </c>
      <c r="F169" s="160">
        <v>6991.8065947725372</v>
      </c>
      <c r="G169" s="160">
        <v>27876.449745205482</v>
      </c>
      <c r="H169" s="160">
        <v>5298.3658566854701</v>
      </c>
      <c r="I169" s="160">
        <v>5398.856646262534</v>
      </c>
      <c r="J169" s="160">
        <v>5398.856646262534</v>
      </c>
      <c r="K169" s="167"/>
      <c r="L169" s="161">
        <v>81669.49315066979</v>
      </c>
      <c r="M169" s="161">
        <v>40152.759408219179</v>
      </c>
      <c r="N169" s="161">
        <v>40152.759408219179</v>
      </c>
      <c r="O169" s="161">
        <v>40152.759408219179</v>
      </c>
      <c r="P169" s="161">
        <v>10977.167981666782</v>
      </c>
      <c r="Q169" s="161">
        <v>16007.935533625372</v>
      </c>
      <c r="R169" s="161">
        <v>16384.30240229646</v>
      </c>
      <c r="S169" s="161">
        <v>16384.30240229646</v>
      </c>
    </row>
    <row r="170" spans="1:20" s="8" customFormat="1" ht="14.25" customHeight="1" x14ac:dyDescent="0.15">
      <c r="A170" s="178"/>
      <c r="B170" s="159" t="s">
        <v>246</v>
      </c>
      <c r="C170" s="161">
        <f t="shared" ref="C170:J170" si="0">SUM(C66,C101,C122,C145,C156)</f>
        <v>10482315.735176038</v>
      </c>
      <c r="D170" s="161">
        <f t="shared" si="0"/>
        <v>6263641.4622958908</v>
      </c>
      <c r="E170" s="161">
        <f t="shared" si="0"/>
        <v>6263641.4622958908</v>
      </c>
      <c r="F170" s="161">
        <f t="shared" si="0"/>
        <v>1814386.0959429999</v>
      </c>
      <c r="G170" s="161">
        <f t="shared" si="0"/>
        <v>6263641.4622958908</v>
      </c>
      <c r="H170" s="161">
        <f t="shared" si="0"/>
        <v>1127115.4690777629</v>
      </c>
      <c r="I170" s="161">
        <f t="shared" si="0"/>
        <v>910215.17564876773</v>
      </c>
      <c r="J170" s="161">
        <f t="shared" si="0"/>
        <v>473770.10564754717</v>
      </c>
      <c r="K170" s="167"/>
      <c r="L170" s="161">
        <f t="shared" ref="L170:S170" si="1">SUM(L66,L101,L122,L145,L156)</f>
        <v>17220340.960742883</v>
      </c>
      <c r="M170" s="161">
        <f t="shared" si="1"/>
        <v>11969563.49838903</v>
      </c>
      <c r="N170" s="161">
        <f t="shared" si="1"/>
        <v>11969563.49838903</v>
      </c>
      <c r="O170" s="161">
        <f t="shared" si="1"/>
        <v>11969563.49838903</v>
      </c>
      <c r="P170" s="161">
        <f t="shared" si="1"/>
        <v>3446241.4414876727</v>
      </c>
      <c r="Q170" s="161">
        <f t="shared" si="1"/>
        <v>3237901.7854469349</v>
      </c>
      <c r="R170" s="161">
        <f t="shared" si="1"/>
        <v>2621705.4530333155</v>
      </c>
      <c r="S170" s="161">
        <f t="shared" si="1"/>
        <v>1572119.178016867</v>
      </c>
    </row>
    <row r="171" spans="1:20" ht="15.75" x14ac:dyDescent="0.15">
      <c r="A171" s="163" t="s">
        <v>121</v>
      </c>
      <c r="B171" s="164"/>
      <c r="C171" s="165">
        <f t="shared" ref="C171:J171" si="2">SUM(C65,C170)</f>
        <v>12037733.406681338</v>
      </c>
      <c r="D171" s="165">
        <f t="shared" si="2"/>
        <v>6343960.8674876718</v>
      </c>
      <c r="E171" s="165">
        <f t="shared" si="2"/>
        <v>6280261.1664911928</v>
      </c>
      <c r="F171" s="165">
        <f t="shared" si="2"/>
        <v>1830182.7183345922</v>
      </c>
      <c r="G171" s="165">
        <f t="shared" si="2"/>
        <v>6277199.2031926019</v>
      </c>
      <c r="H171" s="165">
        <f t="shared" si="2"/>
        <v>1134541.5340369691</v>
      </c>
      <c r="I171" s="165">
        <f t="shared" si="2"/>
        <v>915705.18063378579</v>
      </c>
      <c r="J171" s="165">
        <f t="shared" si="2"/>
        <v>479260.11063256522</v>
      </c>
      <c r="L171" s="165">
        <f t="shared" ref="L171:S171" si="3">SUM(L65,L170)</f>
        <v>19943878.30798398</v>
      </c>
      <c r="M171" s="165">
        <f t="shared" si="3"/>
        <v>12617886.985720538</v>
      </c>
      <c r="N171" s="165">
        <f t="shared" si="3"/>
        <v>12105563.716870135</v>
      </c>
      <c r="O171" s="165">
        <f t="shared" si="3"/>
        <v>12098482.083782032</v>
      </c>
      <c r="P171" s="165">
        <f t="shared" si="3"/>
        <v>3556205.871878637</v>
      </c>
      <c r="Q171" s="165">
        <f t="shared" si="3"/>
        <v>3337862.5821336638</v>
      </c>
      <c r="R171" s="165">
        <f t="shared" si="3"/>
        <v>2700304.5120899947</v>
      </c>
      <c r="S171" s="165">
        <f t="shared" si="3"/>
        <v>1650718.237073546</v>
      </c>
    </row>
    <row r="188" spans="20:20" ht="15" x14ac:dyDescent="0.15">
      <c r="T188" s="9"/>
    </row>
  </sheetData>
  <mergeCells count="2">
    <mergeCell ref="A4:A65"/>
    <mergeCell ref="A66:A169"/>
  </mergeCells>
  <phoneticPr fontId="2"/>
  <pageMargins left="0.19685039370078741" right="0.19685039370078741" top="0.59055118110236227" bottom="0.55118110236220474" header="0.31496062992125984" footer="0.31496062992125984"/>
  <pageSetup paperSize="9" scale="55" orientation="portrait" verticalDpi="300" r:id="rId1"/>
  <headerFooter>
    <oddHeader>&amp;L&amp;G&amp;C&amp;"Arial,太字"&amp;14IGES CDM Project Data Analysis  &amp; Forecasting CER supply</oddHeader>
    <oddFooter>&amp;R&amp;"Arial,標準"as of  30 June 2015</oddFooter>
  </headerFooter>
  <rowBreaks count="1" manualBreakCount="1">
    <brk id="65" max="16383" man="1"/>
  </rowBreaks>
  <colBreaks count="2" manualBreakCount="2">
    <brk id="2" max="1048575" man="1"/>
    <brk id="11"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Notes</vt:lpstr>
      <vt:lpstr>Time series</vt:lpstr>
      <vt:lpstr>Project Types</vt:lpstr>
      <vt:lpstr>Country</vt:lpstr>
      <vt:lpstr>DOE</vt:lpstr>
      <vt:lpstr>CER supply forecast</vt:lpstr>
      <vt:lpstr>CER supply project</vt:lpstr>
      <vt:lpstr>CER supply_countries</vt:lpstr>
      <vt:lpstr>'CER supply project'!Print_Area</vt:lpstr>
      <vt:lpstr>Country!Print_Area</vt:lpstr>
      <vt:lpstr>DOE!Print_Area</vt:lpstr>
      <vt:lpstr>'Project Types'!Print_Area</vt:lpstr>
      <vt:lpstr>'CER supply project'!Print_Titles</vt:lpstr>
      <vt:lpstr>'CER supply_countries'!Print_Titles</vt:lpstr>
      <vt:lpstr>Country!Print_Titles</vt:lpstr>
      <vt:lpstr>DOE!Print_Titles</vt:lpstr>
      <vt:lpstr>'Project Types'!Print_Titles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2015-01-29T07:32:49Z</dcterms:created>
  <dcterms:modified xsi:type="dcterms:W3CDTF">2017-03-14T05:16:25Z</dcterms:modified>
</cp:coreProperties>
</file>