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k-takahashi\Documents\database\"/>
    </mc:Choice>
  </mc:AlternateContent>
  <xr:revisionPtr revIDLastSave="0" documentId="13_ncr:1_{1C15B73C-EB8F-4BE2-9CD2-452D56624547}" xr6:coauthVersionLast="36" xr6:coauthVersionMax="47" xr10:uidLastSave="{00000000-0000-0000-0000-000000000000}"/>
  <bookViews>
    <workbookView xWindow="945" yWindow="0" windowWidth="28800" windowHeight="11700" tabRatio="853" xr2:uid="{00000000-000D-0000-FFFF-FFFF00000000}"/>
  </bookViews>
  <sheets>
    <sheet name="Guidance" sheetId="72" r:id="rId1"/>
    <sheet name="Macro Transactions" sheetId="74" r:id="rId2"/>
    <sheet name="Account_CP1" sheetId="46" r:id="rId3"/>
    <sheet name="Analytics" sheetId="73" r:id="rId4"/>
    <sheet name="Total CER transfer" sheetId="48" r:id="rId5"/>
    <sheet name="Total ERU transfer" sheetId="49" r:id="rId6"/>
    <sheet name="Total RMU transfer" sheetId="53" r:id="rId7"/>
    <sheet name="Total AAU transfer" sheetId="47" r:id="rId8"/>
    <sheet name="2008 AAU" sheetId="13" r:id="rId9"/>
    <sheet name="2009 AAU" sheetId="20" r:id="rId10"/>
    <sheet name="2010 AAU" sheetId="26" r:id="rId11"/>
    <sheet name="2011 AAU" sheetId="38" r:id="rId12"/>
    <sheet name="2012 AAU" sheetId="43" r:id="rId13"/>
    <sheet name="2013 AAU" sheetId="56" r:id="rId14"/>
    <sheet name="2014 AAU" sheetId="60" r:id="rId15"/>
    <sheet name="2015 AAU" sheetId="66" r:id="rId16"/>
    <sheet name="2007 CER" sheetId="54" r:id="rId17"/>
    <sheet name="2008 CER" sheetId="14" r:id="rId18"/>
    <sheet name="2009 CER" sheetId="21" r:id="rId19"/>
    <sheet name="2010 CER" sheetId="27" r:id="rId20"/>
    <sheet name="2011 CER" sheetId="39" r:id="rId21"/>
    <sheet name="2012 CER" sheetId="44" r:id="rId22"/>
    <sheet name="2013 CER" sheetId="55" r:id="rId23"/>
    <sheet name="2014 CER" sheetId="61" r:id="rId24"/>
    <sheet name="2015 CER" sheetId="67" r:id="rId25"/>
    <sheet name="2016 CER" sheetId="76" r:id="rId26"/>
    <sheet name="2017 CER" sheetId="75" r:id="rId27"/>
    <sheet name="2018 CER" sheetId="77" r:id="rId28"/>
    <sheet name="2019 CER" sheetId="78" r:id="rId29"/>
    <sheet name="2020 CER" sheetId="79" r:id="rId30"/>
    <sheet name="2021 CER" sheetId="80" r:id="rId31"/>
    <sheet name="2009 ERU" sheetId="22" r:id="rId32"/>
    <sheet name="2010 ERU" sheetId="28" r:id="rId33"/>
    <sheet name="2011 ERU" sheetId="40" r:id="rId34"/>
    <sheet name="2012 ERU" sheetId="45" r:id="rId35"/>
    <sheet name="2013 ERU" sheetId="57" r:id="rId36"/>
    <sheet name="2014 ERU" sheetId="62" r:id="rId37"/>
    <sheet name="2015 ERU" sheetId="69" r:id="rId38"/>
    <sheet name="2011 RMU" sheetId="41" r:id="rId39"/>
    <sheet name="2012 RMU" sheetId="52" r:id="rId40"/>
  </sheets>
  <externalReferences>
    <externalReference r:id="rId41"/>
  </externalReferences>
  <definedNames>
    <definedName name="_xlnm.Print_Area" localSheetId="16">'2007 CER'!$A$1:$AO$42</definedName>
    <definedName name="_xlnm.Print_Area" localSheetId="8">'2008 AAU'!$A$1:$AN$41</definedName>
    <definedName name="_xlnm.Print_Area" localSheetId="17">'2008 CER'!$A$1:$AO$42</definedName>
    <definedName name="_xlnm.Print_Area" localSheetId="9">'2009 AAU'!$A$1:$AN$41</definedName>
    <definedName name="_xlnm.Print_Area" localSheetId="18">'2009 CER'!$A$1:$AO$42</definedName>
    <definedName name="_xlnm.Print_Area" localSheetId="31">'2009 ERU'!$A$1:$AN$41</definedName>
    <definedName name="_xlnm.Print_Area" localSheetId="10">'2010 AAU'!$A$1:$AN$41</definedName>
    <definedName name="_xlnm.Print_Area" localSheetId="19">'2010 CER'!$A$1:$AO$42</definedName>
    <definedName name="_xlnm.Print_Area" localSheetId="32">'2010 ERU'!$A$1:$AN$41</definedName>
    <definedName name="_xlnm.Print_Area" localSheetId="11">'2011 AAU'!$A$1:$AN$41</definedName>
    <definedName name="_xlnm.Print_Area" localSheetId="20">'2011 CER'!$A$1:$AO$42</definedName>
    <definedName name="_xlnm.Print_Area" localSheetId="33">'2011 ERU'!$A$1:$AN$41</definedName>
    <definedName name="_xlnm.Print_Area" localSheetId="38">'2011 RMU'!$A$1:$AN$41</definedName>
    <definedName name="_xlnm.Print_Area" localSheetId="12">'2012 AAU'!$A$1:$AN$41</definedName>
    <definedName name="_xlnm.Print_Area" localSheetId="21">'2012 CER'!$A$1:$AO$42</definedName>
    <definedName name="_xlnm.Print_Area" localSheetId="34">'2012 ERU'!$A$1:$AN$41</definedName>
    <definedName name="_xlnm.Print_Area" localSheetId="39">'2012 RMU'!$A$1:$AN$41</definedName>
    <definedName name="_xlnm.Print_Area" localSheetId="13">'2013 AAU'!$A$1:$AN$41</definedName>
    <definedName name="_xlnm.Print_Area" localSheetId="22">'2013 CER'!$A$1:$AO$42</definedName>
    <definedName name="_xlnm.Print_Area" localSheetId="35">'2013 ERU'!$A$1:$AN$41</definedName>
    <definedName name="_xlnm.Print_Area" localSheetId="14">'2014 AAU'!$A$1:$AN$41</definedName>
    <definedName name="_xlnm.Print_Area" localSheetId="23">'2014 CER'!$A$1:$AO$42</definedName>
    <definedName name="_xlnm.Print_Area" localSheetId="36">'2014 ERU'!$A$1:$AN$41</definedName>
    <definedName name="_xlnm.Print_Area" localSheetId="15">'2015 AAU'!$A$1:$AN$41</definedName>
    <definedName name="_xlnm.Print_Area" localSheetId="24">'2015 CER'!$A$1:$AO$42</definedName>
    <definedName name="_xlnm.Print_Area" localSheetId="37">'2015 ERU'!$A$1:$AN$41</definedName>
    <definedName name="_xlnm.Print_Area" localSheetId="25">'2016 CER'!$A$1:$AO$42</definedName>
    <definedName name="_xlnm.Print_Area" localSheetId="26">'2017 CER'!$A$1:$AO$42</definedName>
    <definedName name="_xlnm.Print_Area" localSheetId="27">'2018 CER'!$A$1:$AO$42</definedName>
    <definedName name="_xlnm.Print_Area" localSheetId="2">Account_CP1!$A$1:$HN$43</definedName>
    <definedName name="_xlnm.Print_Area" localSheetId="0">Guidance!$A$1:$E$68</definedName>
    <definedName name="_xlnm.Print_Area" localSheetId="1">'Macro Transactions'!$A$1:$AK$86</definedName>
    <definedName name="_xlnm.Print_Area" localSheetId="7">'Total AAU transfer'!$A$1:$AN$41</definedName>
    <definedName name="_xlnm.Print_Area" localSheetId="4">'Total CER transfer'!$A$1:$AO$42</definedName>
    <definedName name="_xlnm.Print_Area" localSheetId="5">'Total ERU transfer'!$A$1:$AN$41</definedName>
    <definedName name="_xlnm.Print_Area" localSheetId="6">'Total RMU transfer'!$A$1:$AN$41</definedName>
    <definedName name="_xlnm.Print_Titles" localSheetId="16">'2007 CER'!$A:$B,'2007 CER'!$2:$3</definedName>
    <definedName name="_xlnm.Print_Titles" localSheetId="8">'2008 AAU'!$A:$B,'2008 AAU'!$2:$3</definedName>
    <definedName name="_xlnm.Print_Titles" localSheetId="17">'2008 CER'!$A:$B,'2008 CER'!$2:$3</definedName>
    <definedName name="_xlnm.Print_Titles" localSheetId="9">'2009 AAU'!$A:$B,'2009 AAU'!$2:$3</definedName>
    <definedName name="_xlnm.Print_Titles" localSheetId="18">'2009 CER'!$A:$B,'2009 CER'!$2:$3</definedName>
    <definedName name="_xlnm.Print_Titles" localSheetId="31">'2009 ERU'!$A:$B,'2009 ERU'!$2:$3</definedName>
    <definedName name="_xlnm.Print_Titles" localSheetId="10">'2010 AAU'!$A:$B,'2010 AAU'!$2:$3</definedName>
    <definedName name="_xlnm.Print_Titles" localSheetId="19">'2010 CER'!$A:$B,'2010 CER'!$2:$3</definedName>
    <definedName name="_xlnm.Print_Titles" localSheetId="32">'2010 ERU'!$A:$B,'2010 ERU'!$2:$3</definedName>
    <definedName name="_xlnm.Print_Titles" localSheetId="11">'2011 AAU'!$A:$B,'2011 AAU'!$2:$3</definedName>
    <definedName name="_xlnm.Print_Titles" localSheetId="20">'2011 CER'!$A:$B,'2011 CER'!$2:$3</definedName>
    <definedName name="_xlnm.Print_Titles" localSheetId="33">'2011 ERU'!$A:$B,'2011 ERU'!$2:$3</definedName>
    <definedName name="_xlnm.Print_Titles" localSheetId="38">'2011 RMU'!$A:$B,'2011 RMU'!$2:$3</definedName>
    <definedName name="_xlnm.Print_Titles" localSheetId="12">'2012 AAU'!$A:$B,'2012 AAU'!$2:$3</definedName>
    <definedName name="_xlnm.Print_Titles" localSheetId="21">'2012 CER'!$A:$B,'2012 CER'!$2:$3</definedName>
    <definedName name="_xlnm.Print_Titles" localSheetId="34">'2012 ERU'!$A:$B,'2012 ERU'!$2:$3</definedName>
    <definedName name="_xlnm.Print_Titles" localSheetId="39">'2012 RMU'!$A:$B,'2012 RMU'!$2:$3</definedName>
    <definedName name="_xlnm.Print_Titles" localSheetId="13">'2013 AAU'!$A:$B,'2013 AAU'!$2:$3</definedName>
    <definedName name="_xlnm.Print_Titles" localSheetId="22">'2013 CER'!$A:$B,'2013 CER'!$2:$3</definedName>
    <definedName name="_xlnm.Print_Titles" localSheetId="35">'2013 ERU'!$A:$B,'2013 ERU'!$2:$3</definedName>
    <definedName name="_xlnm.Print_Titles" localSheetId="14">'2014 AAU'!$A:$B,'2014 AAU'!$2:$3</definedName>
    <definedName name="_xlnm.Print_Titles" localSheetId="23">'2014 CER'!$A:$B,'2014 CER'!$2:$3</definedName>
    <definedName name="_xlnm.Print_Titles" localSheetId="36">'2014 ERU'!$A:$B,'2014 ERU'!$2:$3</definedName>
    <definedName name="_xlnm.Print_Titles" localSheetId="15">'2015 AAU'!$A:$B,'2015 AAU'!$2:$3</definedName>
    <definedName name="_xlnm.Print_Titles" localSheetId="24">'2015 CER'!$A:$B,'2015 CER'!$2:$3</definedName>
    <definedName name="_xlnm.Print_Titles" localSheetId="37">'2015 ERU'!$A:$B,'2015 ERU'!$2:$3</definedName>
    <definedName name="_xlnm.Print_Titles" localSheetId="25">'2016 CER'!$A:$B,'2016 CER'!$2:$3</definedName>
    <definedName name="_xlnm.Print_Titles" localSheetId="26">'2017 CER'!$A:$B,'2017 CER'!$2:$3</definedName>
    <definedName name="_xlnm.Print_Titles" localSheetId="27">'2018 CER'!$A:$B,'2018 CER'!$2:$3</definedName>
    <definedName name="_xlnm.Print_Titles" localSheetId="2">Account_CP1!$A:$B,Account_CP1!$2:$5</definedName>
    <definedName name="_xlnm.Print_Titles" localSheetId="1">'Macro Transactions'!$A:$A,'Macro Transactions'!$2:$4</definedName>
    <definedName name="_xlnm.Print_Titles" localSheetId="7">'Total AAU transfer'!$A:$B,'Total AAU transfer'!$2:$3</definedName>
    <definedName name="_xlnm.Print_Titles" localSheetId="4">'Total CER transfer'!$A:$B,'Total CER transfer'!$2:$3</definedName>
    <definedName name="_xlnm.Print_Titles" localSheetId="5">'Total ERU transfer'!$A:$B,'Total ERU transfer'!$2:$3</definedName>
    <definedName name="_xlnm.Print_Titles" localSheetId="6">'Total RMU transfer'!$A:$B,'Total RMU transfer'!$2:$3</definedName>
    <definedName name="Registry_Codes">[1]Data_H!$E$2:$E$43</definedName>
  </definedNames>
  <calcPr calcId="191029"/>
</workbook>
</file>

<file path=xl/calcChain.xml><?xml version="1.0" encoding="utf-8"?>
<calcChain xmlns="http://schemas.openxmlformats.org/spreadsheetml/2006/main">
  <c r="D5" i="48" l="1"/>
  <c r="D4" i="48"/>
  <c r="X604" i="74" l="1"/>
  <c r="W604" i="74"/>
  <c r="V604" i="74"/>
  <c r="AK604" i="74"/>
  <c r="AJ604" i="74"/>
  <c r="AI604" i="74"/>
  <c r="AH604" i="74"/>
  <c r="AG604" i="74"/>
  <c r="AF604" i="74"/>
  <c r="AE604" i="74"/>
  <c r="AD604" i="74"/>
  <c r="AC604" i="74"/>
  <c r="AB604" i="74"/>
  <c r="AA604" i="74"/>
  <c r="Z604" i="74"/>
  <c r="Y604" i="74"/>
  <c r="U604" i="74"/>
  <c r="T604" i="74"/>
  <c r="S604" i="74"/>
  <c r="R604" i="74"/>
  <c r="O604" i="74"/>
  <c r="N604" i="74"/>
  <c r="M604" i="74"/>
  <c r="L604" i="74"/>
  <c r="K604" i="74"/>
  <c r="J604" i="74"/>
  <c r="I604" i="74"/>
  <c r="H604" i="74"/>
  <c r="G604" i="74"/>
  <c r="F604" i="74"/>
  <c r="E604" i="74"/>
  <c r="D604" i="74"/>
  <c r="C604" i="74"/>
  <c r="X589" i="74"/>
  <c r="W589" i="74"/>
  <c r="V589" i="74"/>
  <c r="AK589" i="74"/>
  <c r="AJ589" i="74"/>
  <c r="AI589" i="74"/>
  <c r="AH589" i="74"/>
  <c r="AG589" i="74"/>
  <c r="AF589" i="74"/>
  <c r="AE589" i="74"/>
  <c r="AD589" i="74"/>
  <c r="AC589" i="74"/>
  <c r="AB589" i="74"/>
  <c r="AA589" i="74"/>
  <c r="Z589" i="74"/>
  <c r="Y589" i="74"/>
  <c r="U589" i="74"/>
  <c r="T589" i="74"/>
  <c r="S589" i="74"/>
  <c r="R589" i="74"/>
  <c r="O589" i="74"/>
  <c r="N589" i="74"/>
  <c r="M589" i="74"/>
  <c r="L589" i="74"/>
  <c r="K589" i="74"/>
  <c r="J589" i="74"/>
  <c r="I589" i="74"/>
  <c r="H589" i="74"/>
  <c r="G589" i="74"/>
  <c r="F589" i="74"/>
  <c r="E589" i="74"/>
  <c r="D589" i="74"/>
  <c r="C589" i="74"/>
  <c r="X574" i="74"/>
  <c r="W574" i="74"/>
  <c r="V574" i="74"/>
  <c r="AK574" i="74"/>
  <c r="AJ574" i="74"/>
  <c r="AI574" i="74"/>
  <c r="AH574" i="74"/>
  <c r="AG574" i="74"/>
  <c r="AF574" i="74"/>
  <c r="AE574" i="74"/>
  <c r="AD574" i="74"/>
  <c r="AC574" i="74"/>
  <c r="AB574" i="74"/>
  <c r="AA574" i="74"/>
  <c r="Z574" i="74"/>
  <c r="Y574" i="74"/>
  <c r="U574" i="74"/>
  <c r="T574" i="74"/>
  <c r="S574" i="74"/>
  <c r="R574" i="74"/>
  <c r="O574" i="74"/>
  <c r="N574" i="74"/>
  <c r="M574" i="74"/>
  <c r="L574" i="74"/>
  <c r="K574" i="74"/>
  <c r="J574" i="74"/>
  <c r="I574" i="74"/>
  <c r="H574" i="74"/>
  <c r="G574" i="74"/>
  <c r="F574" i="74"/>
  <c r="E574" i="74"/>
  <c r="D574" i="74"/>
  <c r="C574" i="74"/>
  <c r="AK559" i="74"/>
  <c r="AJ559" i="74"/>
  <c r="AI559" i="74"/>
  <c r="AH559" i="74"/>
  <c r="AG559" i="74"/>
  <c r="AF559" i="74"/>
  <c r="AE559" i="74"/>
  <c r="AD559" i="74"/>
  <c r="AC559" i="74"/>
  <c r="AB559" i="74"/>
  <c r="AA559" i="74"/>
  <c r="Z559" i="74"/>
  <c r="Y559" i="74"/>
  <c r="X559" i="74"/>
  <c r="W559" i="74"/>
  <c r="V559" i="74"/>
  <c r="U559" i="74"/>
  <c r="T559" i="74"/>
  <c r="S559" i="74"/>
  <c r="R559" i="74"/>
  <c r="O559" i="74"/>
  <c r="N559" i="74"/>
  <c r="M559" i="74"/>
  <c r="L559" i="74"/>
  <c r="K559" i="74"/>
  <c r="J559" i="74"/>
  <c r="I559" i="74"/>
  <c r="H559" i="74"/>
  <c r="G559" i="74"/>
  <c r="F559" i="74"/>
  <c r="E559" i="74"/>
  <c r="D559" i="74"/>
  <c r="C559" i="74"/>
  <c r="AK544" i="74"/>
  <c r="AJ544" i="74"/>
  <c r="AI544" i="74"/>
  <c r="AH544" i="74"/>
  <c r="AG544" i="74"/>
  <c r="AF544" i="74"/>
  <c r="AE544" i="74"/>
  <c r="AD544" i="74"/>
  <c r="AC544" i="74"/>
  <c r="AB544" i="74"/>
  <c r="AA544" i="74"/>
  <c r="Z544" i="74"/>
  <c r="Y544" i="74"/>
  <c r="U544" i="74"/>
  <c r="T544" i="74"/>
  <c r="S544" i="74"/>
  <c r="R544" i="74"/>
  <c r="V544" i="74" s="1"/>
  <c r="O544" i="74"/>
  <c r="N544" i="74"/>
  <c r="M544" i="74"/>
  <c r="L544" i="74"/>
  <c r="K544" i="74"/>
  <c r="J544" i="74"/>
  <c r="I544" i="74"/>
  <c r="H544" i="74"/>
  <c r="G544" i="74"/>
  <c r="F544" i="74"/>
  <c r="E544" i="74"/>
  <c r="D544" i="74"/>
  <c r="C544" i="74"/>
  <c r="AK529" i="74"/>
  <c r="AJ529" i="74"/>
  <c r="AI529" i="74"/>
  <c r="AH529" i="74"/>
  <c r="AG529" i="74"/>
  <c r="AF529" i="74"/>
  <c r="AE529" i="74"/>
  <c r="AD529" i="74"/>
  <c r="AC529" i="74"/>
  <c r="AB529" i="74"/>
  <c r="AA529" i="74"/>
  <c r="Z529" i="74"/>
  <c r="Y529" i="74"/>
  <c r="X529" i="74"/>
  <c r="W529" i="74"/>
  <c r="V529" i="74"/>
  <c r="U529" i="74"/>
  <c r="T529" i="74"/>
  <c r="S529" i="74"/>
  <c r="R529" i="74"/>
  <c r="O529" i="74"/>
  <c r="N529" i="74"/>
  <c r="M529" i="74"/>
  <c r="L529" i="74"/>
  <c r="K529" i="74"/>
  <c r="J529" i="74"/>
  <c r="I529" i="74"/>
  <c r="H529" i="74"/>
  <c r="G529" i="74"/>
  <c r="F529" i="74"/>
  <c r="E529" i="74"/>
  <c r="D529" i="74"/>
  <c r="C529" i="74"/>
  <c r="AK514" i="74"/>
  <c r="AJ514" i="74"/>
  <c r="AI514" i="74"/>
  <c r="AH514" i="74"/>
  <c r="AG514" i="74"/>
  <c r="AF514" i="74"/>
  <c r="AE514" i="74"/>
  <c r="AD514" i="74"/>
  <c r="AC514" i="74"/>
  <c r="AB514" i="74"/>
  <c r="AA514" i="74"/>
  <c r="Z514" i="74"/>
  <c r="Y514" i="74"/>
  <c r="X514" i="74"/>
  <c r="W514" i="74"/>
  <c r="V514" i="74"/>
  <c r="U514" i="74"/>
  <c r="T514" i="74"/>
  <c r="S514" i="74"/>
  <c r="R514" i="74"/>
  <c r="O514" i="74"/>
  <c r="N514" i="74"/>
  <c r="M514" i="74"/>
  <c r="L514" i="74"/>
  <c r="K514" i="74"/>
  <c r="J514" i="74"/>
  <c r="I514" i="74"/>
  <c r="H514" i="74"/>
  <c r="G514" i="74"/>
  <c r="F514" i="74"/>
  <c r="E514" i="74"/>
  <c r="D514" i="74"/>
  <c r="C514" i="74"/>
  <c r="AK499" i="74"/>
  <c r="AJ499" i="74"/>
  <c r="AI499" i="74"/>
  <c r="AH499" i="74"/>
  <c r="AG499" i="74"/>
  <c r="AF499" i="74"/>
  <c r="AE499" i="74"/>
  <c r="AD499" i="74"/>
  <c r="AC499" i="74"/>
  <c r="AB499" i="74"/>
  <c r="AA499" i="74"/>
  <c r="Z499" i="74"/>
  <c r="Y499" i="74"/>
  <c r="X499" i="74"/>
  <c r="W499" i="74"/>
  <c r="V499" i="74"/>
  <c r="U499" i="74"/>
  <c r="T499" i="74"/>
  <c r="S499" i="74"/>
  <c r="R499" i="74"/>
  <c r="O499" i="74"/>
  <c r="N499" i="74"/>
  <c r="M499" i="74"/>
  <c r="L499" i="74"/>
  <c r="K499" i="74"/>
  <c r="J499" i="74"/>
  <c r="I499" i="74"/>
  <c r="H499" i="74"/>
  <c r="G499" i="74"/>
  <c r="F499" i="74"/>
  <c r="E499" i="74"/>
  <c r="D499" i="74"/>
  <c r="C499" i="74"/>
  <c r="AK484" i="74"/>
  <c r="AJ484" i="74"/>
  <c r="AI484" i="74"/>
  <c r="AH484" i="74"/>
  <c r="AG484" i="74"/>
  <c r="AF484" i="74"/>
  <c r="AE484" i="74"/>
  <c r="AD484" i="74"/>
  <c r="AC484" i="74"/>
  <c r="AB484" i="74"/>
  <c r="AA484" i="74"/>
  <c r="Z484" i="74"/>
  <c r="Y484" i="74"/>
  <c r="X484" i="74"/>
  <c r="W484" i="74"/>
  <c r="V484" i="74"/>
  <c r="U484" i="74"/>
  <c r="T484" i="74"/>
  <c r="S484" i="74"/>
  <c r="R484" i="74"/>
  <c r="O484" i="74"/>
  <c r="N484" i="74"/>
  <c r="M484" i="74"/>
  <c r="L484" i="74"/>
  <c r="K484" i="74"/>
  <c r="J484" i="74"/>
  <c r="I484" i="74"/>
  <c r="H484" i="74"/>
  <c r="G484" i="74"/>
  <c r="F484" i="74"/>
  <c r="E484" i="74"/>
  <c r="D484" i="74"/>
  <c r="C484" i="74"/>
  <c r="AK469" i="74"/>
  <c r="AJ469" i="74"/>
  <c r="AI469" i="74"/>
  <c r="AH469" i="74"/>
  <c r="AG469" i="74"/>
  <c r="AF469" i="74"/>
  <c r="AE469" i="74"/>
  <c r="AD469" i="74"/>
  <c r="AC469" i="74"/>
  <c r="AB469" i="74"/>
  <c r="AA469" i="74"/>
  <c r="Z469" i="74"/>
  <c r="Y469" i="74"/>
  <c r="X469" i="74"/>
  <c r="W469" i="74"/>
  <c r="V469" i="74"/>
  <c r="U469" i="74"/>
  <c r="T469" i="74"/>
  <c r="S469" i="74"/>
  <c r="R469" i="74"/>
  <c r="O469" i="74"/>
  <c r="N469" i="74"/>
  <c r="M469" i="74"/>
  <c r="L469" i="74"/>
  <c r="K469" i="74"/>
  <c r="J469" i="74"/>
  <c r="I469" i="74"/>
  <c r="H469" i="74"/>
  <c r="G469" i="74"/>
  <c r="F469" i="74"/>
  <c r="E469" i="74"/>
  <c r="D469" i="74"/>
  <c r="C469" i="74"/>
  <c r="AK454" i="74"/>
  <c r="AJ454" i="74"/>
  <c r="AI454" i="74"/>
  <c r="AH454" i="74"/>
  <c r="AG454" i="74"/>
  <c r="AF454" i="74"/>
  <c r="AE454" i="74"/>
  <c r="AD454" i="74"/>
  <c r="AC454" i="74"/>
  <c r="AB454" i="74"/>
  <c r="AA454" i="74"/>
  <c r="Z454" i="74"/>
  <c r="Y454" i="74"/>
  <c r="X454" i="74"/>
  <c r="W454" i="74"/>
  <c r="V454" i="74"/>
  <c r="U454" i="74"/>
  <c r="T454" i="74"/>
  <c r="S454" i="74"/>
  <c r="R454" i="74"/>
  <c r="O454" i="74"/>
  <c r="N454" i="74"/>
  <c r="M454" i="74"/>
  <c r="L454" i="74"/>
  <c r="K454" i="74"/>
  <c r="J454" i="74"/>
  <c r="I454" i="74"/>
  <c r="H454" i="74"/>
  <c r="G454" i="74"/>
  <c r="F454" i="74"/>
  <c r="E454" i="74"/>
  <c r="D454" i="74"/>
  <c r="C454" i="74"/>
  <c r="X439" i="74"/>
  <c r="W439" i="74"/>
  <c r="V439" i="74"/>
  <c r="AK439" i="74"/>
  <c r="AJ439" i="74"/>
  <c r="AI439" i="74"/>
  <c r="AH439" i="74"/>
  <c r="AG439" i="74"/>
  <c r="AF439" i="74"/>
  <c r="AE439" i="74"/>
  <c r="AD439" i="74"/>
  <c r="AC439" i="74"/>
  <c r="AB439" i="74"/>
  <c r="AA439" i="74"/>
  <c r="Z439" i="74"/>
  <c r="Y439" i="74"/>
  <c r="U439" i="74"/>
  <c r="T439" i="74"/>
  <c r="S439" i="74"/>
  <c r="R439" i="74"/>
  <c r="O439" i="74"/>
  <c r="N439" i="74"/>
  <c r="M439" i="74"/>
  <c r="L439" i="74"/>
  <c r="K439" i="74"/>
  <c r="J439" i="74"/>
  <c r="I439" i="74"/>
  <c r="H439" i="74"/>
  <c r="G439" i="74"/>
  <c r="F439" i="74"/>
  <c r="E439" i="74"/>
  <c r="D439" i="74"/>
  <c r="C439" i="74"/>
  <c r="X424" i="74"/>
  <c r="W424" i="74"/>
  <c r="V424" i="74"/>
  <c r="AK424" i="74"/>
  <c r="AJ424" i="74"/>
  <c r="AI424" i="74"/>
  <c r="AH424" i="74"/>
  <c r="AG424" i="74"/>
  <c r="AF424" i="74"/>
  <c r="AE424" i="74"/>
  <c r="AD424" i="74"/>
  <c r="AC424" i="74"/>
  <c r="AB424" i="74"/>
  <c r="AA424" i="74"/>
  <c r="Z424" i="74"/>
  <c r="Y424" i="74"/>
  <c r="U424" i="74"/>
  <c r="T424" i="74"/>
  <c r="S424" i="74"/>
  <c r="R424" i="74"/>
  <c r="O424" i="74"/>
  <c r="N424" i="74"/>
  <c r="M424" i="74"/>
  <c r="L424" i="74"/>
  <c r="K424" i="74"/>
  <c r="J424" i="74"/>
  <c r="I424" i="74"/>
  <c r="H424" i="74"/>
  <c r="G424" i="74"/>
  <c r="F424" i="74"/>
  <c r="E424" i="74"/>
  <c r="D424" i="74"/>
  <c r="C424" i="74"/>
  <c r="X409" i="74"/>
  <c r="W409" i="74"/>
  <c r="V409" i="74"/>
  <c r="AK409" i="74"/>
  <c r="AJ409" i="74"/>
  <c r="AI409" i="74"/>
  <c r="AH409" i="74"/>
  <c r="AG409" i="74"/>
  <c r="AF409" i="74"/>
  <c r="AE409" i="74"/>
  <c r="AD409" i="74"/>
  <c r="AC409" i="74"/>
  <c r="AB409" i="74"/>
  <c r="AA409" i="74"/>
  <c r="Z409" i="74"/>
  <c r="Y409" i="74"/>
  <c r="U409" i="74"/>
  <c r="T409" i="74"/>
  <c r="S409" i="74"/>
  <c r="R409" i="74"/>
  <c r="O409" i="74"/>
  <c r="N409" i="74"/>
  <c r="M409" i="74"/>
  <c r="L409" i="74"/>
  <c r="K409" i="74"/>
  <c r="J409" i="74"/>
  <c r="I409" i="74"/>
  <c r="H409" i="74"/>
  <c r="G409" i="74"/>
  <c r="F409" i="74"/>
  <c r="E409" i="74"/>
  <c r="D409" i="74"/>
  <c r="C409" i="74"/>
  <c r="X394" i="74"/>
  <c r="W394" i="74"/>
  <c r="V394" i="74"/>
  <c r="AK394" i="74"/>
  <c r="AJ394" i="74"/>
  <c r="AI394" i="74"/>
  <c r="AH394" i="74"/>
  <c r="AG394" i="74"/>
  <c r="AF394" i="74"/>
  <c r="AE394" i="74"/>
  <c r="AD394" i="74"/>
  <c r="AC394" i="74"/>
  <c r="AB394" i="74"/>
  <c r="AA394" i="74"/>
  <c r="Z394" i="74"/>
  <c r="Y394" i="74"/>
  <c r="U394" i="74"/>
  <c r="T394" i="74"/>
  <c r="S394" i="74"/>
  <c r="R394" i="74"/>
  <c r="O394" i="74"/>
  <c r="N394" i="74"/>
  <c r="M394" i="74"/>
  <c r="L394" i="74"/>
  <c r="K394" i="74"/>
  <c r="J394" i="74"/>
  <c r="I394" i="74"/>
  <c r="H394" i="74"/>
  <c r="G394" i="74"/>
  <c r="F394" i="74"/>
  <c r="E394" i="74"/>
  <c r="D394" i="74"/>
  <c r="C394" i="74"/>
  <c r="X379" i="74"/>
  <c r="W379" i="74"/>
  <c r="V379" i="74"/>
  <c r="AK379" i="74"/>
  <c r="AJ379" i="74"/>
  <c r="AI379" i="74"/>
  <c r="AH379" i="74"/>
  <c r="AG379" i="74"/>
  <c r="AF379" i="74"/>
  <c r="AE379" i="74"/>
  <c r="AD379" i="74"/>
  <c r="AC379" i="74"/>
  <c r="AB379" i="74"/>
  <c r="AA379" i="74"/>
  <c r="Z379" i="74"/>
  <c r="Y379" i="74"/>
  <c r="U379" i="74"/>
  <c r="T379" i="74"/>
  <c r="S379" i="74"/>
  <c r="R379" i="74"/>
  <c r="O379" i="74"/>
  <c r="N379" i="74"/>
  <c r="M379" i="74"/>
  <c r="L379" i="74"/>
  <c r="K379" i="74"/>
  <c r="J379" i="74"/>
  <c r="I379" i="74"/>
  <c r="H379" i="74"/>
  <c r="G379" i="74"/>
  <c r="F379" i="74"/>
  <c r="E379" i="74"/>
  <c r="D379" i="74"/>
  <c r="C379" i="74"/>
  <c r="X364" i="74"/>
  <c r="W364" i="74"/>
  <c r="V364" i="74"/>
  <c r="AK364" i="74"/>
  <c r="AJ364" i="74"/>
  <c r="AI364" i="74"/>
  <c r="AH364" i="74"/>
  <c r="AG364" i="74"/>
  <c r="AF364" i="74"/>
  <c r="AE364" i="74"/>
  <c r="AD364" i="74"/>
  <c r="AC364" i="74"/>
  <c r="AB364" i="74"/>
  <c r="AA364" i="74"/>
  <c r="Z364" i="74"/>
  <c r="Y364" i="74"/>
  <c r="U364" i="74"/>
  <c r="T364" i="74"/>
  <c r="S364" i="74"/>
  <c r="R364" i="74"/>
  <c r="O364" i="74"/>
  <c r="N364" i="74"/>
  <c r="M364" i="74"/>
  <c r="L364" i="74"/>
  <c r="K364" i="74"/>
  <c r="J364" i="74"/>
  <c r="I364" i="74"/>
  <c r="H364" i="74"/>
  <c r="G364" i="74"/>
  <c r="F364" i="74"/>
  <c r="E364" i="74"/>
  <c r="D364" i="74"/>
  <c r="C364" i="74"/>
  <c r="X349" i="74"/>
  <c r="W349" i="74"/>
  <c r="V349" i="74"/>
  <c r="AK349" i="74"/>
  <c r="AJ349" i="74"/>
  <c r="AI349" i="74"/>
  <c r="AH349" i="74"/>
  <c r="AG349" i="74"/>
  <c r="AF349" i="74"/>
  <c r="AE349" i="74"/>
  <c r="AD349" i="74"/>
  <c r="AC349" i="74"/>
  <c r="AB349" i="74"/>
  <c r="AA349" i="74"/>
  <c r="Z349" i="74"/>
  <c r="Y349" i="74"/>
  <c r="U349" i="74"/>
  <c r="T349" i="74"/>
  <c r="S349" i="74"/>
  <c r="R349" i="74"/>
  <c r="O349" i="74"/>
  <c r="N349" i="74"/>
  <c r="M349" i="74"/>
  <c r="L349" i="74"/>
  <c r="K349" i="74"/>
  <c r="J349" i="74"/>
  <c r="I349" i="74"/>
  <c r="H349" i="74"/>
  <c r="G349" i="74"/>
  <c r="F349" i="74"/>
  <c r="E349" i="74"/>
  <c r="D349" i="74"/>
  <c r="C349" i="74"/>
  <c r="X334" i="74"/>
  <c r="W334" i="74"/>
  <c r="V334" i="74"/>
  <c r="AK334" i="74"/>
  <c r="AJ334" i="74"/>
  <c r="AI334" i="74"/>
  <c r="AH334" i="74"/>
  <c r="AG334" i="74"/>
  <c r="AF334" i="74"/>
  <c r="AE334" i="74"/>
  <c r="AD334" i="74"/>
  <c r="AC334" i="74"/>
  <c r="AB334" i="74"/>
  <c r="AA334" i="74"/>
  <c r="Z334" i="74"/>
  <c r="Y334" i="74"/>
  <c r="U334" i="74"/>
  <c r="T334" i="74"/>
  <c r="S334" i="74"/>
  <c r="R334" i="74"/>
  <c r="O334" i="74"/>
  <c r="N334" i="74"/>
  <c r="M334" i="74"/>
  <c r="L334" i="74"/>
  <c r="K334" i="74"/>
  <c r="J334" i="74"/>
  <c r="I334" i="74"/>
  <c r="H334" i="74"/>
  <c r="G334" i="74"/>
  <c r="F334" i="74"/>
  <c r="E334" i="74"/>
  <c r="D334" i="74"/>
  <c r="C334" i="74"/>
  <c r="X319" i="74"/>
  <c r="W319" i="74"/>
  <c r="V319" i="74"/>
  <c r="AK319" i="74"/>
  <c r="AJ319" i="74"/>
  <c r="AI319" i="74"/>
  <c r="AH319" i="74"/>
  <c r="AG319" i="74"/>
  <c r="AF319" i="74"/>
  <c r="AE319" i="74"/>
  <c r="AD319" i="74"/>
  <c r="AC319" i="74"/>
  <c r="AB319" i="74"/>
  <c r="AA319" i="74"/>
  <c r="Z319" i="74"/>
  <c r="Y319" i="74"/>
  <c r="U319" i="74"/>
  <c r="T319" i="74"/>
  <c r="S319" i="74"/>
  <c r="R319" i="74"/>
  <c r="O319" i="74"/>
  <c r="N319" i="74"/>
  <c r="M319" i="74"/>
  <c r="L319" i="74"/>
  <c r="K319" i="74"/>
  <c r="J319" i="74"/>
  <c r="I319" i="74"/>
  <c r="H319" i="74"/>
  <c r="G319" i="74"/>
  <c r="F319" i="74"/>
  <c r="E319" i="74"/>
  <c r="D319" i="74"/>
  <c r="C319" i="74"/>
  <c r="X304" i="74"/>
  <c r="W304" i="74"/>
  <c r="V304" i="74"/>
  <c r="AK304" i="74"/>
  <c r="AJ304" i="74"/>
  <c r="AI304" i="74"/>
  <c r="AH304" i="74"/>
  <c r="AG304" i="74"/>
  <c r="AF304" i="74"/>
  <c r="AE304" i="74"/>
  <c r="AD304" i="74"/>
  <c r="AC304" i="74"/>
  <c r="AB304" i="74"/>
  <c r="AA304" i="74"/>
  <c r="Z304" i="74"/>
  <c r="Y304" i="74"/>
  <c r="U304" i="74"/>
  <c r="T304" i="74"/>
  <c r="S304" i="74"/>
  <c r="R304" i="74"/>
  <c r="O304" i="74"/>
  <c r="N304" i="74"/>
  <c r="M304" i="74"/>
  <c r="L304" i="74"/>
  <c r="K304" i="74"/>
  <c r="J304" i="74"/>
  <c r="I304" i="74"/>
  <c r="H304" i="74"/>
  <c r="G304" i="74"/>
  <c r="F304" i="74"/>
  <c r="E304" i="74"/>
  <c r="D304" i="74"/>
  <c r="C304" i="74"/>
  <c r="X289" i="74"/>
  <c r="W289" i="74"/>
  <c r="V289" i="74"/>
  <c r="AK289" i="74"/>
  <c r="AJ289" i="74"/>
  <c r="AI289" i="74"/>
  <c r="AH289" i="74"/>
  <c r="AG289" i="74"/>
  <c r="AF289" i="74"/>
  <c r="AE289" i="74"/>
  <c r="AD289" i="74"/>
  <c r="AC289" i="74"/>
  <c r="AB289" i="74"/>
  <c r="AA289" i="74"/>
  <c r="Z289" i="74"/>
  <c r="Y289" i="74"/>
  <c r="U289" i="74"/>
  <c r="T289" i="74"/>
  <c r="S289" i="74"/>
  <c r="R289" i="74"/>
  <c r="O289" i="74"/>
  <c r="N289" i="74"/>
  <c r="M289" i="74"/>
  <c r="L289" i="74"/>
  <c r="K289" i="74"/>
  <c r="J289" i="74"/>
  <c r="I289" i="74"/>
  <c r="H289" i="74"/>
  <c r="G289" i="74"/>
  <c r="F289" i="74"/>
  <c r="E289" i="74"/>
  <c r="D289" i="74"/>
  <c r="C289" i="74"/>
  <c r="X274" i="74"/>
  <c r="W274" i="74"/>
  <c r="V274" i="74"/>
  <c r="AK274" i="74"/>
  <c r="AJ274" i="74"/>
  <c r="AI274" i="74"/>
  <c r="AH274" i="74"/>
  <c r="AG274" i="74"/>
  <c r="AF274" i="74"/>
  <c r="AE274" i="74"/>
  <c r="AD274" i="74"/>
  <c r="AC274" i="74"/>
  <c r="AB274" i="74"/>
  <c r="AA274" i="74"/>
  <c r="Z274" i="74"/>
  <c r="Y274" i="74"/>
  <c r="U274" i="74"/>
  <c r="T274" i="74"/>
  <c r="S274" i="74"/>
  <c r="R274" i="74"/>
  <c r="O274" i="74"/>
  <c r="N274" i="74"/>
  <c r="M274" i="74"/>
  <c r="L274" i="74"/>
  <c r="K274" i="74"/>
  <c r="J274" i="74"/>
  <c r="I274" i="74"/>
  <c r="H274" i="74"/>
  <c r="G274" i="74"/>
  <c r="F274" i="74"/>
  <c r="E274" i="74"/>
  <c r="D274" i="74"/>
  <c r="C274" i="74"/>
  <c r="AK259" i="74"/>
  <c r="AJ259" i="74"/>
  <c r="AI259" i="74"/>
  <c r="AH259" i="74"/>
  <c r="AG259" i="74"/>
  <c r="AF259" i="74"/>
  <c r="AE259" i="74"/>
  <c r="AD259" i="74"/>
  <c r="AC259" i="74"/>
  <c r="AB259" i="74"/>
  <c r="AA259" i="74"/>
  <c r="Z259" i="74"/>
  <c r="Y259" i="74"/>
  <c r="X259" i="74"/>
  <c r="W259" i="74"/>
  <c r="V259" i="74"/>
  <c r="U259" i="74"/>
  <c r="T259" i="74"/>
  <c r="S259" i="74"/>
  <c r="R259" i="74"/>
  <c r="O259" i="74"/>
  <c r="N259" i="74"/>
  <c r="M259" i="74"/>
  <c r="L259" i="74"/>
  <c r="K259" i="74"/>
  <c r="J259" i="74"/>
  <c r="I259" i="74"/>
  <c r="H259" i="74"/>
  <c r="G259" i="74"/>
  <c r="F259" i="74"/>
  <c r="E259" i="74"/>
  <c r="D259" i="74"/>
  <c r="C259" i="74"/>
  <c r="X244" i="74"/>
  <c r="W244" i="74"/>
  <c r="V244" i="74"/>
  <c r="AK244" i="74"/>
  <c r="AJ244" i="74"/>
  <c r="AI244" i="74"/>
  <c r="AH244" i="74"/>
  <c r="AG244" i="74"/>
  <c r="AF244" i="74"/>
  <c r="AE244" i="74"/>
  <c r="AD244" i="74"/>
  <c r="AC244" i="74"/>
  <c r="AB244" i="74"/>
  <c r="AA244" i="74"/>
  <c r="Z244" i="74"/>
  <c r="Y244" i="74"/>
  <c r="U244" i="74"/>
  <c r="T244" i="74"/>
  <c r="S244" i="74"/>
  <c r="R244" i="74"/>
  <c r="O244" i="74"/>
  <c r="N244" i="74"/>
  <c r="M244" i="74"/>
  <c r="L244" i="74"/>
  <c r="K244" i="74"/>
  <c r="J244" i="74"/>
  <c r="I244" i="74"/>
  <c r="H244" i="74"/>
  <c r="G244" i="74"/>
  <c r="F244" i="74"/>
  <c r="E244" i="74"/>
  <c r="D244" i="74"/>
  <c r="C244" i="74"/>
  <c r="AK229" i="74"/>
  <c r="AJ229" i="74"/>
  <c r="AI229" i="74"/>
  <c r="AH229" i="74"/>
  <c r="AG229" i="74"/>
  <c r="AF229" i="74"/>
  <c r="AE229" i="74"/>
  <c r="AD229" i="74"/>
  <c r="AC229" i="74"/>
  <c r="AB229" i="74"/>
  <c r="AA229" i="74"/>
  <c r="Z229" i="74"/>
  <c r="Y229" i="74"/>
  <c r="X229" i="74"/>
  <c r="W229" i="74"/>
  <c r="V229" i="74"/>
  <c r="U229" i="74"/>
  <c r="T229" i="74"/>
  <c r="S229" i="74"/>
  <c r="R229" i="74"/>
  <c r="O229" i="74"/>
  <c r="N229" i="74"/>
  <c r="M229" i="74"/>
  <c r="L229" i="74"/>
  <c r="K229" i="74"/>
  <c r="J229" i="74"/>
  <c r="I229" i="74"/>
  <c r="H229" i="74"/>
  <c r="G229" i="74"/>
  <c r="F229" i="74"/>
  <c r="E229" i="74"/>
  <c r="D229" i="74"/>
  <c r="C229" i="74"/>
  <c r="X214" i="74"/>
  <c r="W214" i="74"/>
  <c r="V214" i="74"/>
  <c r="AK214" i="74"/>
  <c r="AJ214" i="74"/>
  <c r="AI214" i="74"/>
  <c r="AH214" i="74"/>
  <c r="AG214" i="74"/>
  <c r="AF214" i="74"/>
  <c r="AE214" i="74"/>
  <c r="AD214" i="74"/>
  <c r="AC214" i="74"/>
  <c r="AB214" i="74"/>
  <c r="AA214" i="74"/>
  <c r="Z214" i="74"/>
  <c r="Y214" i="74"/>
  <c r="U214" i="74"/>
  <c r="T214" i="74"/>
  <c r="S214" i="74"/>
  <c r="R214" i="74"/>
  <c r="O214" i="74"/>
  <c r="N214" i="74"/>
  <c r="M214" i="74"/>
  <c r="L214" i="74"/>
  <c r="K214" i="74"/>
  <c r="J214" i="74"/>
  <c r="I214" i="74"/>
  <c r="H214" i="74"/>
  <c r="G214" i="74"/>
  <c r="F214" i="74"/>
  <c r="E214" i="74"/>
  <c r="D214" i="74"/>
  <c r="C214" i="74"/>
  <c r="X199" i="74"/>
  <c r="W199" i="74"/>
  <c r="V199" i="74"/>
  <c r="AK199" i="74"/>
  <c r="AJ199" i="74"/>
  <c r="AI199" i="74"/>
  <c r="AH199" i="74"/>
  <c r="AG199" i="74"/>
  <c r="AF199" i="74"/>
  <c r="AE199" i="74"/>
  <c r="AD199" i="74"/>
  <c r="AC199" i="74"/>
  <c r="AB199" i="74"/>
  <c r="AA199" i="74"/>
  <c r="Z199" i="74"/>
  <c r="Y199" i="74"/>
  <c r="U199" i="74"/>
  <c r="T199" i="74"/>
  <c r="S199" i="74"/>
  <c r="R199" i="74"/>
  <c r="O199" i="74"/>
  <c r="N199" i="74"/>
  <c r="M199" i="74"/>
  <c r="L199" i="74"/>
  <c r="K199" i="74"/>
  <c r="J199" i="74"/>
  <c r="I199" i="74"/>
  <c r="H199" i="74"/>
  <c r="G199" i="74"/>
  <c r="F199" i="74"/>
  <c r="E199" i="74"/>
  <c r="D199" i="74"/>
  <c r="C199" i="74"/>
  <c r="V184" i="74"/>
  <c r="AK184" i="74"/>
  <c r="AJ184" i="74"/>
  <c r="AI184" i="74"/>
  <c r="AH184" i="74"/>
  <c r="AG184" i="74"/>
  <c r="AF184" i="74"/>
  <c r="AE184" i="74"/>
  <c r="AD184" i="74"/>
  <c r="AC184" i="74"/>
  <c r="AB184" i="74"/>
  <c r="AA184" i="74"/>
  <c r="Z184" i="74"/>
  <c r="Y184" i="74"/>
  <c r="U184" i="74"/>
  <c r="T184" i="74"/>
  <c r="S184" i="74"/>
  <c r="R184" i="74"/>
  <c r="O184" i="74"/>
  <c r="N184" i="74"/>
  <c r="M184" i="74"/>
  <c r="L184" i="74"/>
  <c r="K184" i="74"/>
  <c r="J184" i="74"/>
  <c r="I184" i="74"/>
  <c r="H184" i="74"/>
  <c r="G184" i="74"/>
  <c r="F184" i="74"/>
  <c r="E184" i="74"/>
  <c r="D184" i="74"/>
  <c r="C184" i="74"/>
  <c r="X184" i="74"/>
  <c r="W184" i="74"/>
  <c r="X169" i="74"/>
  <c r="W169" i="74"/>
  <c r="V169" i="74"/>
  <c r="AK169" i="74"/>
  <c r="AJ169" i="74"/>
  <c r="AI169" i="74"/>
  <c r="AH169" i="74"/>
  <c r="AG169" i="74"/>
  <c r="AF169" i="74"/>
  <c r="AE169" i="74"/>
  <c r="AD169" i="74"/>
  <c r="AC169" i="74"/>
  <c r="AB169" i="74"/>
  <c r="AA169" i="74"/>
  <c r="Z169" i="74"/>
  <c r="Y169" i="74"/>
  <c r="U169" i="74"/>
  <c r="T169" i="74"/>
  <c r="S169" i="74"/>
  <c r="R169" i="74"/>
  <c r="O169" i="74"/>
  <c r="N169" i="74"/>
  <c r="M169" i="74"/>
  <c r="L169" i="74"/>
  <c r="K169" i="74"/>
  <c r="J169" i="74"/>
  <c r="I169" i="74"/>
  <c r="H169" i="74"/>
  <c r="G169" i="74"/>
  <c r="F169" i="74"/>
  <c r="E169" i="74"/>
  <c r="D169" i="74"/>
  <c r="C169" i="74"/>
  <c r="X154" i="74"/>
  <c r="W154" i="74"/>
  <c r="V154" i="74"/>
  <c r="AK154" i="74"/>
  <c r="AJ154" i="74"/>
  <c r="AI154" i="74"/>
  <c r="AH154" i="74"/>
  <c r="AG154" i="74"/>
  <c r="AF154" i="74"/>
  <c r="AE154" i="74"/>
  <c r="AD154" i="74"/>
  <c r="AC154" i="74"/>
  <c r="AB154" i="74"/>
  <c r="AA154" i="74"/>
  <c r="Z154" i="74"/>
  <c r="Y154" i="74"/>
  <c r="U154" i="74"/>
  <c r="T154" i="74"/>
  <c r="S154" i="74"/>
  <c r="R154" i="74"/>
  <c r="O154" i="74"/>
  <c r="N154" i="74"/>
  <c r="M154" i="74"/>
  <c r="L154" i="74"/>
  <c r="K154" i="74"/>
  <c r="J154" i="74"/>
  <c r="I154" i="74"/>
  <c r="H154" i="74"/>
  <c r="G154" i="74"/>
  <c r="F154" i="74"/>
  <c r="E154" i="74"/>
  <c r="D154" i="74"/>
  <c r="C154" i="74"/>
  <c r="AK139" i="74"/>
  <c r="AJ139" i="74"/>
  <c r="AI139" i="74"/>
  <c r="AH139" i="74"/>
  <c r="AG139" i="74"/>
  <c r="AF139" i="74"/>
  <c r="AE139" i="74"/>
  <c r="AD139" i="74"/>
  <c r="AC139" i="74"/>
  <c r="AB139" i="74"/>
  <c r="AA139" i="74"/>
  <c r="Z139" i="74"/>
  <c r="Y139" i="74"/>
  <c r="X139" i="74"/>
  <c r="W139" i="74"/>
  <c r="V139" i="74"/>
  <c r="U139" i="74"/>
  <c r="T139" i="74"/>
  <c r="S139" i="74"/>
  <c r="R139" i="74"/>
  <c r="O139" i="74"/>
  <c r="N139" i="74"/>
  <c r="M139" i="74"/>
  <c r="L139" i="74"/>
  <c r="K139" i="74"/>
  <c r="J139" i="74"/>
  <c r="I139" i="74"/>
  <c r="H139" i="74"/>
  <c r="G139" i="74"/>
  <c r="F139" i="74"/>
  <c r="E139" i="74"/>
  <c r="D139" i="74"/>
  <c r="C139" i="74"/>
  <c r="AK124" i="74"/>
  <c r="AJ124" i="74"/>
  <c r="AI124" i="74"/>
  <c r="AH124" i="74"/>
  <c r="AG124" i="74"/>
  <c r="AF124" i="74"/>
  <c r="AE124" i="74"/>
  <c r="AD124" i="74"/>
  <c r="AC124" i="74"/>
  <c r="AB124" i="74"/>
  <c r="AA124" i="74"/>
  <c r="Z124" i="74"/>
  <c r="Y124" i="74"/>
  <c r="X124" i="74"/>
  <c r="W124" i="74"/>
  <c r="V124" i="74"/>
  <c r="U124" i="74"/>
  <c r="T124" i="74"/>
  <c r="S124" i="74"/>
  <c r="R124" i="74"/>
  <c r="O124" i="74"/>
  <c r="N124" i="74"/>
  <c r="M124" i="74"/>
  <c r="L124" i="74"/>
  <c r="K124" i="74"/>
  <c r="J124" i="74"/>
  <c r="I124" i="74"/>
  <c r="H124" i="74"/>
  <c r="G124" i="74"/>
  <c r="F124" i="74"/>
  <c r="E124" i="74"/>
  <c r="D124" i="74"/>
  <c r="C124" i="74"/>
  <c r="AK109" i="74"/>
  <c r="AJ109" i="74"/>
  <c r="AI109" i="74"/>
  <c r="AH109" i="74"/>
  <c r="AG109" i="74"/>
  <c r="AF109" i="74"/>
  <c r="AE109" i="74"/>
  <c r="AD109" i="74"/>
  <c r="AC109" i="74"/>
  <c r="AB109" i="74"/>
  <c r="AA109" i="74"/>
  <c r="Z109" i="74"/>
  <c r="Y109" i="74"/>
  <c r="X109" i="74"/>
  <c r="W109" i="74"/>
  <c r="V109" i="74"/>
  <c r="U109" i="74"/>
  <c r="T109" i="74"/>
  <c r="S109" i="74"/>
  <c r="R109" i="74"/>
  <c r="O109" i="74"/>
  <c r="N109" i="74"/>
  <c r="M109" i="74"/>
  <c r="L109" i="74"/>
  <c r="K109" i="74"/>
  <c r="J109" i="74"/>
  <c r="I109" i="74"/>
  <c r="H109" i="74"/>
  <c r="G109" i="74"/>
  <c r="F109" i="74"/>
  <c r="E109" i="74"/>
  <c r="D109" i="74"/>
  <c r="C109" i="74"/>
  <c r="AK94" i="74"/>
  <c r="AJ94" i="74"/>
  <c r="AI94" i="74"/>
  <c r="AH94" i="74"/>
  <c r="AG94" i="74"/>
  <c r="AF94" i="74"/>
  <c r="AE94" i="74"/>
  <c r="AD94" i="74"/>
  <c r="AC94" i="74"/>
  <c r="AB94" i="74"/>
  <c r="AA94" i="74"/>
  <c r="Z94" i="74"/>
  <c r="Y94" i="74"/>
  <c r="X94" i="74"/>
  <c r="W94" i="74"/>
  <c r="V94" i="74"/>
  <c r="U94" i="74"/>
  <c r="T94" i="74"/>
  <c r="S94" i="74"/>
  <c r="R94" i="74"/>
  <c r="O94" i="74"/>
  <c r="N94" i="74"/>
  <c r="M94" i="74"/>
  <c r="L94" i="74"/>
  <c r="K94" i="74"/>
  <c r="J94" i="74"/>
  <c r="I94" i="74"/>
  <c r="H94" i="74"/>
  <c r="G94" i="74"/>
  <c r="F94" i="74"/>
  <c r="E94" i="74"/>
  <c r="D94" i="74"/>
  <c r="C94" i="74"/>
  <c r="AK79" i="74"/>
  <c r="AJ79" i="74"/>
  <c r="AI79" i="74"/>
  <c r="AH79" i="74"/>
  <c r="AG79" i="74"/>
  <c r="AF79" i="74"/>
  <c r="AE79" i="74"/>
  <c r="AD79" i="74"/>
  <c r="AC79" i="74"/>
  <c r="AB79" i="74"/>
  <c r="AA79" i="74"/>
  <c r="Z79" i="74"/>
  <c r="Y79" i="74"/>
  <c r="X79" i="74"/>
  <c r="W79" i="74"/>
  <c r="V79" i="74"/>
  <c r="U79" i="74"/>
  <c r="T79" i="74"/>
  <c r="S79" i="74"/>
  <c r="R79" i="74"/>
  <c r="O79" i="74"/>
  <c r="N79" i="74"/>
  <c r="M79" i="74"/>
  <c r="L79" i="74"/>
  <c r="K79" i="74"/>
  <c r="J79" i="74"/>
  <c r="I79" i="74"/>
  <c r="H79" i="74"/>
  <c r="G79" i="74"/>
  <c r="F79" i="74"/>
  <c r="E79" i="74"/>
  <c r="D79" i="74"/>
  <c r="C79" i="74"/>
  <c r="X64" i="74"/>
  <c r="W64" i="74"/>
  <c r="V64" i="74"/>
  <c r="AK64" i="74"/>
  <c r="AJ64" i="74"/>
  <c r="AI64" i="74"/>
  <c r="AH64" i="74"/>
  <c r="AG64" i="74"/>
  <c r="AF64" i="74"/>
  <c r="AE64" i="74"/>
  <c r="AD64" i="74"/>
  <c r="AC64" i="74"/>
  <c r="AB64" i="74"/>
  <c r="AA64" i="74"/>
  <c r="Z64" i="74"/>
  <c r="Y64" i="74"/>
  <c r="U64" i="74"/>
  <c r="T64" i="74"/>
  <c r="S64" i="74"/>
  <c r="R64" i="74"/>
  <c r="O64" i="74"/>
  <c r="N64" i="74"/>
  <c r="M64" i="74"/>
  <c r="L64" i="74"/>
  <c r="K64" i="74"/>
  <c r="J64" i="74"/>
  <c r="I64" i="74"/>
  <c r="H64" i="74"/>
  <c r="G64" i="74"/>
  <c r="F64" i="74"/>
  <c r="E64" i="74"/>
  <c r="D64" i="74"/>
  <c r="C64" i="74"/>
  <c r="AK49" i="74"/>
  <c r="AJ49" i="74"/>
  <c r="AI49" i="74"/>
  <c r="AH49" i="74"/>
  <c r="AG49" i="74"/>
  <c r="AF49" i="74"/>
  <c r="AE49" i="74"/>
  <c r="AD49" i="74"/>
  <c r="AC49" i="74"/>
  <c r="AB49" i="74"/>
  <c r="AA49" i="74"/>
  <c r="Z49" i="74"/>
  <c r="Y49" i="74"/>
  <c r="X49" i="74"/>
  <c r="W49" i="74"/>
  <c r="V49" i="74"/>
  <c r="U49" i="74"/>
  <c r="T49" i="74"/>
  <c r="S49" i="74"/>
  <c r="R49" i="74"/>
  <c r="O49" i="74"/>
  <c r="N49" i="74"/>
  <c r="M49" i="74"/>
  <c r="L49" i="74"/>
  <c r="K49" i="74"/>
  <c r="J49" i="74"/>
  <c r="I49" i="74"/>
  <c r="H49" i="74"/>
  <c r="G49" i="74"/>
  <c r="F49" i="74"/>
  <c r="E49" i="74"/>
  <c r="D49" i="74"/>
  <c r="C49" i="74"/>
  <c r="AK34" i="74"/>
  <c r="AJ34" i="74"/>
  <c r="AI34" i="74"/>
  <c r="AH34" i="74"/>
  <c r="AG34" i="74"/>
  <c r="AF34" i="74"/>
  <c r="AE34" i="74"/>
  <c r="AD34" i="74"/>
  <c r="AC34" i="74"/>
  <c r="AB34" i="74"/>
  <c r="AA34" i="74"/>
  <c r="Z34" i="74"/>
  <c r="Y34" i="74"/>
  <c r="X34" i="74"/>
  <c r="W34" i="74"/>
  <c r="V34" i="74"/>
  <c r="U34" i="74"/>
  <c r="T34" i="74"/>
  <c r="S34" i="74"/>
  <c r="R34" i="74"/>
  <c r="Q34" i="74"/>
  <c r="P34" i="74"/>
  <c r="O34" i="74"/>
  <c r="N34" i="74"/>
  <c r="M34" i="74"/>
  <c r="L34" i="74"/>
  <c r="K34" i="74"/>
  <c r="J34" i="74"/>
  <c r="I34" i="74"/>
  <c r="H34" i="74"/>
  <c r="G34" i="74"/>
  <c r="F34" i="74"/>
  <c r="E34" i="74"/>
  <c r="D34" i="74"/>
  <c r="C34" i="74"/>
  <c r="AK19" i="74"/>
  <c r="AJ19" i="74"/>
  <c r="AI19" i="74"/>
  <c r="AH19" i="74"/>
  <c r="AG19" i="74"/>
  <c r="AF19" i="74"/>
  <c r="AE19" i="74"/>
  <c r="AD19" i="74"/>
  <c r="AC19" i="74"/>
  <c r="AB19" i="74"/>
  <c r="AA19" i="74"/>
  <c r="Z19" i="74"/>
  <c r="Y19" i="74"/>
  <c r="X19" i="74"/>
  <c r="W19" i="74"/>
  <c r="V19" i="74"/>
  <c r="U19" i="74"/>
  <c r="T19" i="74"/>
  <c r="S19" i="74"/>
  <c r="R19" i="74"/>
  <c r="Q19" i="74"/>
  <c r="P19" i="74"/>
  <c r="O19" i="74"/>
  <c r="N19" i="74"/>
  <c r="M19" i="74"/>
  <c r="L19" i="74"/>
  <c r="K19" i="74"/>
  <c r="J19" i="74"/>
  <c r="I19" i="74"/>
  <c r="H19" i="74"/>
  <c r="G19" i="74"/>
  <c r="F19" i="74"/>
  <c r="E19" i="74"/>
  <c r="D19" i="74"/>
  <c r="C19" i="74"/>
  <c r="AE5" i="74"/>
  <c r="O575" i="74"/>
  <c r="O560" i="74"/>
  <c r="O530" i="74"/>
  <c r="O500" i="74"/>
  <c r="O485" i="74"/>
  <c r="O455" i="74"/>
  <c r="O440" i="74"/>
  <c r="O380" i="74"/>
  <c r="O335" i="74"/>
  <c r="O590" i="74"/>
  <c r="O576" i="74"/>
  <c r="O545" i="74"/>
  <c r="O515" i="74"/>
  <c r="O470" i="74"/>
  <c r="O425" i="74"/>
  <c r="O410" i="74"/>
  <c r="O395" i="74"/>
  <c r="O365" i="74"/>
  <c r="O350" i="74"/>
  <c r="O320" i="74"/>
  <c r="O305" i="74"/>
  <c r="O290" i="74"/>
  <c r="O275" i="74"/>
  <c r="O260" i="74"/>
  <c r="O245" i="74"/>
  <c r="O230" i="74"/>
  <c r="O215" i="74"/>
  <c r="O200" i="74"/>
  <c r="O185" i="74"/>
  <c r="O171" i="74"/>
  <c r="O170" i="74"/>
  <c r="O155" i="74"/>
  <c r="O156" i="74"/>
  <c r="O140" i="74"/>
  <c r="O125" i="74"/>
  <c r="O110" i="74"/>
  <c r="O95" i="74"/>
  <c r="O80" i="74"/>
  <c r="O65" i="74"/>
  <c r="O50" i="74"/>
  <c r="M575" i="74"/>
  <c r="M560" i="74"/>
  <c r="M545" i="74"/>
  <c r="M530" i="74"/>
  <c r="M500" i="74"/>
  <c r="M485" i="74"/>
  <c r="M455" i="74"/>
  <c r="M440" i="74"/>
  <c r="M410" i="74"/>
  <c r="M380" i="74"/>
  <c r="M260" i="74"/>
  <c r="M230" i="74"/>
  <c r="M215" i="74"/>
  <c r="M185" i="74"/>
  <c r="M170" i="74"/>
  <c r="M155" i="74"/>
  <c r="M140" i="74"/>
  <c r="M125" i="74"/>
  <c r="M110" i="74"/>
  <c r="M95" i="74"/>
  <c r="M80" i="74"/>
  <c r="M65" i="74"/>
  <c r="M50" i="74"/>
  <c r="M590" i="74"/>
  <c r="M515" i="74"/>
  <c r="M470" i="74"/>
  <c r="M425" i="74"/>
  <c r="M395" i="74"/>
  <c r="M591" i="74"/>
  <c r="M576" i="74"/>
  <c r="M561" i="74"/>
  <c r="M546" i="74"/>
  <c r="M531" i="74"/>
  <c r="M516" i="74"/>
  <c r="M501" i="74"/>
  <c r="M486" i="74"/>
  <c r="M471" i="74"/>
  <c r="M456" i="74"/>
  <c r="M441" i="74"/>
  <c r="M426" i="74"/>
  <c r="M381" i="74"/>
  <c r="M366" i="74"/>
  <c r="M351" i="74"/>
  <c r="M336" i="74"/>
  <c r="M335" i="74"/>
  <c r="M321" i="74"/>
  <c r="M306" i="74"/>
  <c r="M305" i="74"/>
  <c r="M291" i="74"/>
  <c r="M276" i="74"/>
  <c r="M261" i="74"/>
  <c r="M246" i="74"/>
  <c r="M245" i="74"/>
  <c r="M231" i="74"/>
  <c r="M216" i="74"/>
  <c r="M201" i="74"/>
  <c r="M186" i="74"/>
  <c r="M171" i="74"/>
  <c r="M156" i="74"/>
  <c r="M141" i="74"/>
  <c r="M126" i="74"/>
  <c r="M111" i="74"/>
  <c r="M96" i="74"/>
  <c r="M81" i="74"/>
  <c r="M66" i="74"/>
  <c r="M51" i="74"/>
  <c r="M365" i="74"/>
  <c r="M350" i="74"/>
  <c r="M320" i="74"/>
  <c r="M290" i="74"/>
  <c r="M275" i="74"/>
  <c r="M200" i="74"/>
  <c r="O141" i="74"/>
  <c r="W544" i="74" l="1"/>
  <c r="X544" i="74" s="1"/>
  <c r="U5" i="74"/>
  <c r="AH5" i="74" s="1"/>
  <c r="Q5" i="74"/>
  <c r="P5" i="74"/>
  <c r="L5" i="74"/>
  <c r="J590" i="74"/>
  <c r="I590" i="74"/>
  <c r="AH590" i="74"/>
  <c r="AK590" i="74"/>
  <c r="N590" i="74"/>
  <c r="AJ590" i="74" s="1"/>
  <c r="AI590" i="74"/>
  <c r="AF590" i="74"/>
  <c r="AE590" i="74"/>
  <c r="I591" i="74"/>
  <c r="J591" i="74"/>
  <c r="K591" i="74"/>
  <c r="AI591" i="74"/>
  <c r="N591" i="74"/>
  <c r="AJ591" i="74" s="1"/>
  <c r="O591" i="74"/>
  <c r="AE591" i="74"/>
  <c r="AG591" i="74" s="1"/>
  <c r="AF591" i="74"/>
  <c r="AH591" i="74"/>
  <c r="AK591" i="74"/>
  <c r="J575" i="74"/>
  <c r="I575" i="74"/>
  <c r="AE575" i="74" s="1"/>
  <c r="AH575" i="74"/>
  <c r="AK575" i="74"/>
  <c r="N575" i="74"/>
  <c r="AJ575" i="74" s="1"/>
  <c r="AI575" i="74"/>
  <c r="I576" i="74"/>
  <c r="J576" i="74"/>
  <c r="AF576" i="74" s="1"/>
  <c r="AI576" i="74"/>
  <c r="N576" i="74"/>
  <c r="AJ576" i="74" s="1"/>
  <c r="AH576" i="74"/>
  <c r="AK576" i="74"/>
  <c r="J560" i="74"/>
  <c r="I560" i="74"/>
  <c r="AI560" i="74"/>
  <c r="AH560" i="74"/>
  <c r="AE560" i="74"/>
  <c r="AK560" i="74"/>
  <c r="N560" i="74"/>
  <c r="AJ560" i="74" s="1"/>
  <c r="AF560" i="74"/>
  <c r="J545" i="74"/>
  <c r="I545" i="74"/>
  <c r="AE545" i="74" s="1"/>
  <c r="AH545" i="74"/>
  <c r="AK545" i="74"/>
  <c r="N545" i="74"/>
  <c r="AJ545" i="74" s="1"/>
  <c r="AI545" i="74"/>
  <c r="J530" i="74"/>
  <c r="AF530" i="74" s="1"/>
  <c r="I530" i="74"/>
  <c r="AE530" i="74" s="1"/>
  <c r="AH530" i="74"/>
  <c r="AK530" i="74"/>
  <c r="N530" i="74"/>
  <c r="AJ530" i="74" s="1"/>
  <c r="AI530" i="74"/>
  <c r="J515" i="74"/>
  <c r="AF515" i="74" s="1"/>
  <c r="I515" i="74"/>
  <c r="AE515" i="74" s="1"/>
  <c r="AH515" i="74"/>
  <c r="AK515" i="74"/>
  <c r="N515" i="74"/>
  <c r="AJ515" i="74" s="1"/>
  <c r="AI515" i="74"/>
  <c r="J500" i="74"/>
  <c r="I500" i="74"/>
  <c r="AE500" i="74" s="1"/>
  <c r="AH500" i="74"/>
  <c r="AK500" i="74"/>
  <c r="N500" i="74"/>
  <c r="AJ500" i="74" s="1"/>
  <c r="AI500" i="74"/>
  <c r="J485" i="74"/>
  <c r="AF485" i="74" s="1"/>
  <c r="I485" i="74"/>
  <c r="AE485" i="74" s="1"/>
  <c r="AH485" i="74"/>
  <c r="AK485" i="74"/>
  <c r="N485" i="74"/>
  <c r="AJ485" i="74" s="1"/>
  <c r="AI485" i="74"/>
  <c r="J470" i="74"/>
  <c r="I470" i="74"/>
  <c r="AE470" i="74" s="1"/>
  <c r="AH470" i="74"/>
  <c r="AK470" i="74"/>
  <c r="N470" i="74"/>
  <c r="AJ470" i="74" s="1"/>
  <c r="AI470" i="74"/>
  <c r="J455" i="74"/>
  <c r="AF455" i="74" s="1"/>
  <c r="I455" i="74"/>
  <c r="AE455" i="74" s="1"/>
  <c r="AH455" i="74"/>
  <c r="AK455" i="74"/>
  <c r="N455" i="74"/>
  <c r="AJ455" i="74" s="1"/>
  <c r="AI455" i="74"/>
  <c r="I456" i="74"/>
  <c r="J456" i="74"/>
  <c r="AF456" i="74" s="1"/>
  <c r="N456" i="74"/>
  <c r="AJ456" i="74" s="1"/>
  <c r="O456" i="74"/>
  <c r="AK456" i="74" s="1"/>
  <c r="AH456" i="74"/>
  <c r="AI456" i="74"/>
  <c r="J440" i="74"/>
  <c r="I440" i="74"/>
  <c r="AE440" i="74" s="1"/>
  <c r="AH440" i="74"/>
  <c r="AK440" i="74"/>
  <c r="N440" i="74"/>
  <c r="AJ440" i="74" s="1"/>
  <c r="AI440" i="74"/>
  <c r="J425" i="74"/>
  <c r="AF425" i="74" s="1"/>
  <c r="I425" i="74"/>
  <c r="AE425" i="74" s="1"/>
  <c r="AH425" i="74"/>
  <c r="AK425" i="74"/>
  <c r="N425" i="74"/>
  <c r="AJ425" i="74" s="1"/>
  <c r="AI425" i="74"/>
  <c r="I426" i="74"/>
  <c r="J426" i="74"/>
  <c r="AF426" i="74" s="1"/>
  <c r="AI426" i="74"/>
  <c r="N426" i="74"/>
  <c r="AJ426" i="74" s="1"/>
  <c r="O426" i="74"/>
  <c r="AK426" i="74" s="1"/>
  <c r="AH426" i="74"/>
  <c r="J410" i="74"/>
  <c r="I410" i="74"/>
  <c r="AH410" i="74"/>
  <c r="AK410" i="74"/>
  <c r="N410" i="74"/>
  <c r="AJ410" i="74" s="1"/>
  <c r="AI410" i="74"/>
  <c r="J395" i="74"/>
  <c r="I395" i="74"/>
  <c r="AE395" i="74" s="1"/>
  <c r="AH395" i="74"/>
  <c r="AK395" i="74"/>
  <c r="N395" i="74"/>
  <c r="AJ395" i="74" s="1"/>
  <c r="AI395" i="74"/>
  <c r="J380" i="74"/>
  <c r="I380" i="74"/>
  <c r="AE380" i="74" s="1"/>
  <c r="AH380" i="74"/>
  <c r="AK380" i="74"/>
  <c r="N380" i="74"/>
  <c r="AJ380" i="74" s="1"/>
  <c r="AI380" i="74"/>
  <c r="J365" i="74"/>
  <c r="AF365" i="74" s="1"/>
  <c r="I365" i="74"/>
  <c r="AE365" i="74" s="1"/>
  <c r="AH365" i="74"/>
  <c r="AK365" i="74"/>
  <c r="N365" i="74"/>
  <c r="AJ365" i="74" s="1"/>
  <c r="AI365" i="74"/>
  <c r="J350" i="74"/>
  <c r="I350" i="74"/>
  <c r="AE350" i="74" s="1"/>
  <c r="AH350" i="74"/>
  <c r="AK350" i="74"/>
  <c r="N350" i="74"/>
  <c r="AJ350" i="74" s="1"/>
  <c r="AI350" i="74"/>
  <c r="J335" i="74"/>
  <c r="I335" i="74"/>
  <c r="AE335" i="74" s="1"/>
  <c r="AH335" i="74"/>
  <c r="AK335" i="74"/>
  <c r="N335" i="74"/>
  <c r="AJ335" i="74" s="1"/>
  <c r="AI335" i="74"/>
  <c r="J320" i="74"/>
  <c r="I320" i="74"/>
  <c r="AE320" i="74" s="1"/>
  <c r="AH320" i="74"/>
  <c r="AK320" i="74"/>
  <c r="N320" i="74"/>
  <c r="AJ320" i="74" s="1"/>
  <c r="AI320" i="74"/>
  <c r="J305" i="74"/>
  <c r="AF305" i="74" s="1"/>
  <c r="I305" i="74"/>
  <c r="AE305" i="74" s="1"/>
  <c r="AH305" i="74"/>
  <c r="AK305" i="74"/>
  <c r="N305" i="74"/>
  <c r="AJ305" i="74" s="1"/>
  <c r="AI305" i="74"/>
  <c r="J290" i="74"/>
  <c r="AF290" i="74" s="1"/>
  <c r="I290" i="74"/>
  <c r="AE290" i="74" s="1"/>
  <c r="AH290" i="74"/>
  <c r="AK290" i="74"/>
  <c r="N290" i="74"/>
  <c r="AJ290" i="74" s="1"/>
  <c r="AI290" i="74"/>
  <c r="J275" i="74"/>
  <c r="I275" i="74"/>
  <c r="AE275" i="74" s="1"/>
  <c r="AH275" i="74"/>
  <c r="AK275" i="74"/>
  <c r="N275" i="74"/>
  <c r="AJ275" i="74" s="1"/>
  <c r="AI275" i="74"/>
  <c r="J260" i="74"/>
  <c r="I260" i="74"/>
  <c r="AE260" i="74" s="1"/>
  <c r="AH260" i="74"/>
  <c r="AK260" i="74"/>
  <c r="N260" i="74"/>
  <c r="AJ260" i="74" s="1"/>
  <c r="AI260" i="74"/>
  <c r="J245" i="74"/>
  <c r="I245" i="74"/>
  <c r="AE245" i="74" s="1"/>
  <c r="AH245" i="74"/>
  <c r="AK245" i="74"/>
  <c r="N245" i="74"/>
  <c r="AJ245" i="74" s="1"/>
  <c r="AI245" i="74"/>
  <c r="J230" i="74"/>
  <c r="AF230" i="74" s="1"/>
  <c r="I230" i="74"/>
  <c r="AE230" i="74" s="1"/>
  <c r="AH230" i="74"/>
  <c r="AK230" i="74"/>
  <c r="N230" i="74"/>
  <c r="AJ230" i="74" s="1"/>
  <c r="AI230" i="74"/>
  <c r="J215" i="74"/>
  <c r="AF215" i="74" s="1"/>
  <c r="I215" i="74"/>
  <c r="AE215" i="74" s="1"/>
  <c r="AH215" i="74"/>
  <c r="AK215" i="74"/>
  <c r="N215" i="74"/>
  <c r="AJ215" i="74" s="1"/>
  <c r="AI215" i="74"/>
  <c r="J200" i="74"/>
  <c r="I200" i="74"/>
  <c r="AE200" i="74" s="1"/>
  <c r="AH200" i="74"/>
  <c r="AK200" i="74"/>
  <c r="N200" i="74"/>
  <c r="AJ200" i="74" s="1"/>
  <c r="AI200" i="74"/>
  <c r="J185" i="74"/>
  <c r="I185" i="74"/>
  <c r="AE185" i="74" s="1"/>
  <c r="AH185" i="74"/>
  <c r="AK185" i="74"/>
  <c r="N185" i="74"/>
  <c r="AJ185" i="74" s="1"/>
  <c r="AI185" i="74"/>
  <c r="J170" i="74"/>
  <c r="I170" i="74"/>
  <c r="AE170" i="74" s="1"/>
  <c r="AH170" i="74"/>
  <c r="AK170" i="74"/>
  <c r="N170" i="74"/>
  <c r="AJ170" i="74" s="1"/>
  <c r="AI170" i="74"/>
  <c r="J155" i="74"/>
  <c r="I155" i="74"/>
  <c r="AE155" i="74" s="1"/>
  <c r="AH155" i="74"/>
  <c r="AK155" i="74"/>
  <c r="N155" i="74"/>
  <c r="AJ155" i="74" s="1"/>
  <c r="AI155" i="74"/>
  <c r="J140" i="74"/>
  <c r="AF140" i="74" s="1"/>
  <c r="I140" i="74"/>
  <c r="AE140" i="74" s="1"/>
  <c r="AH140" i="74"/>
  <c r="AK140" i="74"/>
  <c r="N140" i="74"/>
  <c r="AJ140" i="74" s="1"/>
  <c r="AI140" i="74"/>
  <c r="J141" i="74"/>
  <c r="I141" i="74"/>
  <c r="J125" i="74"/>
  <c r="I125" i="74"/>
  <c r="AE125" i="74" s="1"/>
  <c r="AH125" i="74"/>
  <c r="AK125" i="74"/>
  <c r="N125" i="74"/>
  <c r="AJ125" i="74" s="1"/>
  <c r="AI125" i="74"/>
  <c r="J110" i="74"/>
  <c r="I110" i="74"/>
  <c r="AE110" i="74" s="1"/>
  <c r="AH110" i="74"/>
  <c r="AK110" i="74"/>
  <c r="N110" i="74"/>
  <c r="AJ110" i="74" s="1"/>
  <c r="AI110" i="74"/>
  <c r="J95" i="74"/>
  <c r="AF95" i="74" s="1"/>
  <c r="I95" i="74"/>
  <c r="AE95" i="74" s="1"/>
  <c r="AH95" i="74"/>
  <c r="AK95" i="74"/>
  <c r="N95" i="74"/>
  <c r="AJ95" i="74" s="1"/>
  <c r="AI95" i="74"/>
  <c r="J80" i="74"/>
  <c r="AF80" i="74" s="1"/>
  <c r="I80" i="74"/>
  <c r="AE80" i="74" s="1"/>
  <c r="AH80" i="74"/>
  <c r="AK80" i="74"/>
  <c r="N80" i="74"/>
  <c r="AJ80" i="74" s="1"/>
  <c r="AI80" i="74"/>
  <c r="J65" i="74"/>
  <c r="I65" i="74"/>
  <c r="AE65" i="74" s="1"/>
  <c r="AH65" i="74"/>
  <c r="AK65" i="74"/>
  <c r="N65" i="74"/>
  <c r="AJ65" i="74" s="1"/>
  <c r="AI65" i="74"/>
  <c r="J50" i="74"/>
  <c r="J5" i="74" s="1"/>
  <c r="AF5" i="74" s="1"/>
  <c r="I50" i="74"/>
  <c r="AE50" i="74" s="1"/>
  <c r="AH50" i="74"/>
  <c r="AK50" i="74"/>
  <c r="N50" i="74"/>
  <c r="AJ50" i="74" s="1"/>
  <c r="AI50" i="74"/>
  <c r="I51" i="74"/>
  <c r="J51" i="74"/>
  <c r="AF51" i="74" s="1"/>
  <c r="N51" i="74"/>
  <c r="O51" i="74"/>
  <c r="AK51" i="74" s="1"/>
  <c r="AH51" i="74"/>
  <c r="AI51" i="74"/>
  <c r="AJ51" i="74"/>
  <c r="J35" i="74"/>
  <c r="AF35" i="74" s="1"/>
  <c r="I35" i="74"/>
  <c r="AE35" i="74" s="1"/>
  <c r="AK35" i="74"/>
  <c r="AJ35" i="74"/>
  <c r="AI35" i="74"/>
  <c r="AH35" i="74"/>
  <c r="I36" i="74"/>
  <c r="J36" i="74"/>
  <c r="AF36" i="74" s="1"/>
  <c r="AH36" i="74"/>
  <c r="AI36" i="74"/>
  <c r="AJ36" i="74"/>
  <c r="AK36" i="74"/>
  <c r="J20" i="74"/>
  <c r="AF20" i="74" s="1"/>
  <c r="I20" i="74"/>
  <c r="AE20" i="74" s="1"/>
  <c r="AK20" i="74"/>
  <c r="AJ20" i="74"/>
  <c r="AI20" i="74"/>
  <c r="AH20" i="74"/>
  <c r="E5" i="48"/>
  <c r="F5" i="48"/>
  <c r="G5" i="48"/>
  <c r="H5" i="48"/>
  <c r="I5" i="48"/>
  <c r="J5" i="48"/>
  <c r="K5" i="48"/>
  <c r="L5" i="48"/>
  <c r="M5" i="48"/>
  <c r="N5" i="48"/>
  <c r="O5" i="48"/>
  <c r="P5" i="48"/>
  <c r="Q5" i="48"/>
  <c r="R5" i="48"/>
  <c r="S5" i="48"/>
  <c r="T5" i="48"/>
  <c r="U5" i="48"/>
  <c r="V5" i="48"/>
  <c r="W5" i="48"/>
  <c r="X5" i="48"/>
  <c r="Y5" i="48"/>
  <c r="Z5" i="48"/>
  <c r="AA5" i="48"/>
  <c r="AB5" i="48"/>
  <c r="AC5" i="48"/>
  <c r="AD5" i="48"/>
  <c r="AE5" i="48"/>
  <c r="AF5" i="48"/>
  <c r="AG5" i="48"/>
  <c r="AH5" i="48"/>
  <c r="AI5" i="48"/>
  <c r="AJ5" i="48"/>
  <c r="AK5" i="48"/>
  <c r="AL5" i="48"/>
  <c r="AM5" i="48"/>
  <c r="AN5" i="48"/>
  <c r="AO5" i="48"/>
  <c r="D6" i="48"/>
  <c r="E6" i="48"/>
  <c r="F6" i="48"/>
  <c r="G6" i="48"/>
  <c r="H6" i="48"/>
  <c r="I6" i="48"/>
  <c r="J6" i="48"/>
  <c r="K6" i="48"/>
  <c r="L6" i="48"/>
  <c r="M6" i="48"/>
  <c r="N6" i="48"/>
  <c r="O6" i="48"/>
  <c r="P6" i="48"/>
  <c r="Q6" i="48"/>
  <c r="R6" i="48"/>
  <c r="S6" i="48"/>
  <c r="T6" i="48"/>
  <c r="U6" i="48"/>
  <c r="V6" i="48"/>
  <c r="W6" i="48"/>
  <c r="X6" i="48"/>
  <c r="Y6" i="48"/>
  <c r="Z6" i="48"/>
  <c r="AA6" i="48"/>
  <c r="AB6" i="48"/>
  <c r="AC6" i="48"/>
  <c r="AD6" i="48"/>
  <c r="AE6" i="48"/>
  <c r="AF6" i="48"/>
  <c r="AG6" i="48"/>
  <c r="AH6" i="48"/>
  <c r="AI6" i="48"/>
  <c r="AJ6" i="48"/>
  <c r="AK6" i="48"/>
  <c r="AL6" i="48"/>
  <c r="AM6" i="48"/>
  <c r="AN6" i="48"/>
  <c r="AO6" i="48"/>
  <c r="D7" i="48"/>
  <c r="E7" i="48"/>
  <c r="F7" i="48"/>
  <c r="G7" i="48"/>
  <c r="H7" i="48"/>
  <c r="I7" i="48"/>
  <c r="J7" i="48"/>
  <c r="K7" i="48"/>
  <c r="L7" i="48"/>
  <c r="M7" i="48"/>
  <c r="N7" i="48"/>
  <c r="O7" i="48"/>
  <c r="P7" i="48"/>
  <c r="Q7" i="48"/>
  <c r="R7" i="48"/>
  <c r="S7" i="48"/>
  <c r="T7" i="48"/>
  <c r="U7" i="48"/>
  <c r="V7" i="48"/>
  <c r="W7" i="48"/>
  <c r="X7" i="48"/>
  <c r="Y7" i="48"/>
  <c r="Z7" i="48"/>
  <c r="AA7" i="48"/>
  <c r="AB7" i="48"/>
  <c r="AC7" i="48"/>
  <c r="AD7" i="48"/>
  <c r="AE7" i="48"/>
  <c r="AF7" i="48"/>
  <c r="AG7" i="48"/>
  <c r="AH7" i="48"/>
  <c r="AI7" i="48"/>
  <c r="AJ7" i="48"/>
  <c r="AK7" i="48"/>
  <c r="AL7" i="48"/>
  <c r="AM7" i="48"/>
  <c r="AN7" i="48"/>
  <c r="AO7" i="48"/>
  <c r="D8" i="48"/>
  <c r="E8" i="48"/>
  <c r="F8" i="48"/>
  <c r="G8" i="48"/>
  <c r="H8" i="48"/>
  <c r="I8" i="48"/>
  <c r="J8" i="48"/>
  <c r="K8" i="48"/>
  <c r="L8" i="48"/>
  <c r="M8" i="48"/>
  <c r="N8" i="48"/>
  <c r="O8" i="48"/>
  <c r="P8" i="48"/>
  <c r="Q8" i="48"/>
  <c r="R8" i="48"/>
  <c r="S8" i="48"/>
  <c r="T8" i="48"/>
  <c r="U8" i="48"/>
  <c r="V8" i="48"/>
  <c r="W8" i="48"/>
  <c r="X8" i="48"/>
  <c r="Y8" i="48"/>
  <c r="Z8" i="48"/>
  <c r="AA8" i="48"/>
  <c r="AB8" i="48"/>
  <c r="AC8" i="48"/>
  <c r="AD8" i="48"/>
  <c r="AE8" i="48"/>
  <c r="AF8" i="48"/>
  <c r="AG8" i="48"/>
  <c r="AH8" i="48"/>
  <c r="AI8" i="48"/>
  <c r="AJ8" i="48"/>
  <c r="AK8" i="48"/>
  <c r="AL8" i="48"/>
  <c r="AM8" i="48"/>
  <c r="AN8" i="48"/>
  <c r="AO8" i="48"/>
  <c r="D9" i="48"/>
  <c r="E9" i="48"/>
  <c r="F9" i="48"/>
  <c r="G9" i="48"/>
  <c r="H9" i="48"/>
  <c r="I9" i="48"/>
  <c r="J9" i="48"/>
  <c r="K9" i="48"/>
  <c r="L9" i="48"/>
  <c r="M9" i="48"/>
  <c r="N9" i="48"/>
  <c r="O9" i="48"/>
  <c r="P9" i="48"/>
  <c r="Q9" i="48"/>
  <c r="R9" i="48"/>
  <c r="S9" i="48"/>
  <c r="T9" i="48"/>
  <c r="U9" i="48"/>
  <c r="V9" i="48"/>
  <c r="W9" i="48"/>
  <c r="X9" i="48"/>
  <c r="Y9" i="48"/>
  <c r="Z9" i="48"/>
  <c r="AA9" i="48"/>
  <c r="AB9" i="48"/>
  <c r="AC9" i="48"/>
  <c r="AD9" i="48"/>
  <c r="AE9" i="48"/>
  <c r="AF9" i="48"/>
  <c r="AG9" i="48"/>
  <c r="AH9" i="48"/>
  <c r="AI9" i="48"/>
  <c r="AJ9" i="48"/>
  <c r="AK9" i="48"/>
  <c r="AL9" i="48"/>
  <c r="AM9" i="48"/>
  <c r="AN9" i="48"/>
  <c r="AO9" i="48"/>
  <c r="D10" i="48"/>
  <c r="E10" i="48"/>
  <c r="F10" i="48"/>
  <c r="G10" i="48"/>
  <c r="H10" i="48"/>
  <c r="I10" i="48"/>
  <c r="J10" i="48"/>
  <c r="K10" i="48"/>
  <c r="L10" i="48"/>
  <c r="M10" i="48"/>
  <c r="N10" i="48"/>
  <c r="O10" i="48"/>
  <c r="P10" i="48"/>
  <c r="Q10" i="48"/>
  <c r="R10" i="48"/>
  <c r="S10" i="48"/>
  <c r="T10" i="48"/>
  <c r="U10" i="48"/>
  <c r="V10" i="48"/>
  <c r="W10" i="48"/>
  <c r="X10" i="48"/>
  <c r="Y10" i="48"/>
  <c r="Z10" i="48"/>
  <c r="AA10" i="48"/>
  <c r="AB10" i="48"/>
  <c r="AC10" i="48"/>
  <c r="AD10" i="48"/>
  <c r="AE10" i="48"/>
  <c r="AF10" i="48"/>
  <c r="AG10" i="48"/>
  <c r="AH10" i="48"/>
  <c r="AI10" i="48"/>
  <c r="AJ10" i="48"/>
  <c r="AK10" i="48"/>
  <c r="AL10" i="48"/>
  <c r="AM10" i="48"/>
  <c r="AN10" i="48"/>
  <c r="AO10" i="48"/>
  <c r="D11" i="48"/>
  <c r="E11" i="48"/>
  <c r="F11" i="48"/>
  <c r="G11" i="48"/>
  <c r="H11" i="48"/>
  <c r="I11" i="48"/>
  <c r="J11" i="48"/>
  <c r="K11" i="48"/>
  <c r="L11" i="48"/>
  <c r="M11" i="48"/>
  <c r="N11" i="48"/>
  <c r="O11" i="48"/>
  <c r="P11" i="48"/>
  <c r="Q11" i="48"/>
  <c r="R11" i="48"/>
  <c r="S11" i="48"/>
  <c r="T11" i="48"/>
  <c r="U11" i="48"/>
  <c r="V11" i="48"/>
  <c r="W11" i="48"/>
  <c r="X11" i="48"/>
  <c r="Y11" i="48"/>
  <c r="Z11" i="48"/>
  <c r="AA11" i="48"/>
  <c r="AB11" i="48"/>
  <c r="AC11" i="48"/>
  <c r="AD11" i="48"/>
  <c r="AE11" i="48"/>
  <c r="AF11" i="48"/>
  <c r="AG11" i="48"/>
  <c r="AH11" i="48"/>
  <c r="AI11" i="48"/>
  <c r="AJ11" i="48"/>
  <c r="AK11" i="48"/>
  <c r="AL11" i="48"/>
  <c r="AM11" i="48"/>
  <c r="AN11" i="48"/>
  <c r="AO11" i="48"/>
  <c r="D12" i="48"/>
  <c r="E12" i="48"/>
  <c r="F12" i="48"/>
  <c r="G12" i="48"/>
  <c r="H12" i="48"/>
  <c r="I12" i="48"/>
  <c r="J12" i="48"/>
  <c r="K12" i="48"/>
  <c r="L12" i="48"/>
  <c r="M12" i="48"/>
  <c r="N12" i="48"/>
  <c r="O12" i="48"/>
  <c r="P12" i="48"/>
  <c r="Q12" i="48"/>
  <c r="R12" i="48"/>
  <c r="S12" i="48"/>
  <c r="T12" i="48"/>
  <c r="U12" i="48"/>
  <c r="V12" i="48"/>
  <c r="W12" i="48"/>
  <c r="X12" i="48"/>
  <c r="Y12" i="48"/>
  <c r="Z12" i="48"/>
  <c r="AA12" i="48"/>
  <c r="AB12" i="48"/>
  <c r="AC12" i="48"/>
  <c r="AD12" i="48"/>
  <c r="AE12" i="48"/>
  <c r="AF12" i="48"/>
  <c r="AG12" i="48"/>
  <c r="AH12" i="48"/>
  <c r="AI12" i="48"/>
  <c r="AJ12" i="48"/>
  <c r="AK12" i="48"/>
  <c r="AL12" i="48"/>
  <c r="AM12" i="48"/>
  <c r="AN12" i="48"/>
  <c r="AO12" i="48"/>
  <c r="D13" i="48"/>
  <c r="E13" i="48"/>
  <c r="F13" i="48"/>
  <c r="G13" i="48"/>
  <c r="H13" i="48"/>
  <c r="I13" i="48"/>
  <c r="J13" i="48"/>
  <c r="K13" i="48"/>
  <c r="L13" i="48"/>
  <c r="M13" i="48"/>
  <c r="N13" i="48"/>
  <c r="O13" i="48"/>
  <c r="P13" i="48"/>
  <c r="Q13" i="48"/>
  <c r="R13" i="48"/>
  <c r="S13" i="48"/>
  <c r="T13" i="48"/>
  <c r="U13" i="48"/>
  <c r="V13" i="48"/>
  <c r="W13" i="48"/>
  <c r="X13" i="48"/>
  <c r="Y13" i="48"/>
  <c r="Z13" i="48"/>
  <c r="AA13" i="48"/>
  <c r="AB13" i="48"/>
  <c r="AC13" i="48"/>
  <c r="AD13" i="48"/>
  <c r="AE13" i="48"/>
  <c r="AF13" i="48"/>
  <c r="AG13" i="48"/>
  <c r="AH13" i="48"/>
  <c r="AI13" i="48"/>
  <c r="AJ13" i="48"/>
  <c r="AK13" i="48"/>
  <c r="AL13" i="48"/>
  <c r="AM13" i="48"/>
  <c r="AN13" i="48"/>
  <c r="AO13" i="48"/>
  <c r="D14" i="48"/>
  <c r="E14" i="48"/>
  <c r="F14" i="48"/>
  <c r="G14" i="48"/>
  <c r="H14" i="48"/>
  <c r="I14" i="48"/>
  <c r="J14" i="48"/>
  <c r="K14" i="48"/>
  <c r="L14" i="48"/>
  <c r="M14" i="48"/>
  <c r="N14" i="48"/>
  <c r="O14" i="48"/>
  <c r="P14" i="48"/>
  <c r="Q14" i="48"/>
  <c r="R14" i="48"/>
  <c r="S14" i="48"/>
  <c r="T14" i="48"/>
  <c r="U14" i="48"/>
  <c r="V14" i="48"/>
  <c r="W14" i="48"/>
  <c r="X14" i="48"/>
  <c r="Y14" i="48"/>
  <c r="Z14" i="48"/>
  <c r="AA14" i="48"/>
  <c r="AB14" i="48"/>
  <c r="AC14" i="48"/>
  <c r="AD14" i="48"/>
  <c r="AE14" i="48"/>
  <c r="AF14" i="48"/>
  <c r="AG14" i="48"/>
  <c r="AH14" i="48"/>
  <c r="AI14" i="48"/>
  <c r="AJ14" i="48"/>
  <c r="AK14" i="48"/>
  <c r="AL14" i="48"/>
  <c r="AM14" i="48"/>
  <c r="AN14" i="48"/>
  <c r="AO14" i="48"/>
  <c r="D15" i="48"/>
  <c r="E15" i="48"/>
  <c r="F15" i="48"/>
  <c r="G15" i="48"/>
  <c r="H15" i="48"/>
  <c r="I15" i="48"/>
  <c r="J15" i="48"/>
  <c r="K15" i="48"/>
  <c r="L15" i="48"/>
  <c r="M15" i="48"/>
  <c r="N15" i="48"/>
  <c r="O15" i="48"/>
  <c r="P15" i="48"/>
  <c r="Q15" i="48"/>
  <c r="R15" i="48"/>
  <c r="S15" i="48"/>
  <c r="T15" i="48"/>
  <c r="U15" i="48"/>
  <c r="V15" i="48"/>
  <c r="W15" i="48"/>
  <c r="X15" i="48"/>
  <c r="Y15" i="48"/>
  <c r="Z15" i="48"/>
  <c r="AA15" i="48"/>
  <c r="AB15" i="48"/>
  <c r="AC15" i="48"/>
  <c r="AD15" i="48"/>
  <c r="AE15" i="48"/>
  <c r="AF15" i="48"/>
  <c r="AG15" i="48"/>
  <c r="AH15" i="48"/>
  <c r="AI15" i="48"/>
  <c r="AJ15" i="48"/>
  <c r="AK15" i="48"/>
  <c r="AL15" i="48"/>
  <c r="AM15" i="48"/>
  <c r="AN15" i="48"/>
  <c r="AO15" i="48"/>
  <c r="D16" i="48"/>
  <c r="E16" i="48"/>
  <c r="F16" i="48"/>
  <c r="G16" i="48"/>
  <c r="H16" i="48"/>
  <c r="I16" i="48"/>
  <c r="J16" i="48"/>
  <c r="K16" i="48"/>
  <c r="L16" i="48"/>
  <c r="M16" i="48"/>
  <c r="N16" i="48"/>
  <c r="O16" i="48"/>
  <c r="P16" i="48"/>
  <c r="Q16" i="48"/>
  <c r="R16" i="48"/>
  <c r="S16" i="48"/>
  <c r="T16" i="48"/>
  <c r="U16" i="48"/>
  <c r="V16" i="48"/>
  <c r="W16" i="48"/>
  <c r="X16" i="48"/>
  <c r="Y16" i="48"/>
  <c r="Z16" i="48"/>
  <c r="AA16" i="48"/>
  <c r="AB16" i="48"/>
  <c r="AC16" i="48"/>
  <c r="AD16" i="48"/>
  <c r="AE16" i="48"/>
  <c r="AF16" i="48"/>
  <c r="AG16" i="48"/>
  <c r="AH16" i="48"/>
  <c r="AI16" i="48"/>
  <c r="AJ16" i="48"/>
  <c r="AK16" i="48"/>
  <c r="AL16" i="48"/>
  <c r="AM16" i="48"/>
  <c r="AN16" i="48"/>
  <c r="AO16" i="48"/>
  <c r="D17" i="48"/>
  <c r="E17" i="48"/>
  <c r="F17" i="48"/>
  <c r="G17" i="48"/>
  <c r="H17" i="48"/>
  <c r="I17" i="48"/>
  <c r="J17" i="48"/>
  <c r="K17" i="48"/>
  <c r="L17" i="48"/>
  <c r="M17" i="48"/>
  <c r="N17" i="48"/>
  <c r="O17" i="48"/>
  <c r="P17" i="48"/>
  <c r="Q17" i="48"/>
  <c r="R17" i="48"/>
  <c r="S17" i="48"/>
  <c r="T17" i="48"/>
  <c r="U17" i="48"/>
  <c r="V17" i="48"/>
  <c r="W17" i="48"/>
  <c r="X17" i="48"/>
  <c r="Y17" i="48"/>
  <c r="Z17" i="48"/>
  <c r="AA17" i="48"/>
  <c r="AB17" i="48"/>
  <c r="AC17" i="48"/>
  <c r="AD17" i="48"/>
  <c r="AE17" i="48"/>
  <c r="AF17" i="48"/>
  <c r="AG17" i="48"/>
  <c r="AH17" i="48"/>
  <c r="AI17" i="48"/>
  <c r="AJ17" i="48"/>
  <c r="AK17" i="48"/>
  <c r="AL17" i="48"/>
  <c r="AM17" i="48"/>
  <c r="AN17" i="48"/>
  <c r="AO17" i="48"/>
  <c r="D18" i="48"/>
  <c r="E18" i="48"/>
  <c r="F18" i="48"/>
  <c r="G18" i="48"/>
  <c r="H18" i="48"/>
  <c r="I18" i="48"/>
  <c r="J18" i="48"/>
  <c r="K18" i="48"/>
  <c r="L18" i="48"/>
  <c r="M18" i="48"/>
  <c r="N18" i="48"/>
  <c r="O18" i="48"/>
  <c r="P18" i="48"/>
  <c r="Q18" i="48"/>
  <c r="R18" i="48"/>
  <c r="S18" i="48"/>
  <c r="T18" i="48"/>
  <c r="U18" i="48"/>
  <c r="V18" i="48"/>
  <c r="W18" i="48"/>
  <c r="X18" i="48"/>
  <c r="Y18" i="48"/>
  <c r="Z18" i="48"/>
  <c r="AA18" i="48"/>
  <c r="AB18" i="48"/>
  <c r="AC18" i="48"/>
  <c r="AD18" i="48"/>
  <c r="AE18" i="48"/>
  <c r="AF18" i="48"/>
  <c r="AG18" i="48"/>
  <c r="AH18" i="48"/>
  <c r="AI18" i="48"/>
  <c r="AJ18" i="48"/>
  <c r="AK18" i="48"/>
  <c r="AL18" i="48"/>
  <c r="AM18" i="48"/>
  <c r="AN18" i="48"/>
  <c r="AO18" i="48"/>
  <c r="D19" i="48"/>
  <c r="E19" i="48"/>
  <c r="F19" i="48"/>
  <c r="G19" i="48"/>
  <c r="H19" i="48"/>
  <c r="I19" i="48"/>
  <c r="J19" i="48"/>
  <c r="K19" i="48"/>
  <c r="L19" i="48"/>
  <c r="M19" i="48"/>
  <c r="N19" i="48"/>
  <c r="O19" i="48"/>
  <c r="P19" i="48"/>
  <c r="Q19" i="48"/>
  <c r="R19" i="48"/>
  <c r="S19" i="48"/>
  <c r="T19" i="48"/>
  <c r="U19" i="48"/>
  <c r="V19" i="48"/>
  <c r="W19" i="48"/>
  <c r="X19" i="48"/>
  <c r="Y19" i="48"/>
  <c r="Z19" i="48"/>
  <c r="AA19" i="48"/>
  <c r="AB19" i="48"/>
  <c r="AC19" i="48"/>
  <c r="AD19" i="48"/>
  <c r="AE19" i="48"/>
  <c r="AF19" i="48"/>
  <c r="AG19" i="48"/>
  <c r="AH19" i="48"/>
  <c r="AI19" i="48"/>
  <c r="AJ19" i="48"/>
  <c r="AK19" i="48"/>
  <c r="AL19" i="48"/>
  <c r="AM19" i="48"/>
  <c r="AN19" i="48"/>
  <c r="AO19" i="48"/>
  <c r="D20" i="48"/>
  <c r="E20" i="48"/>
  <c r="F20" i="48"/>
  <c r="G20" i="48"/>
  <c r="H20" i="48"/>
  <c r="I20" i="48"/>
  <c r="J20" i="48"/>
  <c r="K20" i="48"/>
  <c r="L20" i="48"/>
  <c r="M20" i="48"/>
  <c r="N20" i="48"/>
  <c r="O20" i="48"/>
  <c r="P20" i="48"/>
  <c r="Q20" i="48"/>
  <c r="R20" i="48"/>
  <c r="S20" i="48"/>
  <c r="T20" i="48"/>
  <c r="U20" i="48"/>
  <c r="V20" i="48"/>
  <c r="W20" i="48"/>
  <c r="X20" i="48"/>
  <c r="Y20" i="48"/>
  <c r="Z20" i="48"/>
  <c r="AA20" i="48"/>
  <c r="AB20" i="48"/>
  <c r="AC20" i="48"/>
  <c r="AD20" i="48"/>
  <c r="AE20" i="48"/>
  <c r="AF20" i="48"/>
  <c r="AG20" i="48"/>
  <c r="AH20" i="48"/>
  <c r="AI20" i="48"/>
  <c r="AJ20" i="48"/>
  <c r="AK20" i="48"/>
  <c r="AL20" i="48"/>
  <c r="AM20" i="48"/>
  <c r="AN20" i="48"/>
  <c r="AO20" i="48"/>
  <c r="D21" i="48"/>
  <c r="E21" i="48"/>
  <c r="F21" i="48"/>
  <c r="G21" i="48"/>
  <c r="H21" i="48"/>
  <c r="I21" i="48"/>
  <c r="J21" i="48"/>
  <c r="K21" i="48"/>
  <c r="L21" i="48"/>
  <c r="M21" i="48"/>
  <c r="N21" i="48"/>
  <c r="O21" i="48"/>
  <c r="P21" i="48"/>
  <c r="Q21" i="48"/>
  <c r="R21" i="48"/>
  <c r="S21" i="48"/>
  <c r="T21" i="48"/>
  <c r="U21" i="48"/>
  <c r="V21" i="48"/>
  <c r="W21" i="48"/>
  <c r="X21" i="48"/>
  <c r="Y21" i="48"/>
  <c r="Z21" i="48"/>
  <c r="AA21" i="48"/>
  <c r="AB21" i="48"/>
  <c r="AC21" i="48"/>
  <c r="AD21" i="48"/>
  <c r="AE21" i="48"/>
  <c r="AF21" i="48"/>
  <c r="AG21" i="48"/>
  <c r="AH21" i="48"/>
  <c r="AI21" i="48"/>
  <c r="AJ21" i="48"/>
  <c r="AK21" i="48"/>
  <c r="AL21" i="48"/>
  <c r="AM21" i="48"/>
  <c r="AN21" i="48"/>
  <c r="AO21" i="48"/>
  <c r="D22" i="48"/>
  <c r="E22" i="48"/>
  <c r="F22" i="48"/>
  <c r="G22" i="48"/>
  <c r="H22" i="48"/>
  <c r="I22" i="48"/>
  <c r="J22" i="48"/>
  <c r="K22" i="48"/>
  <c r="L22" i="48"/>
  <c r="M22" i="48"/>
  <c r="N22" i="48"/>
  <c r="O22" i="48"/>
  <c r="P22" i="48"/>
  <c r="Q22" i="48"/>
  <c r="R22" i="48"/>
  <c r="S22" i="48"/>
  <c r="T22" i="48"/>
  <c r="U22" i="48"/>
  <c r="V22" i="48"/>
  <c r="W22" i="48"/>
  <c r="X22" i="48"/>
  <c r="Y22" i="48"/>
  <c r="Z22" i="48"/>
  <c r="AA22" i="48"/>
  <c r="AB22" i="48"/>
  <c r="AC22" i="48"/>
  <c r="AD22" i="48"/>
  <c r="AE22" i="48"/>
  <c r="AF22" i="48"/>
  <c r="AG22" i="48"/>
  <c r="AH22" i="48"/>
  <c r="AI22" i="48"/>
  <c r="AJ22" i="48"/>
  <c r="AK22" i="48"/>
  <c r="AL22" i="48"/>
  <c r="AM22" i="48"/>
  <c r="AN22" i="48"/>
  <c r="AO22" i="48"/>
  <c r="D23" i="48"/>
  <c r="E23" i="48"/>
  <c r="F23" i="48"/>
  <c r="G23" i="48"/>
  <c r="H23" i="48"/>
  <c r="I23" i="48"/>
  <c r="J23" i="48"/>
  <c r="K23" i="48"/>
  <c r="L23" i="48"/>
  <c r="M23" i="48"/>
  <c r="N23" i="48"/>
  <c r="O23" i="48"/>
  <c r="P23" i="48"/>
  <c r="Q23" i="48"/>
  <c r="R23" i="48"/>
  <c r="S23" i="48"/>
  <c r="T23" i="48"/>
  <c r="U23" i="48"/>
  <c r="V23" i="48"/>
  <c r="W23" i="48"/>
  <c r="X23" i="48"/>
  <c r="Y23" i="48"/>
  <c r="Z23" i="48"/>
  <c r="AA23" i="48"/>
  <c r="AB23" i="48"/>
  <c r="AC23" i="48"/>
  <c r="AD23" i="48"/>
  <c r="AE23" i="48"/>
  <c r="AF23" i="48"/>
  <c r="AG23" i="48"/>
  <c r="AH23" i="48"/>
  <c r="AI23" i="48"/>
  <c r="AJ23" i="48"/>
  <c r="AK23" i="48"/>
  <c r="AL23" i="48"/>
  <c r="AM23" i="48"/>
  <c r="AN23" i="48"/>
  <c r="AO23" i="48"/>
  <c r="D24" i="48"/>
  <c r="E24" i="48"/>
  <c r="F24" i="48"/>
  <c r="G24" i="48"/>
  <c r="H24" i="48"/>
  <c r="I24" i="48"/>
  <c r="J24" i="48"/>
  <c r="K24" i="48"/>
  <c r="L24" i="48"/>
  <c r="M24" i="48"/>
  <c r="N24" i="48"/>
  <c r="O24" i="48"/>
  <c r="P24" i="48"/>
  <c r="Q24" i="48"/>
  <c r="R24" i="48"/>
  <c r="S24" i="48"/>
  <c r="T24" i="48"/>
  <c r="U24" i="48"/>
  <c r="V24" i="48"/>
  <c r="W24" i="48"/>
  <c r="X24" i="48"/>
  <c r="Y24" i="48"/>
  <c r="Z24" i="48"/>
  <c r="AA24" i="48"/>
  <c r="AB24" i="48"/>
  <c r="AC24" i="48"/>
  <c r="AD24" i="48"/>
  <c r="AE24" i="48"/>
  <c r="AF24" i="48"/>
  <c r="AG24" i="48"/>
  <c r="AH24" i="48"/>
  <c r="AI24" i="48"/>
  <c r="AJ24" i="48"/>
  <c r="AK24" i="48"/>
  <c r="AL24" i="48"/>
  <c r="AM24" i="48"/>
  <c r="AN24" i="48"/>
  <c r="AO24" i="48"/>
  <c r="D25" i="48"/>
  <c r="E25" i="48"/>
  <c r="F25" i="48"/>
  <c r="G25" i="48"/>
  <c r="H25" i="48"/>
  <c r="I25" i="48"/>
  <c r="J25" i="48"/>
  <c r="K25" i="48"/>
  <c r="L25" i="48"/>
  <c r="M25" i="48"/>
  <c r="N25" i="48"/>
  <c r="O25" i="48"/>
  <c r="P25" i="48"/>
  <c r="Q25" i="48"/>
  <c r="R25" i="48"/>
  <c r="S25" i="48"/>
  <c r="T25" i="48"/>
  <c r="U25" i="48"/>
  <c r="V25" i="48"/>
  <c r="W25" i="48"/>
  <c r="X25" i="48"/>
  <c r="Y25" i="48"/>
  <c r="Z25" i="48"/>
  <c r="AA25" i="48"/>
  <c r="AB25" i="48"/>
  <c r="AC25" i="48"/>
  <c r="AD25" i="48"/>
  <c r="AE25" i="48"/>
  <c r="AF25" i="48"/>
  <c r="AG25" i="48"/>
  <c r="AH25" i="48"/>
  <c r="AI25" i="48"/>
  <c r="AJ25" i="48"/>
  <c r="AK25" i="48"/>
  <c r="AL25" i="48"/>
  <c r="AM25" i="48"/>
  <c r="AN25" i="48"/>
  <c r="AO25" i="48"/>
  <c r="D26" i="48"/>
  <c r="E26" i="48"/>
  <c r="F26" i="48"/>
  <c r="G26" i="48"/>
  <c r="H26" i="48"/>
  <c r="I26" i="48"/>
  <c r="J26" i="48"/>
  <c r="K26" i="48"/>
  <c r="L26" i="48"/>
  <c r="M26" i="48"/>
  <c r="N26" i="48"/>
  <c r="O26" i="48"/>
  <c r="P26" i="48"/>
  <c r="Q26" i="48"/>
  <c r="R26" i="48"/>
  <c r="S26" i="48"/>
  <c r="T26" i="48"/>
  <c r="U26" i="48"/>
  <c r="V26" i="48"/>
  <c r="W26" i="48"/>
  <c r="X26" i="48"/>
  <c r="Y26" i="48"/>
  <c r="Z26" i="48"/>
  <c r="AA26" i="48"/>
  <c r="AB26" i="48"/>
  <c r="AC26" i="48"/>
  <c r="AD26" i="48"/>
  <c r="AE26" i="48"/>
  <c r="AF26" i="48"/>
  <c r="AG26" i="48"/>
  <c r="AH26" i="48"/>
  <c r="AI26" i="48"/>
  <c r="AJ26" i="48"/>
  <c r="AK26" i="48"/>
  <c r="AL26" i="48"/>
  <c r="AM26" i="48"/>
  <c r="AN26" i="48"/>
  <c r="AO26" i="48"/>
  <c r="D27" i="48"/>
  <c r="E27" i="48"/>
  <c r="F27" i="48"/>
  <c r="G27" i="48"/>
  <c r="H27" i="48"/>
  <c r="I27" i="48"/>
  <c r="J27" i="48"/>
  <c r="K27" i="48"/>
  <c r="L27" i="48"/>
  <c r="M27" i="48"/>
  <c r="N27" i="48"/>
  <c r="O27" i="48"/>
  <c r="P27" i="48"/>
  <c r="Q27" i="48"/>
  <c r="R27" i="48"/>
  <c r="S27" i="48"/>
  <c r="T27" i="48"/>
  <c r="U27" i="48"/>
  <c r="V27" i="48"/>
  <c r="W27" i="48"/>
  <c r="X27" i="48"/>
  <c r="Y27" i="48"/>
  <c r="Z27" i="48"/>
  <c r="AA27" i="48"/>
  <c r="AB27" i="48"/>
  <c r="AC27" i="48"/>
  <c r="AD27" i="48"/>
  <c r="AE27" i="48"/>
  <c r="AF27" i="48"/>
  <c r="AG27" i="48"/>
  <c r="AH27" i="48"/>
  <c r="AI27" i="48"/>
  <c r="AJ27" i="48"/>
  <c r="AK27" i="48"/>
  <c r="AL27" i="48"/>
  <c r="AM27" i="48"/>
  <c r="AN27" i="48"/>
  <c r="AO27" i="48"/>
  <c r="D28" i="48"/>
  <c r="E28" i="48"/>
  <c r="F28" i="48"/>
  <c r="G28" i="48"/>
  <c r="H28" i="48"/>
  <c r="I28" i="48"/>
  <c r="J28" i="48"/>
  <c r="K28" i="48"/>
  <c r="L28" i="48"/>
  <c r="M28" i="48"/>
  <c r="N28" i="48"/>
  <c r="O28" i="48"/>
  <c r="P28" i="48"/>
  <c r="Q28" i="48"/>
  <c r="R28" i="48"/>
  <c r="S28" i="48"/>
  <c r="T28" i="48"/>
  <c r="U28" i="48"/>
  <c r="V28" i="48"/>
  <c r="W28" i="48"/>
  <c r="X28" i="48"/>
  <c r="Y28" i="48"/>
  <c r="Z28" i="48"/>
  <c r="AA28" i="48"/>
  <c r="AB28" i="48"/>
  <c r="AC28" i="48"/>
  <c r="AD28" i="48"/>
  <c r="AE28" i="48"/>
  <c r="AF28" i="48"/>
  <c r="AG28" i="48"/>
  <c r="AH28" i="48"/>
  <c r="AI28" i="48"/>
  <c r="AJ28" i="48"/>
  <c r="AK28" i="48"/>
  <c r="AL28" i="48"/>
  <c r="AM28" i="48"/>
  <c r="AN28" i="48"/>
  <c r="AO28" i="48"/>
  <c r="D29" i="48"/>
  <c r="E29" i="48"/>
  <c r="F29" i="48"/>
  <c r="G29" i="48"/>
  <c r="H29" i="48"/>
  <c r="I29" i="48"/>
  <c r="J29" i="48"/>
  <c r="K29" i="48"/>
  <c r="L29" i="48"/>
  <c r="M29" i="48"/>
  <c r="N29" i="48"/>
  <c r="O29" i="48"/>
  <c r="P29" i="48"/>
  <c r="Q29" i="48"/>
  <c r="R29" i="48"/>
  <c r="S29" i="48"/>
  <c r="T29" i="48"/>
  <c r="U29" i="48"/>
  <c r="V29" i="48"/>
  <c r="W29" i="48"/>
  <c r="X29" i="48"/>
  <c r="Y29" i="48"/>
  <c r="Z29" i="48"/>
  <c r="AA29" i="48"/>
  <c r="AB29" i="48"/>
  <c r="AC29" i="48"/>
  <c r="AD29" i="48"/>
  <c r="AE29" i="48"/>
  <c r="AF29" i="48"/>
  <c r="AG29" i="48"/>
  <c r="AH29" i="48"/>
  <c r="AI29" i="48"/>
  <c r="AJ29" i="48"/>
  <c r="AK29" i="48"/>
  <c r="AL29" i="48"/>
  <c r="AM29" i="48"/>
  <c r="AN29" i="48"/>
  <c r="AO29" i="48"/>
  <c r="D30" i="48"/>
  <c r="E30" i="48"/>
  <c r="F30" i="48"/>
  <c r="G30" i="48"/>
  <c r="H30" i="48"/>
  <c r="I30" i="48"/>
  <c r="J30" i="48"/>
  <c r="K30" i="48"/>
  <c r="L30" i="48"/>
  <c r="M30" i="48"/>
  <c r="N30" i="48"/>
  <c r="O30" i="48"/>
  <c r="P30" i="48"/>
  <c r="Q30" i="48"/>
  <c r="R30" i="48"/>
  <c r="S30" i="48"/>
  <c r="T30" i="48"/>
  <c r="U30" i="48"/>
  <c r="V30" i="48"/>
  <c r="W30" i="48"/>
  <c r="X30" i="48"/>
  <c r="Y30" i="48"/>
  <c r="Z30" i="48"/>
  <c r="AA30" i="48"/>
  <c r="AB30" i="48"/>
  <c r="AC30" i="48"/>
  <c r="AD30" i="48"/>
  <c r="AE30" i="48"/>
  <c r="AF30" i="48"/>
  <c r="AG30" i="48"/>
  <c r="AH30" i="48"/>
  <c r="AI30" i="48"/>
  <c r="AJ30" i="48"/>
  <c r="AK30" i="48"/>
  <c r="AL30" i="48"/>
  <c r="AM30" i="48"/>
  <c r="AN30" i="48"/>
  <c r="AO30" i="48"/>
  <c r="D31" i="48"/>
  <c r="E31" i="48"/>
  <c r="F31" i="48"/>
  <c r="G31" i="48"/>
  <c r="H31" i="48"/>
  <c r="I31" i="48"/>
  <c r="J31" i="48"/>
  <c r="K31" i="48"/>
  <c r="L31" i="48"/>
  <c r="M31" i="48"/>
  <c r="N31" i="48"/>
  <c r="O31" i="48"/>
  <c r="P31" i="48"/>
  <c r="Q31" i="48"/>
  <c r="R31" i="48"/>
  <c r="S31" i="48"/>
  <c r="T31" i="48"/>
  <c r="U31" i="48"/>
  <c r="V31" i="48"/>
  <c r="W31" i="48"/>
  <c r="X31" i="48"/>
  <c r="Y31" i="48"/>
  <c r="Z31" i="48"/>
  <c r="AA31" i="48"/>
  <c r="AB31" i="48"/>
  <c r="AC31" i="48"/>
  <c r="AD31" i="48"/>
  <c r="AE31" i="48"/>
  <c r="AF31" i="48"/>
  <c r="AG31" i="48"/>
  <c r="AH31" i="48"/>
  <c r="AI31" i="48"/>
  <c r="AJ31" i="48"/>
  <c r="AK31" i="48"/>
  <c r="AL31" i="48"/>
  <c r="AM31" i="48"/>
  <c r="AN31" i="48"/>
  <c r="AO31" i="48"/>
  <c r="D32" i="48"/>
  <c r="E32" i="48"/>
  <c r="F32" i="48"/>
  <c r="G32" i="48"/>
  <c r="H32" i="48"/>
  <c r="I32" i="48"/>
  <c r="J32" i="48"/>
  <c r="K32" i="48"/>
  <c r="L32" i="48"/>
  <c r="M32" i="48"/>
  <c r="N32" i="48"/>
  <c r="O32" i="48"/>
  <c r="P32" i="48"/>
  <c r="Q32" i="48"/>
  <c r="R32" i="48"/>
  <c r="S32" i="48"/>
  <c r="T32" i="48"/>
  <c r="U32" i="48"/>
  <c r="V32" i="48"/>
  <c r="W32" i="48"/>
  <c r="X32" i="48"/>
  <c r="Y32" i="48"/>
  <c r="Z32" i="48"/>
  <c r="AA32" i="48"/>
  <c r="AB32" i="48"/>
  <c r="AC32" i="48"/>
  <c r="AD32" i="48"/>
  <c r="AE32" i="48"/>
  <c r="AF32" i="48"/>
  <c r="AG32" i="48"/>
  <c r="AH32" i="48"/>
  <c r="AI32" i="48"/>
  <c r="AJ32" i="48"/>
  <c r="AK32" i="48"/>
  <c r="AL32" i="48"/>
  <c r="AM32" i="48"/>
  <c r="AN32" i="48"/>
  <c r="AO32" i="48"/>
  <c r="D33" i="48"/>
  <c r="E33" i="48"/>
  <c r="F33" i="48"/>
  <c r="G33" i="48"/>
  <c r="H33" i="48"/>
  <c r="I33" i="48"/>
  <c r="J33" i="48"/>
  <c r="K33" i="48"/>
  <c r="L33" i="48"/>
  <c r="M33" i="48"/>
  <c r="N33" i="48"/>
  <c r="O33" i="48"/>
  <c r="P33" i="48"/>
  <c r="Q33" i="48"/>
  <c r="R33" i="48"/>
  <c r="S33" i="48"/>
  <c r="T33" i="48"/>
  <c r="U33" i="48"/>
  <c r="V33" i="48"/>
  <c r="W33" i="48"/>
  <c r="X33" i="48"/>
  <c r="Y33" i="48"/>
  <c r="Z33" i="48"/>
  <c r="AA33" i="48"/>
  <c r="AB33" i="48"/>
  <c r="AC33" i="48"/>
  <c r="AD33" i="48"/>
  <c r="AE33" i="48"/>
  <c r="AF33" i="48"/>
  <c r="AG33" i="48"/>
  <c r="AH33" i="48"/>
  <c r="AI33" i="48"/>
  <c r="AJ33" i="48"/>
  <c r="AK33" i="48"/>
  <c r="AL33" i="48"/>
  <c r="AM33" i="48"/>
  <c r="AN33" i="48"/>
  <c r="AO33" i="48"/>
  <c r="D34" i="48"/>
  <c r="E34" i="48"/>
  <c r="F34" i="48"/>
  <c r="G34" i="48"/>
  <c r="H34" i="48"/>
  <c r="I34" i="48"/>
  <c r="J34" i="48"/>
  <c r="K34" i="48"/>
  <c r="L34" i="48"/>
  <c r="M34" i="48"/>
  <c r="N34" i="48"/>
  <c r="O34" i="48"/>
  <c r="P34" i="48"/>
  <c r="Q34" i="48"/>
  <c r="R34" i="48"/>
  <c r="S34" i="48"/>
  <c r="T34" i="48"/>
  <c r="U34" i="48"/>
  <c r="V34" i="48"/>
  <c r="W34" i="48"/>
  <c r="X34" i="48"/>
  <c r="Y34" i="48"/>
  <c r="Z34" i="48"/>
  <c r="AA34" i="48"/>
  <c r="AB34" i="48"/>
  <c r="AC34" i="48"/>
  <c r="AD34" i="48"/>
  <c r="AE34" i="48"/>
  <c r="AF34" i="48"/>
  <c r="AG34" i="48"/>
  <c r="AH34" i="48"/>
  <c r="AI34" i="48"/>
  <c r="AJ34" i="48"/>
  <c r="AK34" i="48"/>
  <c r="AL34" i="48"/>
  <c r="AM34" i="48"/>
  <c r="AN34" i="48"/>
  <c r="AO34" i="48"/>
  <c r="D35" i="48"/>
  <c r="E35" i="48"/>
  <c r="F35" i="48"/>
  <c r="G35" i="48"/>
  <c r="H35" i="48"/>
  <c r="I35" i="48"/>
  <c r="J35" i="48"/>
  <c r="K35" i="48"/>
  <c r="L35" i="48"/>
  <c r="M35" i="48"/>
  <c r="N35" i="48"/>
  <c r="O35" i="48"/>
  <c r="P35" i="48"/>
  <c r="Q35" i="48"/>
  <c r="R35" i="48"/>
  <c r="S35" i="48"/>
  <c r="T35" i="48"/>
  <c r="U35" i="48"/>
  <c r="V35" i="48"/>
  <c r="W35" i="48"/>
  <c r="X35" i="48"/>
  <c r="Y35" i="48"/>
  <c r="Z35" i="48"/>
  <c r="AA35" i="48"/>
  <c r="AB35" i="48"/>
  <c r="AC35" i="48"/>
  <c r="AD35" i="48"/>
  <c r="AE35" i="48"/>
  <c r="AF35" i="48"/>
  <c r="AG35" i="48"/>
  <c r="AH35" i="48"/>
  <c r="AI35" i="48"/>
  <c r="AJ35" i="48"/>
  <c r="AK35" i="48"/>
  <c r="AL35" i="48"/>
  <c r="AM35" i="48"/>
  <c r="AN35" i="48"/>
  <c r="AO35" i="48"/>
  <c r="D36" i="48"/>
  <c r="E36" i="48"/>
  <c r="F36" i="48"/>
  <c r="G36" i="48"/>
  <c r="H36" i="48"/>
  <c r="I36" i="48"/>
  <c r="J36" i="48"/>
  <c r="K36" i="48"/>
  <c r="L36" i="48"/>
  <c r="M36" i="48"/>
  <c r="N36" i="48"/>
  <c r="O36" i="48"/>
  <c r="P36" i="48"/>
  <c r="Q36" i="48"/>
  <c r="R36" i="48"/>
  <c r="S36" i="48"/>
  <c r="T36" i="48"/>
  <c r="U36" i="48"/>
  <c r="V36" i="48"/>
  <c r="W36" i="48"/>
  <c r="X36" i="48"/>
  <c r="Y36" i="48"/>
  <c r="Z36" i="48"/>
  <c r="AA36" i="48"/>
  <c r="AB36" i="48"/>
  <c r="AC36" i="48"/>
  <c r="AD36" i="48"/>
  <c r="AE36" i="48"/>
  <c r="AF36" i="48"/>
  <c r="AG36" i="48"/>
  <c r="AH36" i="48"/>
  <c r="AI36" i="48"/>
  <c r="AJ36" i="48"/>
  <c r="AK36" i="48"/>
  <c r="AL36" i="48"/>
  <c r="AM36" i="48"/>
  <c r="AN36" i="48"/>
  <c r="AO36" i="48"/>
  <c r="D37" i="48"/>
  <c r="E37" i="48"/>
  <c r="F37" i="48"/>
  <c r="G37" i="48"/>
  <c r="H37" i="48"/>
  <c r="I37" i="48"/>
  <c r="J37" i="48"/>
  <c r="K37" i="48"/>
  <c r="L37" i="48"/>
  <c r="M37" i="48"/>
  <c r="N37" i="48"/>
  <c r="O37" i="48"/>
  <c r="P37" i="48"/>
  <c r="Q37" i="48"/>
  <c r="R37" i="48"/>
  <c r="S37" i="48"/>
  <c r="T37" i="48"/>
  <c r="U37" i="48"/>
  <c r="V37" i="48"/>
  <c r="W37" i="48"/>
  <c r="X37" i="48"/>
  <c r="Y37" i="48"/>
  <c r="Z37" i="48"/>
  <c r="AA37" i="48"/>
  <c r="AB37" i="48"/>
  <c r="AC37" i="48"/>
  <c r="AD37" i="48"/>
  <c r="AE37" i="48"/>
  <c r="AF37" i="48"/>
  <c r="AG37" i="48"/>
  <c r="AH37" i="48"/>
  <c r="AI37" i="48"/>
  <c r="AJ37" i="48"/>
  <c r="AK37" i="48"/>
  <c r="AL37" i="48"/>
  <c r="AM37" i="48"/>
  <c r="AN37" i="48"/>
  <c r="AO37" i="48"/>
  <c r="D38" i="48"/>
  <c r="E38" i="48"/>
  <c r="F38" i="48"/>
  <c r="G38" i="48"/>
  <c r="H38" i="48"/>
  <c r="I38" i="48"/>
  <c r="J38" i="48"/>
  <c r="K38" i="48"/>
  <c r="L38" i="48"/>
  <c r="M38" i="48"/>
  <c r="N38" i="48"/>
  <c r="O38" i="48"/>
  <c r="P38" i="48"/>
  <c r="Q38" i="48"/>
  <c r="R38" i="48"/>
  <c r="S38" i="48"/>
  <c r="T38" i="48"/>
  <c r="U38" i="48"/>
  <c r="V38" i="48"/>
  <c r="W38" i="48"/>
  <c r="X38" i="48"/>
  <c r="Y38" i="48"/>
  <c r="Z38" i="48"/>
  <c r="AA38" i="48"/>
  <c r="AB38" i="48"/>
  <c r="AC38" i="48"/>
  <c r="AD38" i="48"/>
  <c r="AE38" i="48"/>
  <c r="AF38" i="48"/>
  <c r="AG38" i="48"/>
  <c r="AH38" i="48"/>
  <c r="AI38" i="48"/>
  <c r="AJ38" i="48"/>
  <c r="AK38" i="48"/>
  <c r="AL38" i="48"/>
  <c r="AM38" i="48"/>
  <c r="AN38" i="48"/>
  <c r="AO38" i="48"/>
  <c r="D39" i="48"/>
  <c r="E39" i="48"/>
  <c r="F39" i="48"/>
  <c r="G39" i="48"/>
  <c r="H39" i="48"/>
  <c r="I39" i="48"/>
  <c r="J39" i="48"/>
  <c r="K39" i="48"/>
  <c r="L39" i="48"/>
  <c r="M39" i="48"/>
  <c r="N39" i="48"/>
  <c r="O39" i="48"/>
  <c r="P39" i="48"/>
  <c r="Q39" i="48"/>
  <c r="R39" i="48"/>
  <c r="S39" i="48"/>
  <c r="T39" i="48"/>
  <c r="U39" i="48"/>
  <c r="V39" i="48"/>
  <c r="W39" i="48"/>
  <c r="X39" i="48"/>
  <c r="Y39" i="48"/>
  <c r="Z39" i="48"/>
  <c r="AA39" i="48"/>
  <c r="AB39" i="48"/>
  <c r="AC39" i="48"/>
  <c r="AD39" i="48"/>
  <c r="AE39" i="48"/>
  <c r="AF39" i="48"/>
  <c r="AG39" i="48"/>
  <c r="AH39" i="48"/>
  <c r="AI39" i="48"/>
  <c r="AJ39" i="48"/>
  <c r="AK39" i="48"/>
  <c r="AL39" i="48"/>
  <c r="AM39" i="48"/>
  <c r="AN39" i="48"/>
  <c r="AO39" i="48"/>
  <c r="D40" i="48"/>
  <c r="E40" i="48"/>
  <c r="F40" i="48"/>
  <c r="G40" i="48"/>
  <c r="H40" i="48"/>
  <c r="I40" i="48"/>
  <c r="J40" i="48"/>
  <c r="K40" i="48"/>
  <c r="L40" i="48"/>
  <c r="M40" i="48"/>
  <c r="N40" i="48"/>
  <c r="O40" i="48"/>
  <c r="P40" i="48"/>
  <c r="Q40" i="48"/>
  <c r="R40" i="48"/>
  <c r="S40" i="48"/>
  <c r="T40" i="48"/>
  <c r="U40" i="48"/>
  <c r="V40" i="48"/>
  <c r="W40" i="48"/>
  <c r="X40" i="48"/>
  <c r="Y40" i="48"/>
  <c r="Z40" i="48"/>
  <c r="AA40" i="48"/>
  <c r="AB40" i="48"/>
  <c r="AC40" i="48"/>
  <c r="AD40" i="48"/>
  <c r="AE40" i="48"/>
  <c r="AF40" i="48"/>
  <c r="AG40" i="48"/>
  <c r="AH40" i="48"/>
  <c r="AI40" i="48"/>
  <c r="AJ40" i="48"/>
  <c r="AK40" i="48"/>
  <c r="AL40" i="48"/>
  <c r="AM40" i="48"/>
  <c r="AN40" i="48"/>
  <c r="AO40" i="48"/>
  <c r="D41" i="48"/>
  <c r="E41" i="48"/>
  <c r="F41" i="48"/>
  <c r="G41" i="48"/>
  <c r="H41" i="48"/>
  <c r="I41" i="48"/>
  <c r="J41" i="48"/>
  <c r="K41" i="48"/>
  <c r="L41" i="48"/>
  <c r="M41" i="48"/>
  <c r="N41" i="48"/>
  <c r="O41" i="48"/>
  <c r="P41" i="48"/>
  <c r="Q41" i="48"/>
  <c r="R41" i="48"/>
  <c r="S41" i="48"/>
  <c r="T41" i="48"/>
  <c r="U41" i="48"/>
  <c r="V41" i="48"/>
  <c r="W41" i="48"/>
  <c r="X41" i="48"/>
  <c r="Y41" i="48"/>
  <c r="Z41" i="48"/>
  <c r="AA41" i="48"/>
  <c r="AB41" i="48"/>
  <c r="AC41" i="48"/>
  <c r="AD41" i="48"/>
  <c r="AE41" i="48"/>
  <c r="AF41" i="48"/>
  <c r="AG41" i="48"/>
  <c r="AH41" i="48"/>
  <c r="AI41" i="48"/>
  <c r="AJ41" i="48"/>
  <c r="AK41" i="48"/>
  <c r="AL41" i="48"/>
  <c r="AM41" i="48"/>
  <c r="AN41" i="48"/>
  <c r="AO41" i="48"/>
  <c r="D42" i="48"/>
  <c r="E42" i="48"/>
  <c r="F42" i="48"/>
  <c r="G42" i="48"/>
  <c r="H42" i="48"/>
  <c r="I42" i="48"/>
  <c r="J42" i="48"/>
  <c r="K42" i="48"/>
  <c r="L42" i="48"/>
  <c r="M42" i="48"/>
  <c r="N42" i="48"/>
  <c r="O42" i="48"/>
  <c r="P42" i="48"/>
  <c r="Q42" i="48"/>
  <c r="R42" i="48"/>
  <c r="S42" i="48"/>
  <c r="T42" i="48"/>
  <c r="U42" i="48"/>
  <c r="V42" i="48"/>
  <c r="W42" i="48"/>
  <c r="X42" i="48"/>
  <c r="Y42" i="48"/>
  <c r="Z42" i="48"/>
  <c r="AA42" i="48"/>
  <c r="AB42" i="48"/>
  <c r="AC42" i="48"/>
  <c r="AD42" i="48"/>
  <c r="AE42" i="48"/>
  <c r="AF42" i="48"/>
  <c r="AG42" i="48"/>
  <c r="AH42" i="48"/>
  <c r="AI42" i="48"/>
  <c r="AJ42" i="48"/>
  <c r="AK42" i="48"/>
  <c r="AL42" i="48"/>
  <c r="AM42" i="48"/>
  <c r="AN42" i="48"/>
  <c r="AO42" i="48"/>
  <c r="E4" i="48"/>
  <c r="F4" i="48"/>
  <c r="G4" i="48"/>
  <c r="H4" i="48"/>
  <c r="I4" i="48"/>
  <c r="J4" i="48"/>
  <c r="K4" i="48"/>
  <c r="L4" i="48"/>
  <c r="M4" i="48"/>
  <c r="N4" i="48"/>
  <c r="O4" i="48"/>
  <c r="P4" i="48"/>
  <c r="Q4" i="48"/>
  <c r="R4" i="48"/>
  <c r="S4" i="48"/>
  <c r="T4" i="48"/>
  <c r="U4" i="48"/>
  <c r="V4" i="48"/>
  <c r="W4" i="48"/>
  <c r="X4" i="48"/>
  <c r="Y4" i="48"/>
  <c r="Z4" i="48"/>
  <c r="AA4" i="48"/>
  <c r="AB4" i="48"/>
  <c r="AC4" i="48"/>
  <c r="AD4" i="48"/>
  <c r="AE4" i="48"/>
  <c r="AF4" i="48"/>
  <c r="AG4" i="48"/>
  <c r="AH4" i="48"/>
  <c r="AI4" i="48"/>
  <c r="AJ4" i="48"/>
  <c r="AK4" i="48"/>
  <c r="AL4" i="48"/>
  <c r="AM4" i="48"/>
  <c r="AN4" i="48"/>
  <c r="AO4" i="48"/>
  <c r="EC16" i="46"/>
  <c r="K576" i="74" l="1"/>
  <c r="O5" i="74"/>
  <c r="AK5" i="74" s="1"/>
  <c r="N5" i="74"/>
  <c r="AJ5" i="74" s="1"/>
  <c r="AG590" i="74"/>
  <c r="I5" i="74"/>
  <c r="AG5" i="74" s="1"/>
  <c r="M5" i="74"/>
  <c r="AI5" i="74" s="1"/>
  <c r="K575" i="74"/>
  <c r="K590" i="74"/>
  <c r="AE576" i="74"/>
  <c r="AG576" i="74"/>
  <c r="AF575" i="74"/>
  <c r="AG575" i="74" s="1"/>
  <c r="AG560" i="74"/>
  <c r="K560" i="74"/>
  <c r="K545" i="74"/>
  <c r="AF545" i="74"/>
  <c r="AG545" i="74" s="1"/>
  <c r="AG530" i="74"/>
  <c r="K530" i="74"/>
  <c r="AG515" i="74"/>
  <c r="K515" i="74"/>
  <c r="K456" i="74"/>
  <c r="K500" i="74"/>
  <c r="AF500" i="74"/>
  <c r="AG500" i="74" s="1"/>
  <c r="K426" i="74"/>
  <c r="AG485" i="74"/>
  <c r="K485" i="74"/>
  <c r="K470" i="74"/>
  <c r="AE426" i="74"/>
  <c r="AG426" i="74" s="1"/>
  <c r="AE456" i="74"/>
  <c r="AG456" i="74" s="1"/>
  <c r="AF470" i="74"/>
  <c r="AG470" i="74" s="1"/>
  <c r="AG455" i="74"/>
  <c r="K455" i="74"/>
  <c r="K440" i="74"/>
  <c r="AF440" i="74"/>
  <c r="AG440" i="74" s="1"/>
  <c r="K410" i="74"/>
  <c r="AG425" i="74"/>
  <c r="AE410" i="74"/>
  <c r="K425" i="74"/>
  <c r="AF410" i="74"/>
  <c r="K395" i="74"/>
  <c r="K380" i="74"/>
  <c r="AF395" i="74"/>
  <c r="AG395" i="74" s="1"/>
  <c r="AF380" i="74"/>
  <c r="AG380" i="74" s="1"/>
  <c r="AG365" i="74"/>
  <c r="K365" i="74"/>
  <c r="K350" i="74"/>
  <c r="AF350" i="74"/>
  <c r="AG350" i="74" s="1"/>
  <c r="K335" i="74"/>
  <c r="AF335" i="74"/>
  <c r="AG335" i="74" s="1"/>
  <c r="K320" i="74"/>
  <c r="AF320" i="74"/>
  <c r="AG320" i="74" s="1"/>
  <c r="AG305" i="74"/>
  <c r="K305" i="74"/>
  <c r="AG290" i="74"/>
  <c r="K290" i="74"/>
  <c r="K275" i="74"/>
  <c r="AF275" i="74"/>
  <c r="AG275" i="74" s="1"/>
  <c r="K260" i="74"/>
  <c r="AF260" i="74"/>
  <c r="AG260" i="74" s="1"/>
  <c r="K245" i="74"/>
  <c r="AF245" i="74"/>
  <c r="AG245" i="74" s="1"/>
  <c r="AG230" i="74"/>
  <c r="K230" i="74"/>
  <c r="AG215" i="74"/>
  <c r="K215" i="74"/>
  <c r="K200" i="74"/>
  <c r="K185" i="74"/>
  <c r="AF200" i="74"/>
  <c r="AG200" i="74" s="1"/>
  <c r="K125" i="74"/>
  <c r="K170" i="74"/>
  <c r="AF185" i="74"/>
  <c r="AG185" i="74" s="1"/>
  <c r="AG140" i="74"/>
  <c r="K155" i="74"/>
  <c r="AF170" i="74"/>
  <c r="AG170" i="74" s="1"/>
  <c r="AF155" i="74"/>
  <c r="AG155" i="74" s="1"/>
  <c r="K140" i="74"/>
  <c r="K110" i="74"/>
  <c r="AF125" i="74"/>
  <c r="AG125" i="74" s="1"/>
  <c r="AF110" i="74"/>
  <c r="AG110" i="74" s="1"/>
  <c r="AG95" i="74"/>
  <c r="K95" i="74"/>
  <c r="AG80" i="74"/>
  <c r="K80" i="74"/>
  <c r="K51" i="74"/>
  <c r="K65" i="74"/>
  <c r="K36" i="74"/>
  <c r="K50" i="74"/>
  <c r="AF65" i="74"/>
  <c r="AG65" i="74" s="1"/>
  <c r="AE51" i="74"/>
  <c r="AG51" i="74" s="1"/>
  <c r="K35" i="74"/>
  <c r="AF50" i="74"/>
  <c r="AG50" i="74" s="1"/>
  <c r="AG20" i="74"/>
  <c r="AG35" i="74"/>
  <c r="AE36" i="74"/>
  <c r="AG36" i="74" s="1"/>
  <c r="K20" i="74"/>
  <c r="EL45" i="46"/>
  <c r="EK45" i="46"/>
  <c r="EJ45" i="46"/>
  <c r="EH45" i="46"/>
  <c r="EG45" i="46"/>
  <c r="EI41" i="46"/>
  <c r="EI40" i="46"/>
  <c r="EI39" i="46"/>
  <c r="EI38" i="46"/>
  <c r="EI37" i="46"/>
  <c r="EI35" i="46"/>
  <c r="EI34" i="46"/>
  <c r="EI28" i="46"/>
  <c r="EI27" i="46"/>
  <c r="EI26" i="46"/>
  <c r="EI25" i="46"/>
  <c r="EI21" i="46"/>
  <c r="EI20" i="46"/>
  <c r="EI19" i="46"/>
  <c r="EI15" i="46"/>
  <c r="EI13" i="46"/>
  <c r="EI11" i="46"/>
  <c r="EI10" i="46"/>
  <c r="EI9" i="46"/>
  <c r="EI7" i="46"/>
  <c r="EI6" i="46"/>
  <c r="K5" i="74" l="1"/>
  <c r="AG410" i="74"/>
  <c r="EI45" i="46"/>
  <c r="B42" i="80" l="1"/>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13" i="80"/>
  <c r="B12" i="80"/>
  <c r="B11" i="80"/>
  <c r="B10" i="80"/>
  <c r="B9" i="80"/>
  <c r="B8" i="80"/>
  <c r="B7" i="80"/>
  <c r="B6" i="80"/>
  <c r="B5" i="80"/>
  <c r="B4" i="80"/>
  <c r="AO3" i="80"/>
  <c r="AN3" i="80"/>
  <c r="AM3" i="80"/>
  <c r="AL3" i="80"/>
  <c r="AK3" i="80"/>
  <c r="AJ3" i="80"/>
  <c r="AI3" i="80"/>
  <c r="AH3" i="80"/>
  <c r="AG3" i="80"/>
  <c r="AF3" i="80"/>
  <c r="AE3" i="80"/>
  <c r="AD3" i="80"/>
  <c r="AC3" i="80"/>
  <c r="AB3" i="80"/>
  <c r="AA3" i="80"/>
  <c r="Z3" i="80"/>
  <c r="Y3" i="80"/>
  <c r="X3" i="80"/>
  <c r="W3" i="80"/>
  <c r="V3" i="80"/>
  <c r="U3" i="80"/>
  <c r="T3" i="80"/>
  <c r="S3" i="80"/>
  <c r="R3" i="80"/>
  <c r="Q3" i="80"/>
  <c r="P3" i="80"/>
  <c r="O3" i="80"/>
  <c r="N3" i="80"/>
  <c r="M3" i="80"/>
  <c r="L3" i="80"/>
  <c r="K3" i="80"/>
  <c r="J3" i="80"/>
  <c r="I3" i="80"/>
  <c r="H3" i="80"/>
  <c r="G3" i="80"/>
  <c r="F3" i="80"/>
  <c r="E3" i="80"/>
  <c r="D3" i="80"/>
  <c r="C3" i="80"/>
  <c r="U6" i="74" l="1"/>
  <c r="Q6" i="74"/>
  <c r="P6" i="74"/>
  <c r="L6" i="74"/>
  <c r="O561" i="74"/>
  <c r="N561" i="74"/>
  <c r="J561" i="74"/>
  <c r="I561" i="74"/>
  <c r="AH561" i="74"/>
  <c r="O546" i="74"/>
  <c r="N546" i="74"/>
  <c r="J546" i="74"/>
  <c r="I546" i="74"/>
  <c r="AH546" i="74"/>
  <c r="O531" i="74"/>
  <c r="AK531" i="74" s="1"/>
  <c r="N531" i="74"/>
  <c r="J531" i="74"/>
  <c r="I531" i="74"/>
  <c r="AH531" i="74"/>
  <c r="O516" i="74"/>
  <c r="N516" i="74"/>
  <c r="J516" i="74"/>
  <c r="I516" i="74"/>
  <c r="AH516" i="74"/>
  <c r="O501" i="74"/>
  <c r="N501" i="74"/>
  <c r="J501" i="74"/>
  <c r="I501" i="74"/>
  <c r="AH501" i="74"/>
  <c r="O486" i="74"/>
  <c r="N486" i="74"/>
  <c r="J486" i="74"/>
  <c r="I486" i="74"/>
  <c r="AH486" i="74"/>
  <c r="O471" i="74"/>
  <c r="N471" i="74"/>
  <c r="J471" i="74"/>
  <c r="I471" i="74"/>
  <c r="AH471" i="74"/>
  <c r="O441" i="74"/>
  <c r="N441" i="74"/>
  <c r="J441" i="74"/>
  <c r="I441" i="74"/>
  <c r="AH441" i="74"/>
  <c r="O411" i="74"/>
  <c r="N411" i="74"/>
  <c r="M411" i="74"/>
  <c r="J411" i="74"/>
  <c r="I411" i="74"/>
  <c r="AH411" i="74"/>
  <c r="O396" i="74"/>
  <c r="N396" i="74"/>
  <c r="M396" i="74"/>
  <c r="J396" i="74"/>
  <c r="I396" i="74"/>
  <c r="AH396" i="74"/>
  <c r="O381" i="74"/>
  <c r="N381" i="74"/>
  <c r="J381" i="74"/>
  <c r="I381" i="74"/>
  <c r="AH381" i="74"/>
  <c r="O366" i="74"/>
  <c r="N366" i="74"/>
  <c r="J366" i="74"/>
  <c r="I366" i="74"/>
  <c r="AH366" i="74"/>
  <c r="O351" i="74"/>
  <c r="N351" i="74"/>
  <c r="J351" i="74"/>
  <c r="I351" i="74"/>
  <c r="AH351" i="74"/>
  <c r="O336" i="74"/>
  <c r="N336" i="74"/>
  <c r="J336" i="74"/>
  <c r="I336" i="74"/>
  <c r="AH336" i="74"/>
  <c r="O321" i="74"/>
  <c r="N321" i="74"/>
  <c r="J321" i="74"/>
  <c r="I321" i="74"/>
  <c r="AH321" i="74"/>
  <c r="O306" i="74"/>
  <c r="N306" i="74"/>
  <c r="J306" i="74"/>
  <c r="I306" i="74"/>
  <c r="AH306" i="74"/>
  <c r="AI306" i="74"/>
  <c r="O291" i="74"/>
  <c r="N291" i="74"/>
  <c r="J291" i="74"/>
  <c r="I291" i="74"/>
  <c r="AH291" i="74"/>
  <c r="O276" i="74"/>
  <c r="N276" i="74"/>
  <c r="J276" i="74"/>
  <c r="I276" i="74"/>
  <c r="AH276" i="74"/>
  <c r="O261" i="74"/>
  <c r="N261" i="74"/>
  <c r="J261" i="74"/>
  <c r="I261" i="74"/>
  <c r="AH261" i="74"/>
  <c r="O246" i="74"/>
  <c r="N246" i="74"/>
  <c r="J246" i="74"/>
  <c r="I246" i="74"/>
  <c r="AH246" i="74"/>
  <c r="O231" i="74"/>
  <c r="N231" i="74"/>
  <c r="J231" i="74"/>
  <c r="I231" i="74"/>
  <c r="AH231" i="74"/>
  <c r="O216" i="74"/>
  <c r="N216" i="74"/>
  <c r="J216" i="74"/>
  <c r="I216" i="74"/>
  <c r="AH216" i="74"/>
  <c r="O201" i="74"/>
  <c r="N201" i="74"/>
  <c r="J201" i="74"/>
  <c r="I201" i="74"/>
  <c r="AH201" i="74"/>
  <c r="O186" i="74"/>
  <c r="N186" i="74"/>
  <c r="J186" i="74"/>
  <c r="I186" i="74"/>
  <c r="AH186" i="74"/>
  <c r="N171" i="74"/>
  <c r="J171" i="74"/>
  <c r="I171" i="74"/>
  <c r="AH171" i="74"/>
  <c r="N156" i="74"/>
  <c r="J156" i="74"/>
  <c r="I156" i="74"/>
  <c r="AH156" i="74"/>
  <c r="N141" i="74"/>
  <c r="AH141" i="74"/>
  <c r="O126" i="74"/>
  <c r="N126" i="74"/>
  <c r="J126" i="74"/>
  <c r="I126" i="74"/>
  <c r="AH126" i="74"/>
  <c r="O111" i="74"/>
  <c r="N111" i="74"/>
  <c r="J111" i="74"/>
  <c r="I111" i="74"/>
  <c r="AH111" i="74"/>
  <c r="O96" i="74"/>
  <c r="N96" i="74"/>
  <c r="J96" i="74"/>
  <c r="I96" i="74"/>
  <c r="AH96" i="74"/>
  <c r="O81" i="74"/>
  <c r="N81" i="74"/>
  <c r="J81" i="74"/>
  <c r="I81" i="74"/>
  <c r="AH81" i="74"/>
  <c r="O66" i="74"/>
  <c r="N67" i="74"/>
  <c r="N66" i="74"/>
  <c r="AH6" i="74" l="1"/>
  <c r="AI81" i="74"/>
  <c r="AK96" i="74"/>
  <c r="AE126" i="74"/>
  <c r="AI141" i="74"/>
  <c r="AE156" i="74"/>
  <c r="AJ171" i="74"/>
  <c r="AE186" i="74"/>
  <c r="AI201" i="74"/>
  <c r="AE216" i="74"/>
  <c r="AK216" i="74"/>
  <c r="AI231" i="74"/>
  <c r="AE246" i="74"/>
  <c r="AK246" i="74"/>
  <c r="AE261" i="74"/>
  <c r="AK261" i="74"/>
  <c r="AI276" i="74"/>
  <c r="AE291" i="74"/>
  <c r="AJ321" i="74"/>
  <c r="AF336" i="74"/>
  <c r="AJ351" i="74"/>
  <c r="AF366" i="74"/>
  <c r="AJ381" i="74"/>
  <c r="AJ411" i="74"/>
  <c r="AI441" i="74"/>
  <c r="AI471" i="74"/>
  <c r="AE486" i="74"/>
  <c r="AI501" i="74"/>
  <c r="AE516" i="74"/>
  <c r="AK516" i="74"/>
  <c r="AF531" i="74"/>
  <c r="AJ546" i="74"/>
  <c r="AE561" i="74"/>
  <c r="AK561" i="74"/>
  <c r="AJ81" i="74"/>
  <c r="AF96" i="74"/>
  <c r="AJ111" i="74"/>
  <c r="AJ141" i="74"/>
  <c r="AF186" i="74"/>
  <c r="AJ201" i="74"/>
  <c r="AF216" i="74"/>
  <c r="AJ231" i="74"/>
  <c r="AJ276" i="74"/>
  <c r="AE321" i="74"/>
  <c r="AK321" i="74"/>
  <c r="AI336" i="74"/>
  <c r="AE351" i="74"/>
  <c r="AK351" i="74"/>
  <c r="AI366" i="74"/>
  <c r="AE381" i="74"/>
  <c r="AK381" i="74"/>
  <c r="AI396" i="74"/>
  <c r="AE411" i="74"/>
  <c r="AI531" i="74"/>
  <c r="AK546" i="74"/>
  <c r="AE81" i="74"/>
  <c r="AK81" i="74"/>
  <c r="AI96" i="74"/>
  <c r="AE111" i="74"/>
  <c r="AK111" i="74"/>
  <c r="AI126" i="74"/>
  <c r="AE141" i="74"/>
  <c r="AK141" i="74"/>
  <c r="AI156" i="74"/>
  <c r="AE171" i="74"/>
  <c r="AK171" i="74"/>
  <c r="AI186" i="74"/>
  <c r="AE201" i="74"/>
  <c r="AK201" i="74"/>
  <c r="AI216" i="74"/>
  <c r="AE231" i="74"/>
  <c r="AK231" i="74"/>
  <c r="AI246" i="74"/>
  <c r="AI261" i="74"/>
  <c r="AE276" i="74"/>
  <c r="AK276" i="74"/>
  <c r="AI291" i="74"/>
  <c r="AJ306" i="74"/>
  <c r="AF321" i="74"/>
  <c r="AJ336" i="74"/>
  <c r="AF351" i="74"/>
  <c r="AJ366" i="74"/>
  <c r="AF381" i="74"/>
  <c r="AJ396" i="74"/>
  <c r="AF411" i="74"/>
  <c r="AE441" i="74"/>
  <c r="AK441" i="74"/>
  <c r="AE471" i="74"/>
  <c r="AK471" i="74"/>
  <c r="AI486" i="74"/>
  <c r="AE501" i="74"/>
  <c r="AK501" i="74"/>
  <c r="AI516" i="74"/>
  <c r="AJ531" i="74"/>
  <c r="AF561" i="74"/>
  <c r="AI561" i="74"/>
  <c r="AE96" i="74"/>
  <c r="AI111" i="74"/>
  <c r="AK126" i="74"/>
  <c r="AK156" i="74"/>
  <c r="AK186" i="74"/>
  <c r="AK291" i="74"/>
  <c r="AF306" i="74"/>
  <c r="AK486" i="74"/>
  <c r="AF156" i="74"/>
  <c r="AI171" i="74"/>
  <c r="AK411" i="74"/>
  <c r="AJ441" i="74"/>
  <c r="AJ471" i="74"/>
  <c r="AF486" i="74"/>
  <c r="AJ501" i="74"/>
  <c r="AE546" i="74"/>
  <c r="AF81" i="74"/>
  <c r="AJ96" i="74"/>
  <c r="AJ126" i="74"/>
  <c r="AF141" i="74"/>
  <c r="AJ156" i="74"/>
  <c r="AF171" i="74"/>
  <c r="AJ186" i="74"/>
  <c r="AF201" i="74"/>
  <c r="AJ216" i="74"/>
  <c r="AJ246" i="74"/>
  <c r="AJ261" i="74"/>
  <c r="AJ291" i="74"/>
  <c r="AE306" i="74"/>
  <c r="AK306" i="74"/>
  <c r="AI321" i="74"/>
  <c r="AE336" i="74"/>
  <c r="AK336" i="74"/>
  <c r="AI351" i="74"/>
  <c r="AE366" i="74"/>
  <c r="AK366" i="74"/>
  <c r="AI381" i="74"/>
  <c r="AE396" i="74"/>
  <c r="AK396" i="74"/>
  <c r="AI411" i="74"/>
  <c r="AF441" i="74"/>
  <c r="AF471" i="74"/>
  <c r="AJ486" i="74"/>
  <c r="AJ516" i="74"/>
  <c r="AE531" i="74"/>
  <c r="AI546" i="74"/>
  <c r="AJ561" i="74"/>
  <c r="K546" i="74"/>
  <c r="K561" i="74"/>
  <c r="K516" i="74"/>
  <c r="AF546" i="74"/>
  <c r="K501" i="74"/>
  <c r="K531" i="74"/>
  <c r="AF516" i="74"/>
  <c r="AF501" i="74"/>
  <c r="K396" i="74"/>
  <c r="K486" i="74"/>
  <c r="K471" i="74"/>
  <c r="K411" i="74"/>
  <c r="K441" i="74"/>
  <c r="AF396" i="74"/>
  <c r="K381" i="74"/>
  <c r="K366" i="74"/>
  <c r="K351" i="74"/>
  <c r="K336" i="74"/>
  <c r="K276" i="74"/>
  <c r="K321" i="74"/>
  <c r="K306" i="74"/>
  <c r="K291" i="74"/>
  <c r="K261" i="74"/>
  <c r="K246" i="74"/>
  <c r="AF291" i="74"/>
  <c r="AF276" i="74"/>
  <c r="AF261" i="74"/>
  <c r="K231" i="74"/>
  <c r="AF246" i="74"/>
  <c r="AF231" i="74"/>
  <c r="K216" i="74"/>
  <c r="K201" i="74"/>
  <c r="K186" i="74"/>
  <c r="K126" i="74"/>
  <c r="K171" i="74"/>
  <c r="K156" i="74"/>
  <c r="K141" i="74"/>
  <c r="K111" i="74"/>
  <c r="AF126" i="74"/>
  <c r="AF111" i="74"/>
  <c r="K96" i="74"/>
  <c r="K81" i="74"/>
  <c r="O52" i="74"/>
  <c r="O53" i="74"/>
  <c r="J66" i="74"/>
  <c r="I66" i="74"/>
  <c r="AI66" i="74"/>
  <c r="AH66" i="74"/>
  <c r="AK66" i="74"/>
  <c r="AJ66" i="74"/>
  <c r="J21" i="74"/>
  <c r="I21" i="74"/>
  <c r="AK21" i="74"/>
  <c r="AJ21" i="74"/>
  <c r="AI21" i="74"/>
  <c r="AH21" i="74"/>
  <c r="AD600" i="74"/>
  <c r="AC600" i="74"/>
  <c r="AB600" i="74"/>
  <c r="AD599" i="74"/>
  <c r="AC599" i="74"/>
  <c r="AB599" i="74"/>
  <c r="AD598" i="74"/>
  <c r="AC598" i="74"/>
  <c r="AB598" i="74"/>
  <c r="AD597" i="74"/>
  <c r="AC597" i="74"/>
  <c r="AB597" i="74"/>
  <c r="AD596" i="74"/>
  <c r="AC596" i="74"/>
  <c r="AB596" i="74"/>
  <c r="X603" i="74"/>
  <c r="W603" i="74"/>
  <c r="V603" i="74"/>
  <c r="X602" i="74"/>
  <c r="W602" i="74"/>
  <c r="V602" i="74"/>
  <c r="X601" i="74"/>
  <c r="W601" i="74"/>
  <c r="V601" i="74"/>
  <c r="X600" i="74"/>
  <c r="W600" i="74"/>
  <c r="V600" i="74"/>
  <c r="X599" i="74"/>
  <c r="W599" i="74"/>
  <c r="V599" i="74"/>
  <c r="X598" i="74"/>
  <c r="W598" i="74"/>
  <c r="V598" i="74"/>
  <c r="X597" i="74"/>
  <c r="W597" i="74"/>
  <c r="V597" i="74"/>
  <c r="X596" i="74"/>
  <c r="W596" i="74"/>
  <c r="V596" i="74"/>
  <c r="O603" i="74"/>
  <c r="N603" i="74"/>
  <c r="M603" i="74"/>
  <c r="O602" i="74"/>
  <c r="N602" i="74"/>
  <c r="M602" i="74"/>
  <c r="O601" i="74"/>
  <c r="N601" i="74"/>
  <c r="M601" i="74"/>
  <c r="O600" i="74"/>
  <c r="N600" i="74"/>
  <c r="M600" i="74"/>
  <c r="O599" i="74"/>
  <c r="N599" i="74"/>
  <c r="M599" i="74"/>
  <c r="O598" i="74"/>
  <c r="N598" i="74"/>
  <c r="M598" i="74"/>
  <c r="O597" i="74"/>
  <c r="N597" i="74"/>
  <c r="M597" i="74"/>
  <c r="O596" i="74"/>
  <c r="N596" i="74"/>
  <c r="M596" i="74"/>
  <c r="O595" i="74"/>
  <c r="N595" i="74"/>
  <c r="M595" i="74"/>
  <c r="O594" i="74"/>
  <c r="N594" i="74"/>
  <c r="M594" i="74"/>
  <c r="O593" i="74"/>
  <c r="N593" i="74"/>
  <c r="M593" i="74"/>
  <c r="O592" i="74"/>
  <c r="N592" i="74"/>
  <c r="M592" i="74"/>
  <c r="H603" i="74"/>
  <c r="G603" i="74"/>
  <c r="F603" i="74"/>
  <c r="H602" i="74"/>
  <c r="G602" i="74"/>
  <c r="F602" i="74"/>
  <c r="H601" i="74"/>
  <c r="G601" i="74"/>
  <c r="F601" i="74"/>
  <c r="H600" i="74"/>
  <c r="G600" i="74"/>
  <c r="F600" i="74"/>
  <c r="H599" i="74"/>
  <c r="G599" i="74"/>
  <c r="F599" i="74"/>
  <c r="H598" i="74"/>
  <c r="G598" i="74"/>
  <c r="F598" i="74"/>
  <c r="H597" i="74"/>
  <c r="G597" i="74"/>
  <c r="F597" i="74"/>
  <c r="H596" i="74"/>
  <c r="G596" i="74"/>
  <c r="F596" i="74"/>
  <c r="HI44" i="46"/>
  <c r="HC44" i="46"/>
  <c r="GW44" i="46"/>
  <c r="GQ44" i="46"/>
  <c r="GK44" i="46"/>
  <c r="GE44" i="46"/>
  <c r="FY44" i="46"/>
  <c r="FS44" i="46"/>
  <c r="FM44" i="46"/>
  <c r="FG44" i="46"/>
  <c r="FA44" i="46"/>
  <c r="EU44" i="46"/>
  <c r="EO44" i="46"/>
  <c r="DK44" i="46"/>
  <c r="DE44" i="46"/>
  <c r="CY44" i="46"/>
  <c r="CS44" i="46"/>
  <c r="CM44" i="46"/>
  <c r="CG44" i="46"/>
  <c r="CA44" i="46"/>
  <c r="BU44" i="46"/>
  <c r="BO44" i="46"/>
  <c r="BI44" i="46"/>
  <c r="AW44" i="46"/>
  <c r="AQ44" i="46"/>
  <c r="AK44" i="46"/>
  <c r="AE44" i="46"/>
  <c r="Y44" i="46"/>
  <c r="S44" i="46"/>
  <c r="M44" i="46"/>
  <c r="G44" i="46"/>
  <c r="EC23" i="46"/>
  <c r="EC28" i="46"/>
  <c r="EC10" i="46"/>
  <c r="EC26" i="46"/>
  <c r="EC14" i="46"/>
  <c r="EC6" i="46"/>
  <c r="EF45" i="46"/>
  <c r="EE45" i="46"/>
  <c r="ED45" i="46"/>
  <c r="EB45" i="46"/>
  <c r="EA45" i="46"/>
  <c r="EC41" i="46"/>
  <c r="EC40" i="46"/>
  <c r="EC39" i="46"/>
  <c r="EC38" i="46"/>
  <c r="EC37" i="46"/>
  <c r="EC35" i="46"/>
  <c r="EC34" i="46"/>
  <c r="EC27" i="46"/>
  <c r="EC25" i="46"/>
  <c r="EC22" i="46"/>
  <c r="EC21" i="46"/>
  <c r="EC20" i="46"/>
  <c r="EC19" i="46"/>
  <c r="EC15" i="46"/>
  <c r="EC13" i="46"/>
  <c r="EC11" i="46"/>
  <c r="EC9" i="46"/>
  <c r="EC7" i="46"/>
  <c r="AG186" i="74" l="1"/>
  <c r="AG381" i="74"/>
  <c r="AG441" i="74"/>
  <c r="AG81" i="74"/>
  <c r="AG336" i="74"/>
  <c r="AG411" i="74"/>
  <c r="AG306" i="74"/>
  <c r="AG201" i="74"/>
  <c r="AG471" i="74"/>
  <c r="AG141" i="74"/>
  <c r="AG126" i="74"/>
  <c r="AG261" i="74"/>
  <c r="AG351" i="74"/>
  <c r="AG561" i="74"/>
  <c r="AG516" i="74"/>
  <c r="AG531" i="74"/>
  <c r="AG171" i="74"/>
  <c r="AG276" i="74"/>
  <c r="I6" i="74"/>
  <c r="AG96" i="74"/>
  <c r="AG156" i="74"/>
  <c r="AG231" i="74"/>
  <c r="AG291" i="74"/>
  <c r="AG321" i="74"/>
  <c r="AG396" i="74"/>
  <c r="AG366" i="74"/>
  <c r="AG486" i="74"/>
  <c r="AG111" i="74"/>
  <c r="AG246" i="74"/>
  <c r="AG216" i="74"/>
  <c r="AG501" i="74"/>
  <c r="AG546" i="74"/>
  <c r="N6" i="74"/>
  <c r="AF21" i="74"/>
  <c r="J6" i="74"/>
  <c r="M6" i="74"/>
  <c r="O6" i="74"/>
  <c r="K66" i="74"/>
  <c r="AE66" i="74"/>
  <c r="K21" i="74"/>
  <c r="AF66" i="74"/>
  <c r="AE21" i="74"/>
  <c r="EC45" i="46"/>
  <c r="AF6" i="74" l="1"/>
  <c r="AK6" i="74"/>
  <c r="AE6" i="74"/>
  <c r="AI6" i="74"/>
  <c r="AJ6" i="74"/>
  <c r="AG21" i="74"/>
  <c r="K6" i="74"/>
  <c r="AG66" i="74"/>
  <c r="AO3" i="79"/>
  <c r="AM3" i="79"/>
  <c r="AL3" i="79"/>
  <c r="AK3" i="79"/>
  <c r="AJ3" i="79"/>
  <c r="AI3" i="79"/>
  <c r="AH3" i="79"/>
  <c r="AG3" i="79"/>
  <c r="AF3" i="79"/>
  <c r="AE3" i="79"/>
  <c r="AD3" i="79"/>
  <c r="AC3" i="79"/>
  <c r="AB3" i="79"/>
  <c r="AA3" i="79"/>
  <c r="Z3" i="79"/>
  <c r="Y3" i="79"/>
  <c r="X3" i="79"/>
  <c r="W3" i="79"/>
  <c r="V3" i="79"/>
  <c r="U3" i="79"/>
  <c r="T3" i="79"/>
  <c r="S3" i="79"/>
  <c r="R3" i="79"/>
  <c r="Q3" i="79"/>
  <c r="P3" i="79"/>
  <c r="O3" i="79"/>
  <c r="N3" i="79"/>
  <c r="M3" i="79"/>
  <c r="L3" i="79"/>
  <c r="K3" i="79"/>
  <c r="J3" i="79"/>
  <c r="I3" i="79"/>
  <c r="H3" i="79"/>
  <c r="G3" i="79"/>
  <c r="F3" i="79"/>
  <c r="E3" i="79"/>
  <c r="D3" i="79"/>
  <c r="C3" i="79"/>
  <c r="X588" i="74"/>
  <c r="W588" i="74"/>
  <c r="V588" i="74"/>
  <c r="O588" i="74"/>
  <c r="N588" i="74"/>
  <c r="M588" i="74"/>
  <c r="J588" i="74"/>
  <c r="I588" i="74"/>
  <c r="H588" i="74"/>
  <c r="G588" i="74"/>
  <c r="F588" i="74"/>
  <c r="D588" i="74"/>
  <c r="C588" i="74"/>
  <c r="X587" i="74"/>
  <c r="W587" i="74"/>
  <c r="V587" i="74"/>
  <c r="S587" i="74"/>
  <c r="R587" i="74"/>
  <c r="O587" i="74"/>
  <c r="N587" i="74"/>
  <c r="M587" i="74"/>
  <c r="J587" i="74"/>
  <c r="I587" i="74"/>
  <c r="H587" i="74"/>
  <c r="G587" i="74"/>
  <c r="F587" i="74"/>
  <c r="D587" i="74"/>
  <c r="C587" i="74"/>
  <c r="X586" i="74"/>
  <c r="W586" i="74"/>
  <c r="V586" i="74"/>
  <c r="S586" i="74"/>
  <c r="R586" i="74"/>
  <c r="O586" i="74"/>
  <c r="N586" i="74"/>
  <c r="M586" i="74"/>
  <c r="J586" i="74"/>
  <c r="I586" i="74"/>
  <c r="H586" i="74"/>
  <c r="G586" i="74"/>
  <c r="F586" i="74"/>
  <c r="D586" i="74"/>
  <c r="C586" i="74"/>
  <c r="AD585" i="74"/>
  <c r="AC585" i="74"/>
  <c r="AB585" i="74"/>
  <c r="Z585" i="74"/>
  <c r="Y585" i="74"/>
  <c r="X585" i="74"/>
  <c r="W585" i="74"/>
  <c r="V585" i="74"/>
  <c r="S585" i="74"/>
  <c r="R585" i="74"/>
  <c r="O585" i="74"/>
  <c r="N585" i="74"/>
  <c r="M585" i="74"/>
  <c r="J585" i="74"/>
  <c r="I585" i="74"/>
  <c r="H585" i="74"/>
  <c r="G585" i="74"/>
  <c r="F585" i="74"/>
  <c r="D585" i="74"/>
  <c r="C585" i="74"/>
  <c r="AD584" i="74"/>
  <c r="AC584" i="74"/>
  <c r="AB584" i="74"/>
  <c r="Z584" i="74"/>
  <c r="Y584" i="74"/>
  <c r="X584" i="74"/>
  <c r="W584" i="74"/>
  <c r="V584" i="74"/>
  <c r="S584" i="74"/>
  <c r="R584" i="74"/>
  <c r="O584" i="74"/>
  <c r="N584" i="74"/>
  <c r="M584" i="74"/>
  <c r="J584" i="74"/>
  <c r="I584" i="74"/>
  <c r="H584" i="74"/>
  <c r="G584" i="74"/>
  <c r="F584" i="74"/>
  <c r="D584" i="74"/>
  <c r="C584" i="74"/>
  <c r="AD583" i="74"/>
  <c r="AC583" i="74"/>
  <c r="AB583" i="74"/>
  <c r="X583" i="74"/>
  <c r="W583" i="74"/>
  <c r="V583" i="74"/>
  <c r="S583" i="74"/>
  <c r="R583" i="74"/>
  <c r="O583" i="74"/>
  <c r="N583" i="74"/>
  <c r="M583" i="74"/>
  <c r="J583" i="74"/>
  <c r="I583" i="74"/>
  <c r="H583" i="74"/>
  <c r="G583" i="74"/>
  <c r="F583" i="74"/>
  <c r="D583" i="74"/>
  <c r="C583" i="74"/>
  <c r="AD582" i="74"/>
  <c r="AC582" i="74"/>
  <c r="AB582" i="74"/>
  <c r="X582" i="74"/>
  <c r="W582" i="74"/>
  <c r="V582" i="74"/>
  <c r="S582" i="74"/>
  <c r="R582" i="74"/>
  <c r="O582" i="74"/>
  <c r="N582" i="74"/>
  <c r="M582" i="74"/>
  <c r="J582" i="74"/>
  <c r="I582" i="74"/>
  <c r="H582" i="74"/>
  <c r="G582" i="74"/>
  <c r="F582" i="74"/>
  <c r="D582" i="74"/>
  <c r="C582" i="74"/>
  <c r="AD581" i="74"/>
  <c r="AC581" i="74"/>
  <c r="AB581" i="74"/>
  <c r="X581" i="74"/>
  <c r="W581" i="74"/>
  <c r="V581" i="74"/>
  <c r="S581" i="74"/>
  <c r="R581" i="74"/>
  <c r="O581" i="74"/>
  <c r="N581" i="74"/>
  <c r="M581" i="74"/>
  <c r="J581" i="74"/>
  <c r="I581" i="74"/>
  <c r="H581" i="74"/>
  <c r="G581" i="74"/>
  <c r="F581" i="74"/>
  <c r="D581" i="74"/>
  <c r="C581" i="74"/>
  <c r="O580" i="74"/>
  <c r="AK580" i="74" s="1"/>
  <c r="N580" i="74"/>
  <c r="AJ580" i="74" s="1"/>
  <c r="M580" i="74"/>
  <c r="AI580" i="74" s="1"/>
  <c r="J580" i="74"/>
  <c r="AF580" i="74" s="1"/>
  <c r="I580" i="74"/>
  <c r="AE580" i="74" s="1"/>
  <c r="O579" i="74"/>
  <c r="AK579" i="74" s="1"/>
  <c r="N579" i="74"/>
  <c r="AJ579" i="74" s="1"/>
  <c r="M579" i="74"/>
  <c r="AI579" i="74" s="1"/>
  <c r="J579" i="74"/>
  <c r="AF579" i="74" s="1"/>
  <c r="I579" i="74"/>
  <c r="O578" i="74"/>
  <c r="AK578" i="74" s="1"/>
  <c r="N578" i="74"/>
  <c r="AJ578" i="74" s="1"/>
  <c r="M578" i="74"/>
  <c r="AI578" i="74" s="1"/>
  <c r="J578" i="74"/>
  <c r="AF578" i="74" s="1"/>
  <c r="I578" i="74"/>
  <c r="O577" i="74"/>
  <c r="N577" i="74"/>
  <c r="M577" i="74"/>
  <c r="J577" i="74"/>
  <c r="I577" i="74"/>
  <c r="X573" i="74"/>
  <c r="W573" i="74"/>
  <c r="V573" i="74"/>
  <c r="O573" i="74"/>
  <c r="N573" i="74"/>
  <c r="M573" i="74"/>
  <c r="J573" i="74"/>
  <c r="I573" i="74"/>
  <c r="H573" i="74"/>
  <c r="G573" i="74"/>
  <c r="F573" i="74"/>
  <c r="D573" i="74"/>
  <c r="C573" i="74"/>
  <c r="X572" i="74"/>
  <c r="W572" i="74"/>
  <c r="V572" i="74"/>
  <c r="S572" i="74"/>
  <c r="R572" i="74"/>
  <c r="O572" i="74"/>
  <c r="N572" i="74"/>
  <c r="M572" i="74"/>
  <c r="J572" i="74"/>
  <c r="I572" i="74"/>
  <c r="H572" i="74"/>
  <c r="G572" i="74"/>
  <c r="F572" i="74"/>
  <c r="D572" i="74"/>
  <c r="C572" i="74"/>
  <c r="X571" i="74"/>
  <c r="W571" i="74"/>
  <c r="V571" i="74"/>
  <c r="S571" i="74"/>
  <c r="R571" i="74"/>
  <c r="O571" i="74"/>
  <c r="N571" i="74"/>
  <c r="M571" i="74"/>
  <c r="J571" i="74"/>
  <c r="I571" i="74"/>
  <c r="H571" i="74"/>
  <c r="G571" i="74"/>
  <c r="F571" i="74"/>
  <c r="D571" i="74"/>
  <c r="C571" i="74"/>
  <c r="AD570" i="74"/>
  <c r="AC570" i="74"/>
  <c r="AB570" i="74"/>
  <c r="Z570" i="74"/>
  <c r="Y570" i="74"/>
  <c r="X570" i="74"/>
  <c r="W570" i="74"/>
  <c r="V570" i="74"/>
  <c r="S570" i="74"/>
  <c r="R570" i="74"/>
  <c r="O570" i="74"/>
  <c r="N570" i="74"/>
  <c r="M570" i="74"/>
  <c r="J570" i="74"/>
  <c r="I570" i="74"/>
  <c r="H570" i="74"/>
  <c r="G570" i="74"/>
  <c r="F570" i="74"/>
  <c r="D570" i="74"/>
  <c r="C570" i="74"/>
  <c r="AD569" i="74"/>
  <c r="AC569" i="74"/>
  <c r="AB569" i="74"/>
  <c r="Z569" i="74"/>
  <c r="Y569" i="74"/>
  <c r="X569" i="74"/>
  <c r="W569" i="74"/>
  <c r="V569" i="74"/>
  <c r="S569" i="74"/>
  <c r="R569" i="74"/>
  <c r="O569" i="74"/>
  <c r="N569" i="74"/>
  <c r="M569" i="74"/>
  <c r="J569" i="74"/>
  <c r="I569" i="74"/>
  <c r="H569" i="74"/>
  <c r="G569" i="74"/>
  <c r="F569" i="74"/>
  <c r="D569" i="74"/>
  <c r="C569" i="74"/>
  <c r="AD568" i="74"/>
  <c r="AC568" i="74"/>
  <c r="AB568" i="74"/>
  <c r="X568" i="74"/>
  <c r="W568" i="74"/>
  <c r="V568" i="74"/>
  <c r="S568" i="74"/>
  <c r="R568" i="74"/>
  <c r="O568" i="74"/>
  <c r="N568" i="74"/>
  <c r="M568" i="74"/>
  <c r="J568" i="74"/>
  <c r="I568" i="74"/>
  <c r="H568" i="74"/>
  <c r="G568" i="74"/>
  <c r="F568" i="74"/>
  <c r="D568" i="74"/>
  <c r="C568" i="74"/>
  <c r="AD567" i="74"/>
  <c r="AC567" i="74"/>
  <c r="AB567" i="74"/>
  <c r="X567" i="74"/>
  <c r="W567" i="74"/>
  <c r="V567" i="74"/>
  <c r="S567" i="74"/>
  <c r="R567" i="74"/>
  <c r="O567" i="74"/>
  <c r="N567" i="74"/>
  <c r="M567" i="74"/>
  <c r="J567" i="74"/>
  <c r="I567" i="74"/>
  <c r="H567" i="74"/>
  <c r="G567" i="74"/>
  <c r="F567" i="74"/>
  <c r="D567" i="74"/>
  <c r="C567" i="74"/>
  <c r="AD566" i="74"/>
  <c r="AC566" i="74"/>
  <c r="AB566" i="74"/>
  <c r="X566" i="74"/>
  <c r="W566" i="74"/>
  <c r="V566" i="74"/>
  <c r="S566" i="74"/>
  <c r="R566" i="74"/>
  <c r="O566" i="74"/>
  <c r="N566" i="74"/>
  <c r="M566" i="74"/>
  <c r="J566" i="74"/>
  <c r="I566" i="74"/>
  <c r="H566" i="74"/>
  <c r="G566" i="74"/>
  <c r="F566" i="74"/>
  <c r="D566" i="74"/>
  <c r="C566" i="74"/>
  <c r="O565" i="74"/>
  <c r="AK565" i="74" s="1"/>
  <c r="N565" i="74"/>
  <c r="AJ565" i="74" s="1"/>
  <c r="M565" i="74"/>
  <c r="AI565" i="74" s="1"/>
  <c r="J565" i="74"/>
  <c r="I565" i="74"/>
  <c r="AE565" i="74" s="1"/>
  <c r="O564" i="74"/>
  <c r="N564" i="74"/>
  <c r="AJ564" i="74" s="1"/>
  <c r="M564" i="74"/>
  <c r="AI564" i="74" s="1"/>
  <c r="J564" i="74"/>
  <c r="AF564" i="74" s="1"/>
  <c r="I564" i="74"/>
  <c r="O563" i="74"/>
  <c r="AK563" i="74" s="1"/>
  <c r="N563" i="74"/>
  <c r="AJ563" i="74" s="1"/>
  <c r="M563" i="74"/>
  <c r="AI563" i="74" s="1"/>
  <c r="J563" i="74"/>
  <c r="AF563" i="74" s="1"/>
  <c r="I563" i="74"/>
  <c r="AE563" i="74" s="1"/>
  <c r="O562" i="74"/>
  <c r="N562" i="74"/>
  <c r="M562" i="74"/>
  <c r="J562" i="74"/>
  <c r="I562" i="74"/>
  <c r="X558" i="74"/>
  <c r="W558" i="74"/>
  <c r="V558" i="74"/>
  <c r="O558" i="74"/>
  <c r="N558" i="74"/>
  <c r="M558" i="74"/>
  <c r="J558" i="74"/>
  <c r="I558" i="74"/>
  <c r="H558" i="74"/>
  <c r="G558" i="74"/>
  <c r="F558" i="74"/>
  <c r="D558" i="74"/>
  <c r="C558" i="74"/>
  <c r="X557" i="74"/>
  <c r="W557" i="74"/>
  <c r="V557" i="74"/>
  <c r="S557" i="74"/>
  <c r="R557" i="74"/>
  <c r="O557" i="74"/>
  <c r="N557" i="74"/>
  <c r="M557" i="74"/>
  <c r="J557" i="74"/>
  <c r="I557" i="74"/>
  <c r="H557" i="74"/>
  <c r="G557" i="74"/>
  <c r="F557" i="74"/>
  <c r="D557" i="74"/>
  <c r="C557" i="74"/>
  <c r="X556" i="74"/>
  <c r="W556" i="74"/>
  <c r="V556" i="74"/>
  <c r="S556" i="74"/>
  <c r="R556" i="74"/>
  <c r="O556" i="74"/>
  <c r="N556" i="74"/>
  <c r="M556" i="74"/>
  <c r="J556" i="74"/>
  <c r="I556" i="74"/>
  <c r="H556" i="74"/>
  <c r="G556" i="74"/>
  <c r="F556" i="74"/>
  <c r="D556" i="74"/>
  <c r="C556" i="74"/>
  <c r="AD555" i="74"/>
  <c r="AC555" i="74"/>
  <c r="AB555" i="74"/>
  <c r="Z555" i="74"/>
  <c r="Y555" i="74"/>
  <c r="X555" i="74"/>
  <c r="W555" i="74"/>
  <c r="V555" i="74"/>
  <c r="S555" i="74"/>
  <c r="R555" i="74"/>
  <c r="O555" i="74"/>
  <c r="N555" i="74"/>
  <c r="M555" i="74"/>
  <c r="J555" i="74"/>
  <c r="I555" i="74"/>
  <c r="H555" i="74"/>
  <c r="G555" i="74"/>
  <c r="F555" i="74"/>
  <c r="D555" i="74"/>
  <c r="C555" i="74"/>
  <c r="AD554" i="74"/>
  <c r="AC554" i="74"/>
  <c r="AB554" i="74"/>
  <c r="Z554" i="74"/>
  <c r="Y554" i="74"/>
  <c r="X554" i="74"/>
  <c r="W554" i="74"/>
  <c r="V554" i="74"/>
  <c r="S554" i="74"/>
  <c r="R554" i="74"/>
  <c r="O554" i="74"/>
  <c r="N554" i="74"/>
  <c r="M554" i="74"/>
  <c r="J554" i="74"/>
  <c r="I554" i="74"/>
  <c r="H554" i="74"/>
  <c r="G554" i="74"/>
  <c r="F554" i="74"/>
  <c r="D554" i="74"/>
  <c r="C554" i="74"/>
  <c r="AD553" i="74"/>
  <c r="AC553" i="74"/>
  <c r="AB553" i="74"/>
  <c r="X553" i="74"/>
  <c r="W553" i="74"/>
  <c r="V553" i="74"/>
  <c r="S553" i="74"/>
  <c r="R553" i="74"/>
  <c r="O553" i="74"/>
  <c r="N553" i="74"/>
  <c r="M553" i="74"/>
  <c r="J553" i="74"/>
  <c r="I553" i="74"/>
  <c r="H553" i="74"/>
  <c r="G553" i="74"/>
  <c r="F553" i="74"/>
  <c r="D553" i="74"/>
  <c r="C553" i="74"/>
  <c r="AD552" i="74"/>
  <c r="AC552" i="74"/>
  <c r="AB552" i="74"/>
  <c r="X552" i="74"/>
  <c r="W552" i="74"/>
  <c r="V552" i="74"/>
  <c r="S552" i="74"/>
  <c r="R552" i="74"/>
  <c r="O552" i="74"/>
  <c r="N552" i="74"/>
  <c r="M552" i="74"/>
  <c r="J552" i="74"/>
  <c r="I552" i="74"/>
  <c r="H552" i="74"/>
  <c r="G552" i="74"/>
  <c r="F552" i="74"/>
  <c r="D552" i="74"/>
  <c r="C552" i="74"/>
  <c r="AD551" i="74"/>
  <c r="AC551" i="74"/>
  <c r="AB551" i="74"/>
  <c r="X551" i="74"/>
  <c r="W551" i="74"/>
  <c r="V551" i="74"/>
  <c r="S551" i="74"/>
  <c r="R551" i="74"/>
  <c r="O551" i="74"/>
  <c r="N551" i="74"/>
  <c r="M551" i="74"/>
  <c r="J551" i="74"/>
  <c r="I551" i="74"/>
  <c r="H551" i="74"/>
  <c r="G551" i="74"/>
  <c r="F551" i="74"/>
  <c r="D551" i="74"/>
  <c r="C551" i="74"/>
  <c r="O550" i="74"/>
  <c r="AK550" i="74" s="1"/>
  <c r="N550" i="74"/>
  <c r="AJ550" i="74" s="1"/>
  <c r="M550" i="74"/>
  <c r="AI550" i="74" s="1"/>
  <c r="J550" i="74"/>
  <c r="AF550" i="74" s="1"/>
  <c r="I550" i="74"/>
  <c r="O549" i="74"/>
  <c r="AK549" i="74" s="1"/>
  <c r="N549" i="74"/>
  <c r="AJ549" i="74" s="1"/>
  <c r="M549" i="74"/>
  <c r="AI549" i="74" s="1"/>
  <c r="J549" i="74"/>
  <c r="AF549" i="74" s="1"/>
  <c r="I549" i="74"/>
  <c r="AE549" i="74" s="1"/>
  <c r="O548" i="74"/>
  <c r="AK548" i="74" s="1"/>
  <c r="N548" i="74"/>
  <c r="AJ548" i="74" s="1"/>
  <c r="M548" i="74"/>
  <c r="AI548" i="74" s="1"/>
  <c r="J548" i="74"/>
  <c r="AF548" i="74" s="1"/>
  <c r="I548" i="74"/>
  <c r="AE548" i="74" s="1"/>
  <c r="O547" i="74"/>
  <c r="N547" i="74"/>
  <c r="M547" i="74"/>
  <c r="J547" i="74"/>
  <c r="I547" i="74"/>
  <c r="X543" i="74"/>
  <c r="W543" i="74"/>
  <c r="V543" i="74"/>
  <c r="O543" i="74"/>
  <c r="N543" i="74"/>
  <c r="M543" i="74"/>
  <c r="J543" i="74"/>
  <c r="I543" i="74"/>
  <c r="H543" i="74"/>
  <c r="G543" i="74"/>
  <c r="F543" i="74"/>
  <c r="D543" i="74"/>
  <c r="C543" i="74"/>
  <c r="X542" i="74"/>
  <c r="W542" i="74"/>
  <c r="V542" i="74"/>
  <c r="S542" i="74"/>
  <c r="R542" i="74"/>
  <c r="O542" i="74"/>
  <c r="N542" i="74"/>
  <c r="M542" i="74"/>
  <c r="J542" i="74"/>
  <c r="I542" i="74"/>
  <c r="H542" i="74"/>
  <c r="G542" i="74"/>
  <c r="F542" i="74"/>
  <c r="D542" i="74"/>
  <c r="C542" i="74"/>
  <c r="X541" i="74"/>
  <c r="W541" i="74"/>
  <c r="V541" i="74"/>
  <c r="S541" i="74"/>
  <c r="R541" i="74"/>
  <c r="O541" i="74"/>
  <c r="N541" i="74"/>
  <c r="M541" i="74"/>
  <c r="J541" i="74"/>
  <c r="I541" i="74"/>
  <c r="H541" i="74"/>
  <c r="G541" i="74"/>
  <c r="F541" i="74"/>
  <c r="D541" i="74"/>
  <c r="C541" i="74"/>
  <c r="AD540" i="74"/>
  <c r="AC540" i="74"/>
  <c r="AB540" i="74"/>
  <c r="Z540" i="74"/>
  <c r="Y540" i="74"/>
  <c r="X540" i="74"/>
  <c r="W540" i="74"/>
  <c r="V540" i="74"/>
  <c r="S540" i="74"/>
  <c r="R540" i="74"/>
  <c r="O540" i="74"/>
  <c r="N540" i="74"/>
  <c r="M540" i="74"/>
  <c r="J540" i="74"/>
  <c r="I540" i="74"/>
  <c r="H540" i="74"/>
  <c r="G540" i="74"/>
  <c r="F540" i="74"/>
  <c r="D540" i="74"/>
  <c r="C540" i="74"/>
  <c r="AD539" i="74"/>
  <c r="AC539" i="74"/>
  <c r="AB539" i="74"/>
  <c r="Z539" i="74"/>
  <c r="Y539" i="74"/>
  <c r="X539" i="74"/>
  <c r="W539" i="74"/>
  <c r="V539" i="74"/>
  <c r="S539" i="74"/>
  <c r="R539" i="74"/>
  <c r="O539" i="74"/>
  <c r="N539" i="74"/>
  <c r="M539" i="74"/>
  <c r="J539" i="74"/>
  <c r="I539" i="74"/>
  <c r="H539" i="74"/>
  <c r="G539" i="74"/>
  <c r="F539" i="74"/>
  <c r="D539" i="74"/>
  <c r="C539" i="74"/>
  <c r="AD538" i="74"/>
  <c r="AC538" i="74"/>
  <c r="AB538" i="74"/>
  <c r="X538" i="74"/>
  <c r="W538" i="74"/>
  <c r="V538" i="74"/>
  <c r="S538" i="74"/>
  <c r="R538" i="74"/>
  <c r="O538" i="74"/>
  <c r="N538" i="74"/>
  <c r="M538" i="74"/>
  <c r="J538" i="74"/>
  <c r="I538" i="74"/>
  <c r="H538" i="74"/>
  <c r="G538" i="74"/>
  <c r="F538" i="74"/>
  <c r="D538" i="74"/>
  <c r="C538" i="74"/>
  <c r="AD537" i="74"/>
  <c r="AC537" i="74"/>
  <c r="AB537" i="74"/>
  <c r="X537" i="74"/>
  <c r="W537" i="74"/>
  <c r="V537" i="74"/>
  <c r="S537" i="74"/>
  <c r="R537" i="74"/>
  <c r="O537" i="74"/>
  <c r="N537" i="74"/>
  <c r="M537" i="74"/>
  <c r="J537" i="74"/>
  <c r="I537" i="74"/>
  <c r="H537" i="74"/>
  <c r="G537" i="74"/>
  <c r="F537" i="74"/>
  <c r="D537" i="74"/>
  <c r="C537" i="74"/>
  <c r="AD536" i="74"/>
  <c r="AC536" i="74"/>
  <c r="AB536" i="74"/>
  <c r="X536" i="74"/>
  <c r="W536" i="74"/>
  <c r="V536" i="74"/>
  <c r="S536" i="74"/>
  <c r="R536" i="74"/>
  <c r="O536" i="74"/>
  <c r="N536" i="74"/>
  <c r="M536" i="74"/>
  <c r="J536" i="74"/>
  <c r="I536" i="74"/>
  <c r="H536" i="74"/>
  <c r="G536" i="74"/>
  <c r="F536" i="74"/>
  <c r="D536" i="74"/>
  <c r="C536" i="74"/>
  <c r="O535" i="74"/>
  <c r="AK535" i="74" s="1"/>
  <c r="N535" i="74"/>
  <c r="AJ535" i="74" s="1"/>
  <c r="M535" i="74"/>
  <c r="AI535" i="74" s="1"/>
  <c r="J535" i="74"/>
  <c r="I535" i="74"/>
  <c r="AE535" i="74" s="1"/>
  <c r="O534" i="74"/>
  <c r="AK534" i="74" s="1"/>
  <c r="N534" i="74"/>
  <c r="AJ534" i="74" s="1"/>
  <c r="M534" i="74"/>
  <c r="AI534" i="74" s="1"/>
  <c r="J534" i="74"/>
  <c r="AF534" i="74" s="1"/>
  <c r="I534" i="74"/>
  <c r="O533" i="74"/>
  <c r="AK533" i="74" s="1"/>
  <c r="N533" i="74"/>
  <c r="M533" i="74"/>
  <c r="AI533" i="74" s="1"/>
  <c r="J533" i="74"/>
  <c r="AF533" i="74" s="1"/>
  <c r="I533" i="74"/>
  <c r="O532" i="74"/>
  <c r="N532" i="74"/>
  <c r="M532" i="74"/>
  <c r="J532" i="74"/>
  <c r="I532" i="74"/>
  <c r="X528" i="74"/>
  <c r="W528" i="74"/>
  <c r="V528" i="74"/>
  <c r="O528" i="74"/>
  <c r="N528" i="74"/>
  <c r="M528" i="74"/>
  <c r="J528" i="74"/>
  <c r="I528" i="74"/>
  <c r="H528" i="74"/>
  <c r="G528" i="74"/>
  <c r="F528" i="74"/>
  <c r="D528" i="74"/>
  <c r="C528" i="74"/>
  <c r="X527" i="74"/>
  <c r="W527" i="74"/>
  <c r="V527" i="74"/>
  <c r="S527" i="74"/>
  <c r="R527" i="74"/>
  <c r="O527" i="74"/>
  <c r="N527" i="74"/>
  <c r="M527" i="74"/>
  <c r="J527" i="74"/>
  <c r="I527" i="74"/>
  <c r="H527" i="74"/>
  <c r="G527" i="74"/>
  <c r="F527" i="74"/>
  <c r="D527" i="74"/>
  <c r="C527" i="74"/>
  <c r="X526" i="74"/>
  <c r="W526" i="74"/>
  <c r="V526" i="74"/>
  <c r="S526" i="74"/>
  <c r="R526" i="74"/>
  <c r="O526" i="74"/>
  <c r="N526" i="74"/>
  <c r="M526" i="74"/>
  <c r="J526" i="74"/>
  <c r="I526" i="74"/>
  <c r="H526" i="74"/>
  <c r="G526" i="74"/>
  <c r="F526" i="74"/>
  <c r="D526" i="74"/>
  <c r="C526" i="74"/>
  <c r="AD525" i="74"/>
  <c r="AC525" i="74"/>
  <c r="AB525" i="74"/>
  <c r="Z525" i="74"/>
  <c r="Y525" i="74"/>
  <c r="X525" i="74"/>
  <c r="W525" i="74"/>
  <c r="V525" i="74"/>
  <c r="S525" i="74"/>
  <c r="R525" i="74"/>
  <c r="O525" i="74"/>
  <c r="N525" i="74"/>
  <c r="M525" i="74"/>
  <c r="J525" i="74"/>
  <c r="I525" i="74"/>
  <c r="H525" i="74"/>
  <c r="G525" i="74"/>
  <c r="F525" i="74"/>
  <c r="D525" i="74"/>
  <c r="C525" i="74"/>
  <c r="AD524" i="74"/>
  <c r="AC524" i="74"/>
  <c r="AB524" i="74"/>
  <c r="Z524" i="74"/>
  <c r="Y524" i="74"/>
  <c r="X524" i="74"/>
  <c r="W524" i="74"/>
  <c r="V524" i="74"/>
  <c r="S524" i="74"/>
  <c r="R524" i="74"/>
  <c r="O524" i="74"/>
  <c r="N524" i="74"/>
  <c r="M524" i="74"/>
  <c r="J524" i="74"/>
  <c r="I524" i="74"/>
  <c r="H524" i="74"/>
  <c r="G524" i="74"/>
  <c r="F524" i="74"/>
  <c r="D524" i="74"/>
  <c r="C524" i="74"/>
  <c r="AD523" i="74"/>
  <c r="AC523" i="74"/>
  <c r="AB523" i="74"/>
  <c r="X523" i="74"/>
  <c r="W523" i="74"/>
  <c r="V523" i="74"/>
  <c r="S523" i="74"/>
  <c r="R523" i="74"/>
  <c r="O523" i="74"/>
  <c r="N523" i="74"/>
  <c r="M523" i="74"/>
  <c r="J523" i="74"/>
  <c r="I523" i="74"/>
  <c r="H523" i="74"/>
  <c r="G523" i="74"/>
  <c r="F523" i="74"/>
  <c r="D523" i="74"/>
  <c r="C523" i="74"/>
  <c r="AD522" i="74"/>
  <c r="AC522" i="74"/>
  <c r="AB522" i="74"/>
  <c r="X522" i="74"/>
  <c r="W522" i="74"/>
  <c r="V522" i="74"/>
  <c r="S522" i="74"/>
  <c r="R522" i="74"/>
  <c r="O522" i="74"/>
  <c r="N522" i="74"/>
  <c r="M522" i="74"/>
  <c r="J522" i="74"/>
  <c r="I522" i="74"/>
  <c r="H522" i="74"/>
  <c r="G522" i="74"/>
  <c r="F522" i="74"/>
  <c r="D522" i="74"/>
  <c r="C522" i="74"/>
  <c r="AD521" i="74"/>
  <c r="AC521" i="74"/>
  <c r="AB521" i="74"/>
  <c r="X521" i="74"/>
  <c r="W521" i="74"/>
  <c r="V521" i="74"/>
  <c r="S521" i="74"/>
  <c r="R521" i="74"/>
  <c r="O521" i="74"/>
  <c r="N521" i="74"/>
  <c r="M521" i="74"/>
  <c r="J521" i="74"/>
  <c r="I521" i="74"/>
  <c r="H521" i="74"/>
  <c r="G521" i="74"/>
  <c r="F521" i="74"/>
  <c r="D521" i="74"/>
  <c r="C521" i="74"/>
  <c r="O520" i="74"/>
  <c r="AK520" i="74" s="1"/>
  <c r="N520" i="74"/>
  <c r="AJ520" i="74" s="1"/>
  <c r="M520" i="74"/>
  <c r="AI520" i="74" s="1"/>
  <c r="J520" i="74"/>
  <c r="AF520" i="74" s="1"/>
  <c r="I520" i="74"/>
  <c r="AE520" i="74" s="1"/>
  <c r="O519" i="74"/>
  <c r="AK519" i="74" s="1"/>
  <c r="N519" i="74"/>
  <c r="AJ519" i="74" s="1"/>
  <c r="M519" i="74"/>
  <c r="AI519" i="74" s="1"/>
  <c r="J519" i="74"/>
  <c r="AF519" i="74" s="1"/>
  <c r="I519" i="74"/>
  <c r="O518" i="74"/>
  <c r="AK518" i="74" s="1"/>
  <c r="N518" i="74"/>
  <c r="AJ518" i="74" s="1"/>
  <c r="M518" i="74"/>
  <c r="AI518" i="74" s="1"/>
  <c r="J518" i="74"/>
  <c r="AF518" i="74" s="1"/>
  <c r="I518" i="74"/>
  <c r="AE518" i="74" s="1"/>
  <c r="O517" i="74"/>
  <c r="N517" i="74"/>
  <c r="M517" i="74"/>
  <c r="J517" i="74"/>
  <c r="I517" i="74"/>
  <c r="X513" i="74"/>
  <c r="W513" i="74"/>
  <c r="V513" i="74"/>
  <c r="O513" i="74"/>
  <c r="N513" i="74"/>
  <c r="M513" i="74"/>
  <c r="J513" i="74"/>
  <c r="I513" i="74"/>
  <c r="H513" i="74"/>
  <c r="G513" i="74"/>
  <c r="F513" i="74"/>
  <c r="D513" i="74"/>
  <c r="C513" i="74"/>
  <c r="X512" i="74"/>
  <c r="W512" i="74"/>
  <c r="V512" i="74"/>
  <c r="S512" i="74"/>
  <c r="R512" i="74"/>
  <c r="O512" i="74"/>
  <c r="N512" i="74"/>
  <c r="M512" i="74"/>
  <c r="J512" i="74"/>
  <c r="I512" i="74"/>
  <c r="H512" i="74"/>
  <c r="G512" i="74"/>
  <c r="F512" i="74"/>
  <c r="D512" i="74"/>
  <c r="C512" i="74"/>
  <c r="X511" i="74"/>
  <c r="W511" i="74"/>
  <c r="V511" i="74"/>
  <c r="S511" i="74"/>
  <c r="R511" i="74"/>
  <c r="O511" i="74"/>
  <c r="N511" i="74"/>
  <c r="M511" i="74"/>
  <c r="J511" i="74"/>
  <c r="I511" i="74"/>
  <c r="H511" i="74"/>
  <c r="G511" i="74"/>
  <c r="F511" i="74"/>
  <c r="D511" i="74"/>
  <c r="C511" i="74"/>
  <c r="AD510" i="74"/>
  <c r="AC510" i="74"/>
  <c r="AB510" i="74"/>
  <c r="Z510" i="74"/>
  <c r="Y510" i="74"/>
  <c r="X510" i="74"/>
  <c r="W510" i="74"/>
  <c r="V510" i="74"/>
  <c r="S510" i="74"/>
  <c r="R510" i="74"/>
  <c r="O510" i="74"/>
  <c r="N510" i="74"/>
  <c r="M510" i="74"/>
  <c r="J510" i="74"/>
  <c r="I510" i="74"/>
  <c r="H510" i="74"/>
  <c r="G510" i="74"/>
  <c r="F510" i="74"/>
  <c r="D510" i="74"/>
  <c r="C510" i="74"/>
  <c r="AD509" i="74"/>
  <c r="AC509" i="74"/>
  <c r="AB509" i="74"/>
  <c r="Z509" i="74"/>
  <c r="Y509" i="74"/>
  <c r="X509" i="74"/>
  <c r="W509" i="74"/>
  <c r="V509" i="74"/>
  <c r="S509" i="74"/>
  <c r="R509" i="74"/>
  <c r="O509" i="74"/>
  <c r="N509" i="74"/>
  <c r="M509" i="74"/>
  <c r="J509" i="74"/>
  <c r="I509" i="74"/>
  <c r="H509" i="74"/>
  <c r="G509" i="74"/>
  <c r="F509" i="74"/>
  <c r="D509" i="74"/>
  <c r="C509" i="74"/>
  <c r="AD508" i="74"/>
  <c r="AC508" i="74"/>
  <c r="AB508" i="74"/>
  <c r="X508" i="74"/>
  <c r="W508" i="74"/>
  <c r="V508" i="74"/>
  <c r="S508" i="74"/>
  <c r="R508" i="74"/>
  <c r="O508" i="74"/>
  <c r="N508" i="74"/>
  <c r="M508" i="74"/>
  <c r="J508" i="74"/>
  <c r="I508" i="74"/>
  <c r="H508" i="74"/>
  <c r="G508" i="74"/>
  <c r="F508" i="74"/>
  <c r="D508" i="74"/>
  <c r="C508" i="74"/>
  <c r="AD507" i="74"/>
  <c r="AC507" i="74"/>
  <c r="AB507" i="74"/>
  <c r="X507" i="74"/>
  <c r="W507" i="74"/>
  <c r="V507" i="74"/>
  <c r="S507" i="74"/>
  <c r="R507" i="74"/>
  <c r="O507" i="74"/>
  <c r="N507" i="74"/>
  <c r="M507" i="74"/>
  <c r="J507" i="74"/>
  <c r="I507" i="74"/>
  <c r="H507" i="74"/>
  <c r="G507" i="74"/>
  <c r="F507" i="74"/>
  <c r="D507" i="74"/>
  <c r="C507" i="74"/>
  <c r="AD506" i="74"/>
  <c r="AC506" i="74"/>
  <c r="AB506" i="74"/>
  <c r="X506" i="74"/>
  <c r="W506" i="74"/>
  <c r="V506" i="74"/>
  <c r="S506" i="74"/>
  <c r="R506" i="74"/>
  <c r="O506" i="74"/>
  <c r="N506" i="74"/>
  <c r="M506" i="74"/>
  <c r="J506" i="74"/>
  <c r="I506" i="74"/>
  <c r="H506" i="74"/>
  <c r="G506" i="74"/>
  <c r="F506" i="74"/>
  <c r="D506" i="74"/>
  <c r="C506" i="74"/>
  <c r="O505" i="74"/>
  <c r="AK505" i="74" s="1"/>
  <c r="N505" i="74"/>
  <c r="M505" i="74"/>
  <c r="AI505" i="74" s="1"/>
  <c r="J505" i="74"/>
  <c r="I505" i="74"/>
  <c r="O504" i="74"/>
  <c r="AK504" i="74" s="1"/>
  <c r="N504" i="74"/>
  <c r="AJ504" i="74" s="1"/>
  <c r="M504" i="74"/>
  <c r="AI504" i="74" s="1"/>
  <c r="J504" i="74"/>
  <c r="AF504" i="74" s="1"/>
  <c r="I504" i="74"/>
  <c r="O503" i="74"/>
  <c r="AK503" i="74" s="1"/>
  <c r="N503" i="74"/>
  <c r="AJ503" i="74" s="1"/>
  <c r="M503" i="74"/>
  <c r="AI503" i="74" s="1"/>
  <c r="J503" i="74"/>
  <c r="I503" i="74"/>
  <c r="AE503" i="74" s="1"/>
  <c r="O502" i="74"/>
  <c r="N502" i="74"/>
  <c r="M502" i="74"/>
  <c r="J502" i="74"/>
  <c r="I502" i="74"/>
  <c r="X498" i="74"/>
  <c r="W498" i="74"/>
  <c r="V498" i="74"/>
  <c r="O498" i="74"/>
  <c r="N498" i="74"/>
  <c r="M498" i="74"/>
  <c r="J498" i="74"/>
  <c r="I498" i="74"/>
  <c r="H498" i="74"/>
  <c r="G498" i="74"/>
  <c r="F498" i="74"/>
  <c r="D498" i="74"/>
  <c r="C498" i="74"/>
  <c r="X497" i="74"/>
  <c r="W497" i="74"/>
  <c r="V497" i="74"/>
  <c r="S497" i="74"/>
  <c r="R497" i="74"/>
  <c r="O497" i="74"/>
  <c r="N497" i="74"/>
  <c r="M497" i="74"/>
  <c r="J497" i="74"/>
  <c r="I497" i="74"/>
  <c r="H497" i="74"/>
  <c r="G497" i="74"/>
  <c r="F497" i="74"/>
  <c r="D497" i="74"/>
  <c r="C497" i="74"/>
  <c r="X496" i="74"/>
  <c r="W496" i="74"/>
  <c r="V496" i="74"/>
  <c r="S496" i="74"/>
  <c r="R496" i="74"/>
  <c r="O496" i="74"/>
  <c r="N496" i="74"/>
  <c r="M496" i="74"/>
  <c r="J496" i="74"/>
  <c r="I496" i="74"/>
  <c r="H496" i="74"/>
  <c r="G496" i="74"/>
  <c r="F496" i="74"/>
  <c r="D496" i="74"/>
  <c r="C496" i="74"/>
  <c r="AD495" i="74"/>
  <c r="AC495" i="74"/>
  <c r="AB495" i="74"/>
  <c r="Z495" i="74"/>
  <c r="Y495" i="74"/>
  <c r="X495" i="74"/>
  <c r="W495" i="74"/>
  <c r="V495" i="74"/>
  <c r="S495" i="74"/>
  <c r="R495" i="74"/>
  <c r="O495" i="74"/>
  <c r="N495" i="74"/>
  <c r="M495" i="74"/>
  <c r="J495" i="74"/>
  <c r="I495" i="74"/>
  <c r="H495" i="74"/>
  <c r="G495" i="74"/>
  <c r="F495" i="74"/>
  <c r="D495" i="74"/>
  <c r="C495" i="74"/>
  <c r="AD494" i="74"/>
  <c r="AC494" i="74"/>
  <c r="AB494" i="74"/>
  <c r="Z494" i="74"/>
  <c r="Y494" i="74"/>
  <c r="X494" i="74"/>
  <c r="W494" i="74"/>
  <c r="V494" i="74"/>
  <c r="S494" i="74"/>
  <c r="R494" i="74"/>
  <c r="O494" i="74"/>
  <c r="N494" i="74"/>
  <c r="M494" i="74"/>
  <c r="J494" i="74"/>
  <c r="I494" i="74"/>
  <c r="H494" i="74"/>
  <c r="G494" i="74"/>
  <c r="F494" i="74"/>
  <c r="D494" i="74"/>
  <c r="C494" i="74"/>
  <c r="AD493" i="74"/>
  <c r="AC493" i="74"/>
  <c r="AB493" i="74"/>
  <c r="X493" i="74"/>
  <c r="W493" i="74"/>
  <c r="V493" i="74"/>
  <c r="S493" i="74"/>
  <c r="R493" i="74"/>
  <c r="O493" i="74"/>
  <c r="N493" i="74"/>
  <c r="M493" i="74"/>
  <c r="J493" i="74"/>
  <c r="I493" i="74"/>
  <c r="H493" i="74"/>
  <c r="G493" i="74"/>
  <c r="F493" i="74"/>
  <c r="D493" i="74"/>
  <c r="C493" i="74"/>
  <c r="AD492" i="74"/>
  <c r="AC492" i="74"/>
  <c r="AB492" i="74"/>
  <c r="X492" i="74"/>
  <c r="W492" i="74"/>
  <c r="V492" i="74"/>
  <c r="S492" i="74"/>
  <c r="R492" i="74"/>
  <c r="O492" i="74"/>
  <c r="N492" i="74"/>
  <c r="M492" i="74"/>
  <c r="J492" i="74"/>
  <c r="I492" i="74"/>
  <c r="H492" i="74"/>
  <c r="G492" i="74"/>
  <c r="F492" i="74"/>
  <c r="D492" i="74"/>
  <c r="C492" i="74"/>
  <c r="AD491" i="74"/>
  <c r="AC491" i="74"/>
  <c r="AB491" i="74"/>
  <c r="X491" i="74"/>
  <c r="W491" i="74"/>
  <c r="V491" i="74"/>
  <c r="S491" i="74"/>
  <c r="R491" i="74"/>
  <c r="O491" i="74"/>
  <c r="N491" i="74"/>
  <c r="M491" i="74"/>
  <c r="J491" i="74"/>
  <c r="I491" i="74"/>
  <c r="H491" i="74"/>
  <c r="G491" i="74"/>
  <c r="F491" i="74"/>
  <c r="D491" i="74"/>
  <c r="C491" i="74"/>
  <c r="O490" i="74"/>
  <c r="AK490" i="74" s="1"/>
  <c r="N490" i="74"/>
  <c r="AJ490" i="74" s="1"/>
  <c r="M490" i="74"/>
  <c r="AI490" i="74" s="1"/>
  <c r="J490" i="74"/>
  <c r="AF490" i="74" s="1"/>
  <c r="I490" i="74"/>
  <c r="AE490" i="74" s="1"/>
  <c r="O489" i="74"/>
  <c r="AK489" i="74" s="1"/>
  <c r="N489" i="74"/>
  <c r="AJ489" i="74" s="1"/>
  <c r="M489" i="74"/>
  <c r="AI489" i="74" s="1"/>
  <c r="J489" i="74"/>
  <c r="AF489" i="74" s="1"/>
  <c r="I489" i="74"/>
  <c r="O488" i="74"/>
  <c r="N488" i="74"/>
  <c r="AJ488" i="74" s="1"/>
  <c r="M488" i="74"/>
  <c r="AI488" i="74" s="1"/>
  <c r="J488" i="74"/>
  <c r="I488" i="74"/>
  <c r="AE488" i="74" s="1"/>
  <c r="O487" i="74"/>
  <c r="N487" i="74"/>
  <c r="M487" i="74"/>
  <c r="J487" i="74"/>
  <c r="I487" i="74"/>
  <c r="X483" i="74"/>
  <c r="W483" i="74"/>
  <c r="V483" i="74"/>
  <c r="O483" i="74"/>
  <c r="N483" i="74"/>
  <c r="M483" i="74"/>
  <c r="J483" i="74"/>
  <c r="I483" i="74"/>
  <c r="H483" i="74"/>
  <c r="G483" i="74"/>
  <c r="F483" i="74"/>
  <c r="D483" i="74"/>
  <c r="C483" i="74"/>
  <c r="X482" i="74"/>
  <c r="W482" i="74"/>
  <c r="V482" i="74"/>
  <c r="S482" i="74"/>
  <c r="R482" i="74"/>
  <c r="O482" i="74"/>
  <c r="N482" i="74"/>
  <c r="M482" i="74"/>
  <c r="J482" i="74"/>
  <c r="I482" i="74"/>
  <c r="H482" i="74"/>
  <c r="G482" i="74"/>
  <c r="F482" i="74"/>
  <c r="D482" i="74"/>
  <c r="C482" i="74"/>
  <c r="X481" i="74"/>
  <c r="W481" i="74"/>
  <c r="V481" i="74"/>
  <c r="S481" i="74"/>
  <c r="R481" i="74"/>
  <c r="O481" i="74"/>
  <c r="N481" i="74"/>
  <c r="M481" i="74"/>
  <c r="J481" i="74"/>
  <c r="I481" i="74"/>
  <c r="H481" i="74"/>
  <c r="G481" i="74"/>
  <c r="F481" i="74"/>
  <c r="D481" i="74"/>
  <c r="C481" i="74"/>
  <c r="AD480" i="74"/>
  <c r="AC480" i="74"/>
  <c r="AB480" i="74"/>
  <c r="Z480" i="74"/>
  <c r="Y480" i="74"/>
  <c r="X480" i="74"/>
  <c r="W480" i="74"/>
  <c r="V480" i="74"/>
  <c r="S480" i="74"/>
  <c r="R480" i="74"/>
  <c r="O480" i="74"/>
  <c r="N480" i="74"/>
  <c r="M480" i="74"/>
  <c r="J480" i="74"/>
  <c r="I480" i="74"/>
  <c r="H480" i="74"/>
  <c r="G480" i="74"/>
  <c r="F480" i="74"/>
  <c r="D480" i="74"/>
  <c r="C480" i="74"/>
  <c r="AD479" i="74"/>
  <c r="AC479" i="74"/>
  <c r="AB479" i="74"/>
  <c r="Z479" i="74"/>
  <c r="Y479" i="74"/>
  <c r="X479" i="74"/>
  <c r="W479" i="74"/>
  <c r="V479" i="74"/>
  <c r="S479" i="74"/>
  <c r="R479" i="74"/>
  <c r="O479" i="74"/>
  <c r="N479" i="74"/>
  <c r="M479" i="74"/>
  <c r="J479" i="74"/>
  <c r="I479" i="74"/>
  <c r="H479" i="74"/>
  <c r="G479" i="74"/>
  <c r="F479" i="74"/>
  <c r="D479" i="74"/>
  <c r="C479" i="74"/>
  <c r="AD478" i="74"/>
  <c r="AC478" i="74"/>
  <c r="AB478" i="74"/>
  <c r="X478" i="74"/>
  <c r="W478" i="74"/>
  <c r="V478" i="74"/>
  <c r="S478" i="74"/>
  <c r="R478" i="74"/>
  <c r="O478" i="74"/>
  <c r="N478" i="74"/>
  <c r="M478" i="74"/>
  <c r="J478" i="74"/>
  <c r="I478" i="74"/>
  <c r="H478" i="74"/>
  <c r="G478" i="74"/>
  <c r="F478" i="74"/>
  <c r="D478" i="74"/>
  <c r="C478" i="74"/>
  <c r="AD477" i="74"/>
  <c r="AC477" i="74"/>
  <c r="AB477" i="74"/>
  <c r="X477" i="74"/>
  <c r="W477" i="74"/>
  <c r="V477" i="74"/>
  <c r="S477" i="74"/>
  <c r="R477" i="74"/>
  <c r="O477" i="74"/>
  <c r="N477" i="74"/>
  <c r="M477" i="74"/>
  <c r="J477" i="74"/>
  <c r="I477" i="74"/>
  <c r="H477" i="74"/>
  <c r="G477" i="74"/>
  <c r="F477" i="74"/>
  <c r="D477" i="74"/>
  <c r="C477" i="74"/>
  <c r="AD476" i="74"/>
  <c r="AC476" i="74"/>
  <c r="AB476" i="74"/>
  <c r="X476" i="74"/>
  <c r="W476" i="74"/>
  <c r="V476" i="74"/>
  <c r="S476" i="74"/>
  <c r="R476" i="74"/>
  <c r="O476" i="74"/>
  <c r="N476" i="74"/>
  <c r="M476" i="74"/>
  <c r="J476" i="74"/>
  <c r="I476" i="74"/>
  <c r="H476" i="74"/>
  <c r="G476" i="74"/>
  <c r="F476" i="74"/>
  <c r="D476" i="74"/>
  <c r="C476" i="74"/>
  <c r="O475" i="74"/>
  <c r="AK475" i="74" s="1"/>
  <c r="N475" i="74"/>
  <c r="AJ475" i="74" s="1"/>
  <c r="M475" i="74"/>
  <c r="AI475" i="74" s="1"/>
  <c r="J475" i="74"/>
  <c r="I475" i="74"/>
  <c r="AE475" i="74" s="1"/>
  <c r="O474" i="74"/>
  <c r="AK474" i="74" s="1"/>
  <c r="N474" i="74"/>
  <c r="AJ474" i="74" s="1"/>
  <c r="M474" i="74"/>
  <c r="AI474" i="74" s="1"/>
  <c r="J474" i="74"/>
  <c r="AF474" i="74" s="1"/>
  <c r="I474" i="74"/>
  <c r="AE474" i="74" s="1"/>
  <c r="O473" i="74"/>
  <c r="AK473" i="74" s="1"/>
  <c r="N473" i="74"/>
  <c r="M473" i="74"/>
  <c r="AI473" i="74" s="1"/>
  <c r="J473" i="74"/>
  <c r="AF473" i="74" s="1"/>
  <c r="I473" i="74"/>
  <c r="O472" i="74"/>
  <c r="N472" i="74"/>
  <c r="M472" i="74"/>
  <c r="J472" i="74"/>
  <c r="I472" i="74"/>
  <c r="X468" i="74"/>
  <c r="W468" i="74"/>
  <c r="V468" i="74"/>
  <c r="O468" i="74"/>
  <c r="N468" i="74"/>
  <c r="M468" i="74"/>
  <c r="J468" i="74"/>
  <c r="I468" i="74"/>
  <c r="H468" i="74"/>
  <c r="G468" i="74"/>
  <c r="F468" i="74"/>
  <c r="D468" i="74"/>
  <c r="C468" i="74"/>
  <c r="X467" i="74"/>
  <c r="W467" i="74"/>
  <c r="V467" i="74"/>
  <c r="S467" i="74"/>
  <c r="R467" i="74"/>
  <c r="O467" i="74"/>
  <c r="N467" i="74"/>
  <c r="M467" i="74"/>
  <c r="J467" i="74"/>
  <c r="I467" i="74"/>
  <c r="H467" i="74"/>
  <c r="G467" i="74"/>
  <c r="F467" i="74"/>
  <c r="D467" i="74"/>
  <c r="C467" i="74"/>
  <c r="X466" i="74"/>
  <c r="W466" i="74"/>
  <c r="V466" i="74"/>
  <c r="S466" i="74"/>
  <c r="R466" i="74"/>
  <c r="O466" i="74"/>
  <c r="N466" i="74"/>
  <c r="M466" i="74"/>
  <c r="J466" i="74"/>
  <c r="I466" i="74"/>
  <c r="H466" i="74"/>
  <c r="G466" i="74"/>
  <c r="F466" i="74"/>
  <c r="D466" i="74"/>
  <c r="C466" i="74"/>
  <c r="AD465" i="74"/>
  <c r="AC465" i="74"/>
  <c r="AB465" i="74"/>
  <c r="Z465" i="74"/>
  <c r="Y465" i="74"/>
  <c r="X465" i="74"/>
  <c r="W465" i="74"/>
  <c r="V465" i="74"/>
  <c r="S465" i="74"/>
  <c r="R465" i="74"/>
  <c r="O465" i="74"/>
  <c r="N465" i="74"/>
  <c r="M465" i="74"/>
  <c r="J465" i="74"/>
  <c r="I465" i="74"/>
  <c r="H465" i="74"/>
  <c r="G465" i="74"/>
  <c r="F465" i="74"/>
  <c r="D465" i="74"/>
  <c r="C465" i="74"/>
  <c r="AD464" i="74"/>
  <c r="AC464" i="74"/>
  <c r="AB464" i="74"/>
  <c r="Z464" i="74"/>
  <c r="Y464" i="74"/>
  <c r="X464" i="74"/>
  <c r="W464" i="74"/>
  <c r="V464" i="74"/>
  <c r="S464" i="74"/>
  <c r="R464" i="74"/>
  <c r="O464" i="74"/>
  <c r="N464" i="74"/>
  <c r="M464" i="74"/>
  <c r="J464" i="74"/>
  <c r="I464" i="74"/>
  <c r="H464" i="74"/>
  <c r="G464" i="74"/>
  <c r="F464" i="74"/>
  <c r="D464" i="74"/>
  <c r="C464" i="74"/>
  <c r="AD463" i="74"/>
  <c r="AC463" i="74"/>
  <c r="AB463" i="74"/>
  <c r="X463" i="74"/>
  <c r="W463" i="74"/>
  <c r="V463" i="74"/>
  <c r="S463" i="74"/>
  <c r="R463" i="74"/>
  <c r="O463" i="74"/>
  <c r="N463" i="74"/>
  <c r="M463" i="74"/>
  <c r="J463" i="74"/>
  <c r="I463" i="74"/>
  <c r="H463" i="74"/>
  <c r="G463" i="74"/>
  <c r="F463" i="74"/>
  <c r="D463" i="74"/>
  <c r="C463" i="74"/>
  <c r="AD462" i="74"/>
  <c r="AC462" i="74"/>
  <c r="AB462" i="74"/>
  <c r="X462" i="74"/>
  <c r="W462" i="74"/>
  <c r="V462" i="74"/>
  <c r="S462" i="74"/>
  <c r="R462" i="74"/>
  <c r="O462" i="74"/>
  <c r="N462" i="74"/>
  <c r="M462" i="74"/>
  <c r="J462" i="74"/>
  <c r="I462" i="74"/>
  <c r="H462" i="74"/>
  <c r="G462" i="74"/>
  <c r="F462" i="74"/>
  <c r="D462" i="74"/>
  <c r="C462" i="74"/>
  <c r="AD461" i="74"/>
  <c r="AC461" i="74"/>
  <c r="AB461" i="74"/>
  <c r="X461" i="74"/>
  <c r="W461" i="74"/>
  <c r="V461" i="74"/>
  <c r="S461" i="74"/>
  <c r="R461" i="74"/>
  <c r="O461" i="74"/>
  <c r="N461" i="74"/>
  <c r="M461" i="74"/>
  <c r="J461" i="74"/>
  <c r="I461" i="74"/>
  <c r="H461" i="74"/>
  <c r="G461" i="74"/>
  <c r="F461" i="74"/>
  <c r="D461" i="74"/>
  <c r="C461" i="74"/>
  <c r="O460" i="74"/>
  <c r="AK460" i="74" s="1"/>
  <c r="N460" i="74"/>
  <c r="AJ460" i="74" s="1"/>
  <c r="M460" i="74"/>
  <c r="J460" i="74"/>
  <c r="AF460" i="74" s="1"/>
  <c r="I460" i="74"/>
  <c r="O459" i="74"/>
  <c r="AK459" i="74" s="1"/>
  <c r="N459" i="74"/>
  <c r="M459" i="74"/>
  <c r="AI459" i="74" s="1"/>
  <c r="J459" i="74"/>
  <c r="AF459" i="74" s="1"/>
  <c r="I459" i="74"/>
  <c r="O458" i="74"/>
  <c r="AK458" i="74" s="1"/>
  <c r="N458" i="74"/>
  <c r="AJ458" i="74" s="1"/>
  <c r="M458" i="74"/>
  <c r="AI458" i="74" s="1"/>
  <c r="J458" i="74"/>
  <c r="AF458" i="74" s="1"/>
  <c r="I458" i="74"/>
  <c r="O457" i="74"/>
  <c r="N457" i="74"/>
  <c r="M457" i="74"/>
  <c r="J457" i="74"/>
  <c r="I457" i="74"/>
  <c r="X453" i="74"/>
  <c r="W453" i="74"/>
  <c r="V453" i="74"/>
  <c r="O453" i="74"/>
  <c r="N453" i="74"/>
  <c r="M453" i="74"/>
  <c r="J453" i="74"/>
  <c r="I453" i="74"/>
  <c r="H453" i="74"/>
  <c r="G453" i="74"/>
  <c r="F453" i="74"/>
  <c r="D453" i="74"/>
  <c r="C453" i="74"/>
  <c r="X452" i="74"/>
  <c r="W452" i="74"/>
  <c r="V452" i="74"/>
  <c r="S452" i="74"/>
  <c r="R452" i="74"/>
  <c r="J452" i="74"/>
  <c r="I452" i="74"/>
  <c r="H452" i="74"/>
  <c r="G452" i="74"/>
  <c r="F452" i="74"/>
  <c r="D452" i="74"/>
  <c r="C452" i="74"/>
  <c r="X451" i="74"/>
  <c r="W451" i="74"/>
  <c r="V451" i="74"/>
  <c r="S451" i="74"/>
  <c r="R451" i="74"/>
  <c r="J451" i="74"/>
  <c r="I451" i="74"/>
  <c r="H451" i="74"/>
  <c r="G451" i="74"/>
  <c r="F451" i="74"/>
  <c r="D451" i="74"/>
  <c r="C451" i="74"/>
  <c r="AD450" i="74"/>
  <c r="AC450" i="74"/>
  <c r="AB450" i="74"/>
  <c r="Z450" i="74"/>
  <c r="Y450" i="74"/>
  <c r="X450" i="74"/>
  <c r="W450" i="74"/>
  <c r="V450" i="74"/>
  <c r="S450" i="74"/>
  <c r="R450" i="74"/>
  <c r="O450" i="74"/>
  <c r="N450" i="74"/>
  <c r="M450" i="74"/>
  <c r="J450" i="74"/>
  <c r="I450" i="74"/>
  <c r="H450" i="74"/>
  <c r="G450" i="74"/>
  <c r="F450" i="74"/>
  <c r="D450" i="74"/>
  <c r="C450" i="74"/>
  <c r="AD449" i="74"/>
  <c r="AC449" i="74"/>
  <c r="AB449" i="74"/>
  <c r="Z449" i="74"/>
  <c r="Y449" i="74"/>
  <c r="X449" i="74"/>
  <c r="W449" i="74"/>
  <c r="V449" i="74"/>
  <c r="S449" i="74"/>
  <c r="R449" i="74"/>
  <c r="O449" i="74"/>
  <c r="N449" i="74"/>
  <c r="M449" i="74"/>
  <c r="J449" i="74"/>
  <c r="I449" i="74"/>
  <c r="H449" i="74"/>
  <c r="G449" i="74"/>
  <c r="F449" i="74"/>
  <c r="D449" i="74"/>
  <c r="C449" i="74"/>
  <c r="AD448" i="74"/>
  <c r="AC448" i="74"/>
  <c r="AB448" i="74"/>
  <c r="X448" i="74"/>
  <c r="W448" i="74"/>
  <c r="V448" i="74"/>
  <c r="S448" i="74"/>
  <c r="R448" i="74"/>
  <c r="O448" i="74"/>
  <c r="N448" i="74"/>
  <c r="M448" i="74"/>
  <c r="J448" i="74"/>
  <c r="I448" i="74"/>
  <c r="H448" i="74"/>
  <c r="G448" i="74"/>
  <c r="F448" i="74"/>
  <c r="D448" i="74"/>
  <c r="C448" i="74"/>
  <c r="AD447" i="74"/>
  <c r="AC447" i="74"/>
  <c r="AB447" i="74"/>
  <c r="X447" i="74"/>
  <c r="W447" i="74"/>
  <c r="V447" i="74"/>
  <c r="S447" i="74"/>
  <c r="R447" i="74"/>
  <c r="O447" i="74"/>
  <c r="N447" i="74"/>
  <c r="M447" i="74"/>
  <c r="J447" i="74"/>
  <c r="I447" i="74"/>
  <c r="H447" i="74"/>
  <c r="G447" i="74"/>
  <c r="F447" i="74"/>
  <c r="D447" i="74"/>
  <c r="C447" i="74"/>
  <c r="AD446" i="74"/>
  <c r="AC446" i="74"/>
  <c r="AB446" i="74"/>
  <c r="X446" i="74"/>
  <c r="W446" i="74"/>
  <c r="V446" i="74"/>
  <c r="S446" i="74"/>
  <c r="R446" i="74"/>
  <c r="O446" i="74"/>
  <c r="N446" i="74"/>
  <c r="M446" i="74"/>
  <c r="J446" i="74"/>
  <c r="I446" i="74"/>
  <c r="H446" i="74"/>
  <c r="G446" i="74"/>
  <c r="F446" i="74"/>
  <c r="D446" i="74"/>
  <c r="C446" i="74"/>
  <c r="O445" i="74"/>
  <c r="AK445" i="74" s="1"/>
  <c r="N445" i="74"/>
  <c r="AJ445" i="74" s="1"/>
  <c r="M445" i="74"/>
  <c r="AI445" i="74" s="1"/>
  <c r="J445" i="74"/>
  <c r="AF445" i="74" s="1"/>
  <c r="I445" i="74"/>
  <c r="O444" i="74"/>
  <c r="AK444" i="74" s="1"/>
  <c r="N444" i="74"/>
  <c r="AJ444" i="74" s="1"/>
  <c r="M444" i="74"/>
  <c r="AI444" i="74" s="1"/>
  <c r="J444" i="74"/>
  <c r="AF444" i="74" s="1"/>
  <c r="I444" i="74"/>
  <c r="O443" i="74"/>
  <c r="AK443" i="74" s="1"/>
  <c r="N443" i="74"/>
  <c r="AJ443" i="74" s="1"/>
  <c r="M443" i="74"/>
  <c r="AI443" i="74" s="1"/>
  <c r="J443" i="74"/>
  <c r="AF443" i="74" s="1"/>
  <c r="I443" i="74"/>
  <c r="AE443" i="74" s="1"/>
  <c r="O442" i="74"/>
  <c r="N442" i="74"/>
  <c r="M442" i="74"/>
  <c r="J442" i="74"/>
  <c r="I442" i="74"/>
  <c r="X438" i="74"/>
  <c r="W438" i="74"/>
  <c r="V438" i="74"/>
  <c r="O438" i="74"/>
  <c r="N438" i="74"/>
  <c r="M438" i="74"/>
  <c r="J438" i="74"/>
  <c r="I438" i="74"/>
  <c r="H438" i="74"/>
  <c r="G438" i="74"/>
  <c r="F438" i="74"/>
  <c r="D438" i="74"/>
  <c r="C438" i="74"/>
  <c r="X437" i="74"/>
  <c r="W437" i="74"/>
  <c r="V437" i="74"/>
  <c r="S437" i="74"/>
  <c r="R437" i="74"/>
  <c r="O437" i="74"/>
  <c r="N437" i="74"/>
  <c r="M437" i="74"/>
  <c r="J437" i="74"/>
  <c r="I437" i="74"/>
  <c r="H437" i="74"/>
  <c r="G437" i="74"/>
  <c r="F437" i="74"/>
  <c r="D437" i="74"/>
  <c r="C437" i="74"/>
  <c r="X436" i="74"/>
  <c r="W436" i="74"/>
  <c r="V436" i="74"/>
  <c r="S436" i="74"/>
  <c r="R436" i="74"/>
  <c r="O436" i="74"/>
  <c r="N436" i="74"/>
  <c r="M436" i="74"/>
  <c r="J436" i="74"/>
  <c r="I436" i="74"/>
  <c r="H436" i="74"/>
  <c r="G436" i="74"/>
  <c r="F436" i="74"/>
  <c r="D436" i="74"/>
  <c r="C436" i="74"/>
  <c r="AD435" i="74"/>
  <c r="AC435" i="74"/>
  <c r="AB435" i="74"/>
  <c r="Z435" i="74"/>
  <c r="Y435" i="74"/>
  <c r="X435" i="74"/>
  <c r="W435" i="74"/>
  <c r="V435" i="74"/>
  <c r="S435" i="74"/>
  <c r="R435" i="74"/>
  <c r="O435" i="74"/>
  <c r="N435" i="74"/>
  <c r="M435" i="74"/>
  <c r="J435" i="74"/>
  <c r="I435" i="74"/>
  <c r="H435" i="74"/>
  <c r="G435" i="74"/>
  <c r="F435" i="74"/>
  <c r="D435" i="74"/>
  <c r="C435" i="74"/>
  <c r="AD434" i="74"/>
  <c r="AC434" i="74"/>
  <c r="AB434" i="74"/>
  <c r="Z434" i="74"/>
  <c r="Y434" i="74"/>
  <c r="X434" i="74"/>
  <c r="W434" i="74"/>
  <c r="V434" i="74"/>
  <c r="S434" i="74"/>
  <c r="R434" i="74"/>
  <c r="O434" i="74"/>
  <c r="N434" i="74"/>
  <c r="M434" i="74"/>
  <c r="J434" i="74"/>
  <c r="I434" i="74"/>
  <c r="H434" i="74"/>
  <c r="G434" i="74"/>
  <c r="F434" i="74"/>
  <c r="D434" i="74"/>
  <c r="C434" i="74"/>
  <c r="AD433" i="74"/>
  <c r="AC433" i="74"/>
  <c r="AB433" i="74"/>
  <c r="X433" i="74"/>
  <c r="W433" i="74"/>
  <c r="V433" i="74"/>
  <c r="S433" i="74"/>
  <c r="R433" i="74"/>
  <c r="O433" i="74"/>
  <c r="N433" i="74"/>
  <c r="M433" i="74"/>
  <c r="J433" i="74"/>
  <c r="I433" i="74"/>
  <c r="H433" i="74"/>
  <c r="G433" i="74"/>
  <c r="F433" i="74"/>
  <c r="D433" i="74"/>
  <c r="C433" i="74"/>
  <c r="AD432" i="74"/>
  <c r="AC432" i="74"/>
  <c r="AB432" i="74"/>
  <c r="X432" i="74"/>
  <c r="W432" i="74"/>
  <c r="V432" i="74"/>
  <c r="S432" i="74"/>
  <c r="R432" i="74"/>
  <c r="O432" i="74"/>
  <c r="N432" i="74"/>
  <c r="M432" i="74"/>
  <c r="J432" i="74"/>
  <c r="I432" i="74"/>
  <c r="H432" i="74"/>
  <c r="G432" i="74"/>
  <c r="F432" i="74"/>
  <c r="D432" i="74"/>
  <c r="C432" i="74"/>
  <c r="AD431" i="74"/>
  <c r="AC431" i="74"/>
  <c r="AB431" i="74"/>
  <c r="X431" i="74"/>
  <c r="W431" i="74"/>
  <c r="V431" i="74"/>
  <c r="S431" i="74"/>
  <c r="R431" i="74"/>
  <c r="O431" i="74"/>
  <c r="N431" i="74"/>
  <c r="M431" i="74"/>
  <c r="J431" i="74"/>
  <c r="I431" i="74"/>
  <c r="H431" i="74"/>
  <c r="G431" i="74"/>
  <c r="F431" i="74"/>
  <c r="D431" i="74"/>
  <c r="C431" i="74"/>
  <c r="O430" i="74"/>
  <c r="AK430" i="74" s="1"/>
  <c r="N430" i="74"/>
  <c r="AJ430" i="74" s="1"/>
  <c r="M430" i="74"/>
  <c r="AI430" i="74" s="1"/>
  <c r="J430" i="74"/>
  <c r="I430" i="74"/>
  <c r="AE430" i="74" s="1"/>
  <c r="O429" i="74"/>
  <c r="AK429" i="74" s="1"/>
  <c r="N429" i="74"/>
  <c r="AJ429" i="74" s="1"/>
  <c r="M429" i="74"/>
  <c r="AI429" i="74" s="1"/>
  <c r="J429" i="74"/>
  <c r="AF429" i="74" s="1"/>
  <c r="I429" i="74"/>
  <c r="AE429" i="74" s="1"/>
  <c r="O428" i="74"/>
  <c r="AK428" i="74" s="1"/>
  <c r="N428" i="74"/>
  <c r="AJ428" i="74" s="1"/>
  <c r="M428" i="74"/>
  <c r="AI428" i="74" s="1"/>
  <c r="J428" i="74"/>
  <c r="AF428" i="74" s="1"/>
  <c r="I428" i="74"/>
  <c r="O427" i="74"/>
  <c r="N427" i="74"/>
  <c r="M427" i="74"/>
  <c r="J427" i="74"/>
  <c r="I427" i="74"/>
  <c r="X423" i="74"/>
  <c r="W423" i="74"/>
  <c r="V423" i="74"/>
  <c r="O423" i="74"/>
  <c r="N423" i="74"/>
  <c r="M423" i="74"/>
  <c r="J423" i="74"/>
  <c r="I423" i="74"/>
  <c r="H423" i="74"/>
  <c r="G423" i="74"/>
  <c r="F423" i="74"/>
  <c r="D423" i="74"/>
  <c r="C423" i="74"/>
  <c r="X422" i="74"/>
  <c r="W422" i="74"/>
  <c r="V422" i="74"/>
  <c r="S422" i="74"/>
  <c r="R422" i="74"/>
  <c r="O422" i="74"/>
  <c r="N422" i="74"/>
  <c r="M422" i="74"/>
  <c r="J422" i="74"/>
  <c r="I422" i="74"/>
  <c r="H422" i="74"/>
  <c r="G422" i="74"/>
  <c r="F422" i="74"/>
  <c r="D422" i="74"/>
  <c r="C422" i="74"/>
  <c r="X421" i="74"/>
  <c r="W421" i="74"/>
  <c r="V421" i="74"/>
  <c r="S421" i="74"/>
  <c r="R421" i="74"/>
  <c r="O421" i="74"/>
  <c r="N421" i="74"/>
  <c r="M421" i="74"/>
  <c r="J421" i="74"/>
  <c r="I421" i="74"/>
  <c r="H421" i="74"/>
  <c r="G421" i="74"/>
  <c r="F421" i="74"/>
  <c r="D421" i="74"/>
  <c r="C421" i="74"/>
  <c r="AD420" i="74"/>
  <c r="AC420" i="74"/>
  <c r="AB420" i="74"/>
  <c r="Z420" i="74"/>
  <c r="Y420" i="74"/>
  <c r="X420" i="74"/>
  <c r="W420" i="74"/>
  <c r="V420" i="74"/>
  <c r="S420" i="74"/>
  <c r="R420" i="74"/>
  <c r="O420" i="74"/>
  <c r="N420" i="74"/>
  <c r="M420" i="74"/>
  <c r="J420" i="74"/>
  <c r="I420" i="74"/>
  <c r="H420" i="74"/>
  <c r="G420" i="74"/>
  <c r="F420" i="74"/>
  <c r="D420" i="74"/>
  <c r="C420" i="74"/>
  <c r="AD419" i="74"/>
  <c r="AC419" i="74"/>
  <c r="AB419" i="74"/>
  <c r="Z419" i="74"/>
  <c r="Y419" i="74"/>
  <c r="X419" i="74"/>
  <c r="W419" i="74"/>
  <c r="V419" i="74"/>
  <c r="S419" i="74"/>
  <c r="R419" i="74"/>
  <c r="O419" i="74"/>
  <c r="N419" i="74"/>
  <c r="M419" i="74"/>
  <c r="J419" i="74"/>
  <c r="I419" i="74"/>
  <c r="H419" i="74"/>
  <c r="G419" i="74"/>
  <c r="F419" i="74"/>
  <c r="D419" i="74"/>
  <c r="C419" i="74"/>
  <c r="AD418" i="74"/>
  <c r="AC418" i="74"/>
  <c r="AB418" i="74"/>
  <c r="X418" i="74"/>
  <c r="W418" i="74"/>
  <c r="V418" i="74"/>
  <c r="S418" i="74"/>
  <c r="R418" i="74"/>
  <c r="O418" i="74"/>
  <c r="N418" i="74"/>
  <c r="M418" i="74"/>
  <c r="J418" i="74"/>
  <c r="I418" i="74"/>
  <c r="H418" i="74"/>
  <c r="G418" i="74"/>
  <c r="F418" i="74"/>
  <c r="D418" i="74"/>
  <c r="C418" i="74"/>
  <c r="AD417" i="74"/>
  <c r="AC417" i="74"/>
  <c r="AB417" i="74"/>
  <c r="X417" i="74"/>
  <c r="W417" i="74"/>
  <c r="V417" i="74"/>
  <c r="S417" i="74"/>
  <c r="R417" i="74"/>
  <c r="O417" i="74"/>
  <c r="N417" i="74"/>
  <c r="M417" i="74"/>
  <c r="J417" i="74"/>
  <c r="I417" i="74"/>
  <c r="H417" i="74"/>
  <c r="G417" i="74"/>
  <c r="F417" i="74"/>
  <c r="D417" i="74"/>
  <c r="C417" i="74"/>
  <c r="AD416" i="74"/>
  <c r="AC416" i="74"/>
  <c r="AB416" i="74"/>
  <c r="X416" i="74"/>
  <c r="W416" i="74"/>
  <c r="V416" i="74"/>
  <c r="S416" i="74"/>
  <c r="R416" i="74"/>
  <c r="O416" i="74"/>
  <c r="N416" i="74"/>
  <c r="M416" i="74"/>
  <c r="J416" i="74"/>
  <c r="I416" i="74"/>
  <c r="H416" i="74"/>
  <c r="G416" i="74"/>
  <c r="F416" i="74"/>
  <c r="D416" i="74"/>
  <c r="C416" i="74"/>
  <c r="J415" i="74"/>
  <c r="AF415" i="74" s="1"/>
  <c r="I415" i="74"/>
  <c r="J414" i="74"/>
  <c r="AF414" i="74" s="1"/>
  <c r="I414" i="74"/>
  <c r="AE414" i="74" s="1"/>
  <c r="J413" i="74"/>
  <c r="AF413" i="74" s="1"/>
  <c r="I413" i="74"/>
  <c r="J412" i="74"/>
  <c r="I412" i="74"/>
  <c r="X408" i="74"/>
  <c r="W408" i="74"/>
  <c r="V408" i="74"/>
  <c r="O408" i="74"/>
  <c r="N408" i="74"/>
  <c r="M408" i="74"/>
  <c r="J408" i="74"/>
  <c r="I408" i="74"/>
  <c r="H408" i="74"/>
  <c r="G408" i="74"/>
  <c r="F408" i="74"/>
  <c r="D408" i="74"/>
  <c r="C408" i="74"/>
  <c r="X407" i="74"/>
  <c r="W407" i="74"/>
  <c r="V407" i="74"/>
  <c r="S407" i="74"/>
  <c r="R407" i="74"/>
  <c r="O407" i="74"/>
  <c r="N407" i="74"/>
  <c r="M407" i="74"/>
  <c r="J407" i="74"/>
  <c r="I407" i="74"/>
  <c r="H407" i="74"/>
  <c r="G407" i="74"/>
  <c r="F407" i="74"/>
  <c r="D407" i="74"/>
  <c r="C407" i="74"/>
  <c r="X406" i="74"/>
  <c r="W406" i="74"/>
  <c r="V406" i="74"/>
  <c r="S406" i="74"/>
  <c r="R406" i="74"/>
  <c r="O406" i="74"/>
  <c r="N406" i="74"/>
  <c r="M406" i="74"/>
  <c r="J406" i="74"/>
  <c r="I406" i="74"/>
  <c r="H406" i="74"/>
  <c r="G406" i="74"/>
  <c r="F406" i="74"/>
  <c r="D406" i="74"/>
  <c r="C406" i="74"/>
  <c r="AD405" i="74"/>
  <c r="AC405" i="74"/>
  <c r="AB405" i="74"/>
  <c r="Z405" i="74"/>
  <c r="Y405" i="74"/>
  <c r="X405" i="74"/>
  <c r="W405" i="74"/>
  <c r="V405" i="74"/>
  <c r="S405" i="74"/>
  <c r="R405" i="74"/>
  <c r="O405" i="74"/>
  <c r="N405" i="74"/>
  <c r="M405" i="74"/>
  <c r="J405" i="74"/>
  <c r="I405" i="74"/>
  <c r="H405" i="74"/>
  <c r="G405" i="74"/>
  <c r="F405" i="74"/>
  <c r="D405" i="74"/>
  <c r="C405" i="74"/>
  <c r="AD404" i="74"/>
  <c r="AC404" i="74"/>
  <c r="AB404" i="74"/>
  <c r="Z404" i="74"/>
  <c r="Y404" i="74"/>
  <c r="X404" i="74"/>
  <c r="W404" i="74"/>
  <c r="V404" i="74"/>
  <c r="S404" i="74"/>
  <c r="R404" i="74"/>
  <c r="O404" i="74"/>
  <c r="N404" i="74"/>
  <c r="M404" i="74"/>
  <c r="J404" i="74"/>
  <c r="I404" i="74"/>
  <c r="H404" i="74"/>
  <c r="G404" i="74"/>
  <c r="F404" i="74"/>
  <c r="D404" i="74"/>
  <c r="C404" i="74"/>
  <c r="AD403" i="74"/>
  <c r="AC403" i="74"/>
  <c r="AB403" i="74"/>
  <c r="X403" i="74"/>
  <c r="W403" i="74"/>
  <c r="V403" i="74"/>
  <c r="S403" i="74"/>
  <c r="R403" i="74"/>
  <c r="O403" i="74"/>
  <c r="N403" i="74"/>
  <c r="M403" i="74"/>
  <c r="J403" i="74"/>
  <c r="I403" i="74"/>
  <c r="H403" i="74"/>
  <c r="G403" i="74"/>
  <c r="F403" i="74"/>
  <c r="D403" i="74"/>
  <c r="C403" i="74"/>
  <c r="AD402" i="74"/>
  <c r="AC402" i="74"/>
  <c r="AB402" i="74"/>
  <c r="X402" i="74"/>
  <c r="W402" i="74"/>
  <c r="V402" i="74"/>
  <c r="S402" i="74"/>
  <c r="R402" i="74"/>
  <c r="O402" i="74"/>
  <c r="N402" i="74"/>
  <c r="M402" i="74"/>
  <c r="J402" i="74"/>
  <c r="I402" i="74"/>
  <c r="H402" i="74"/>
  <c r="G402" i="74"/>
  <c r="F402" i="74"/>
  <c r="D402" i="74"/>
  <c r="C402" i="74"/>
  <c r="AD401" i="74"/>
  <c r="AC401" i="74"/>
  <c r="AB401" i="74"/>
  <c r="X401" i="74"/>
  <c r="W401" i="74"/>
  <c r="V401" i="74"/>
  <c r="S401" i="74"/>
  <c r="R401" i="74"/>
  <c r="O401" i="74"/>
  <c r="N401" i="74"/>
  <c r="M401" i="74"/>
  <c r="J401" i="74"/>
  <c r="I401" i="74"/>
  <c r="H401" i="74"/>
  <c r="G401" i="74"/>
  <c r="F401" i="74"/>
  <c r="D401" i="74"/>
  <c r="C401" i="74"/>
  <c r="O400" i="74"/>
  <c r="AK400" i="74" s="1"/>
  <c r="N400" i="74"/>
  <c r="AJ400" i="74" s="1"/>
  <c r="M400" i="74"/>
  <c r="AI400" i="74" s="1"/>
  <c r="J400" i="74"/>
  <c r="AF400" i="74" s="1"/>
  <c r="I400" i="74"/>
  <c r="O399" i="74"/>
  <c r="AK399" i="74" s="1"/>
  <c r="N399" i="74"/>
  <c r="AJ399" i="74" s="1"/>
  <c r="M399" i="74"/>
  <c r="AI399" i="74" s="1"/>
  <c r="J399" i="74"/>
  <c r="AF399" i="74" s="1"/>
  <c r="I399" i="74"/>
  <c r="O398" i="74"/>
  <c r="AK398" i="74" s="1"/>
  <c r="N398" i="74"/>
  <c r="AJ398" i="74" s="1"/>
  <c r="M398" i="74"/>
  <c r="J398" i="74"/>
  <c r="I398" i="74"/>
  <c r="AE398" i="74" s="1"/>
  <c r="O397" i="74"/>
  <c r="N397" i="74"/>
  <c r="M397" i="74"/>
  <c r="J397" i="74"/>
  <c r="I397" i="74"/>
  <c r="X393" i="74"/>
  <c r="W393" i="74"/>
  <c r="V393" i="74"/>
  <c r="O393" i="74"/>
  <c r="N393" i="74"/>
  <c r="M393" i="74"/>
  <c r="J393" i="74"/>
  <c r="I393" i="74"/>
  <c r="H393" i="74"/>
  <c r="G393" i="74"/>
  <c r="F393" i="74"/>
  <c r="D393" i="74"/>
  <c r="C393" i="74"/>
  <c r="X392" i="74"/>
  <c r="W392" i="74"/>
  <c r="V392" i="74"/>
  <c r="S392" i="74"/>
  <c r="R392" i="74"/>
  <c r="O392" i="74"/>
  <c r="N392" i="74"/>
  <c r="M392" i="74"/>
  <c r="J392" i="74"/>
  <c r="I392" i="74"/>
  <c r="H392" i="74"/>
  <c r="G392" i="74"/>
  <c r="F392" i="74"/>
  <c r="D392" i="74"/>
  <c r="C392" i="74"/>
  <c r="X391" i="74"/>
  <c r="W391" i="74"/>
  <c r="V391" i="74"/>
  <c r="S391" i="74"/>
  <c r="R391" i="74"/>
  <c r="O391" i="74"/>
  <c r="N391" i="74"/>
  <c r="M391" i="74"/>
  <c r="J391" i="74"/>
  <c r="I391" i="74"/>
  <c r="H391" i="74"/>
  <c r="G391" i="74"/>
  <c r="F391" i="74"/>
  <c r="D391" i="74"/>
  <c r="C391" i="74"/>
  <c r="AD390" i="74"/>
  <c r="AC390" i="74"/>
  <c r="AB390" i="74"/>
  <c r="Z390" i="74"/>
  <c r="Y390" i="74"/>
  <c r="X390" i="74"/>
  <c r="W390" i="74"/>
  <c r="V390" i="74"/>
  <c r="S390" i="74"/>
  <c r="R390" i="74"/>
  <c r="O390" i="74"/>
  <c r="N390" i="74"/>
  <c r="M390" i="74"/>
  <c r="J390" i="74"/>
  <c r="I390" i="74"/>
  <c r="H390" i="74"/>
  <c r="G390" i="74"/>
  <c r="F390" i="74"/>
  <c r="D390" i="74"/>
  <c r="C390" i="74"/>
  <c r="AD389" i="74"/>
  <c r="AC389" i="74"/>
  <c r="AB389" i="74"/>
  <c r="Z389" i="74"/>
  <c r="Y389" i="74"/>
  <c r="X389" i="74"/>
  <c r="W389" i="74"/>
  <c r="V389" i="74"/>
  <c r="S389" i="74"/>
  <c r="R389" i="74"/>
  <c r="O389" i="74"/>
  <c r="N389" i="74"/>
  <c r="M389" i="74"/>
  <c r="J389" i="74"/>
  <c r="I389" i="74"/>
  <c r="H389" i="74"/>
  <c r="G389" i="74"/>
  <c r="F389" i="74"/>
  <c r="D389" i="74"/>
  <c r="C389" i="74"/>
  <c r="AD388" i="74"/>
  <c r="AC388" i="74"/>
  <c r="AB388" i="74"/>
  <c r="X388" i="74"/>
  <c r="W388" i="74"/>
  <c r="V388" i="74"/>
  <c r="S388" i="74"/>
  <c r="R388" i="74"/>
  <c r="O388" i="74"/>
  <c r="N388" i="74"/>
  <c r="M388" i="74"/>
  <c r="J388" i="74"/>
  <c r="I388" i="74"/>
  <c r="H388" i="74"/>
  <c r="G388" i="74"/>
  <c r="F388" i="74"/>
  <c r="D388" i="74"/>
  <c r="C388" i="74"/>
  <c r="AD387" i="74"/>
  <c r="AC387" i="74"/>
  <c r="AB387" i="74"/>
  <c r="X387" i="74"/>
  <c r="W387" i="74"/>
  <c r="V387" i="74"/>
  <c r="S387" i="74"/>
  <c r="R387" i="74"/>
  <c r="O387" i="74"/>
  <c r="N387" i="74"/>
  <c r="M387" i="74"/>
  <c r="J387" i="74"/>
  <c r="I387" i="74"/>
  <c r="H387" i="74"/>
  <c r="G387" i="74"/>
  <c r="F387" i="74"/>
  <c r="D387" i="74"/>
  <c r="C387" i="74"/>
  <c r="AD386" i="74"/>
  <c r="AC386" i="74"/>
  <c r="AB386" i="74"/>
  <c r="X386" i="74"/>
  <c r="W386" i="74"/>
  <c r="V386" i="74"/>
  <c r="S386" i="74"/>
  <c r="R386" i="74"/>
  <c r="O386" i="74"/>
  <c r="N386" i="74"/>
  <c r="M386" i="74"/>
  <c r="J386" i="74"/>
  <c r="I386" i="74"/>
  <c r="H386" i="74"/>
  <c r="G386" i="74"/>
  <c r="F386" i="74"/>
  <c r="D386" i="74"/>
  <c r="C386" i="74"/>
  <c r="O385" i="74"/>
  <c r="AK385" i="74" s="1"/>
  <c r="N385" i="74"/>
  <c r="AJ385" i="74" s="1"/>
  <c r="M385" i="74"/>
  <c r="AI385" i="74" s="1"/>
  <c r="J385" i="74"/>
  <c r="AF385" i="74" s="1"/>
  <c r="I385" i="74"/>
  <c r="AE385" i="74" s="1"/>
  <c r="O384" i="74"/>
  <c r="AK384" i="74" s="1"/>
  <c r="N384" i="74"/>
  <c r="AJ384" i="74" s="1"/>
  <c r="M384" i="74"/>
  <c r="AI384" i="74" s="1"/>
  <c r="J384" i="74"/>
  <c r="AF384" i="74" s="1"/>
  <c r="I384" i="74"/>
  <c r="AE384" i="74" s="1"/>
  <c r="O383" i="74"/>
  <c r="AK383" i="74" s="1"/>
  <c r="N383" i="74"/>
  <c r="M383" i="74"/>
  <c r="AI383" i="74" s="1"/>
  <c r="J383" i="74"/>
  <c r="AF383" i="74" s="1"/>
  <c r="I383" i="74"/>
  <c r="O382" i="74"/>
  <c r="N382" i="74"/>
  <c r="M382" i="74"/>
  <c r="J382" i="74"/>
  <c r="I382" i="74"/>
  <c r="X378" i="74"/>
  <c r="W378" i="74"/>
  <c r="V378" i="74"/>
  <c r="O378" i="74"/>
  <c r="N378" i="74"/>
  <c r="M378" i="74"/>
  <c r="J378" i="74"/>
  <c r="I378" i="74"/>
  <c r="H378" i="74"/>
  <c r="G378" i="74"/>
  <c r="F378" i="74"/>
  <c r="D378" i="74"/>
  <c r="C378" i="74"/>
  <c r="X377" i="74"/>
  <c r="W377" i="74"/>
  <c r="V377" i="74"/>
  <c r="S377" i="74"/>
  <c r="R377" i="74"/>
  <c r="O377" i="74"/>
  <c r="N377" i="74"/>
  <c r="M377" i="74"/>
  <c r="J377" i="74"/>
  <c r="I377" i="74"/>
  <c r="H377" i="74"/>
  <c r="G377" i="74"/>
  <c r="F377" i="74"/>
  <c r="D377" i="74"/>
  <c r="C377" i="74"/>
  <c r="X376" i="74"/>
  <c r="W376" i="74"/>
  <c r="V376" i="74"/>
  <c r="S376" i="74"/>
  <c r="R376" i="74"/>
  <c r="O376" i="74"/>
  <c r="N376" i="74"/>
  <c r="M376" i="74"/>
  <c r="J376" i="74"/>
  <c r="I376" i="74"/>
  <c r="H376" i="74"/>
  <c r="G376" i="74"/>
  <c r="F376" i="74"/>
  <c r="D376" i="74"/>
  <c r="C376" i="74"/>
  <c r="AD375" i="74"/>
  <c r="AC375" i="74"/>
  <c r="AB375" i="74"/>
  <c r="Z375" i="74"/>
  <c r="Y375" i="74"/>
  <c r="X375" i="74"/>
  <c r="W375" i="74"/>
  <c r="V375" i="74"/>
  <c r="S375" i="74"/>
  <c r="R375" i="74"/>
  <c r="O375" i="74"/>
  <c r="N375" i="74"/>
  <c r="M375" i="74"/>
  <c r="J375" i="74"/>
  <c r="I375" i="74"/>
  <c r="H375" i="74"/>
  <c r="G375" i="74"/>
  <c r="F375" i="74"/>
  <c r="D375" i="74"/>
  <c r="C375" i="74"/>
  <c r="AD374" i="74"/>
  <c r="AC374" i="74"/>
  <c r="AB374" i="74"/>
  <c r="Z374" i="74"/>
  <c r="Y374" i="74"/>
  <c r="X374" i="74"/>
  <c r="W374" i="74"/>
  <c r="V374" i="74"/>
  <c r="S374" i="74"/>
  <c r="R374" i="74"/>
  <c r="O374" i="74"/>
  <c r="N374" i="74"/>
  <c r="M374" i="74"/>
  <c r="J374" i="74"/>
  <c r="I374" i="74"/>
  <c r="H374" i="74"/>
  <c r="G374" i="74"/>
  <c r="F374" i="74"/>
  <c r="D374" i="74"/>
  <c r="C374" i="74"/>
  <c r="AD373" i="74"/>
  <c r="AC373" i="74"/>
  <c r="AB373" i="74"/>
  <c r="X373" i="74"/>
  <c r="W373" i="74"/>
  <c r="V373" i="74"/>
  <c r="S373" i="74"/>
  <c r="R373" i="74"/>
  <c r="O373" i="74"/>
  <c r="N373" i="74"/>
  <c r="M373" i="74"/>
  <c r="J373" i="74"/>
  <c r="I373" i="74"/>
  <c r="H373" i="74"/>
  <c r="G373" i="74"/>
  <c r="F373" i="74"/>
  <c r="D373" i="74"/>
  <c r="C373" i="74"/>
  <c r="AD372" i="74"/>
  <c r="AC372" i="74"/>
  <c r="AB372" i="74"/>
  <c r="X372" i="74"/>
  <c r="W372" i="74"/>
  <c r="V372" i="74"/>
  <c r="S372" i="74"/>
  <c r="R372" i="74"/>
  <c r="O372" i="74"/>
  <c r="N372" i="74"/>
  <c r="M372" i="74"/>
  <c r="J372" i="74"/>
  <c r="I372" i="74"/>
  <c r="H372" i="74"/>
  <c r="G372" i="74"/>
  <c r="F372" i="74"/>
  <c r="D372" i="74"/>
  <c r="C372" i="74"/>
  <c r="AD371" i="74"/>
  <c r="AC371" i="74"/>
  <c r="AB371" i="74"/>
  <c r="X371" i="74"/>
  <c r="W371" i="74"/>
  <c r="V371" i="74"/>
  <c r="S371" i="74"/>
  <c r="R371" i="74"/>
  <c r="O371" i="74"/>
  <c r="N371" i="74"/>
  <c r="M371" i="74"/>
  <c r="J371" i="74"/>
  <c r="I371" i="74"/>
  <c r="H371" i="74"/>
  <c r="G371" i="74"/>
  <c r="F371" i="74"/>
  <c r="D371" i="74"/>
  <c r="C371" i="74"/>
  <c r="O370" i="74"/>
  <c r="AK370" i="74" s="1"/>
  <c r="N370" i="74"/>
  <c r="AJ370" i="74" s="1"/>
  <c r="M370" i="74"/>
  <c r="AI370" i="74" s="1"/>
  <c r="J370" i="74"/>
  <c r="I370" i="74"/>
  <c r="AE370" i="74" s="1"/>
  <c r="O369" i="74"/>
  <c r="AK369" i="74" s="1"/>
  <c r="N369" i="74"/>
  <c r="AJ369" i="74" s="1"/>
  <c r="M369" i="74"/>
  <c r="AI369" i="74" s="1"/>
  <c r="J369" i="74"/>
  <c r="AF369" i="74" s="1"/>
  <c r="I369" i="74"/>
  <c r="AE369" i="74" s="1"/>
  <c r="O368" i="74"/>
  <c r="AK368" i="74" s="1"/>
  <c r="N368" i="74"/>
  <c r="AJ368" i="74" s="1"/>
  <c r="M368" i="74"/>
  <c r="AI368" i="74" s="1"/>
  <c r="J368" i="74"/>
  <c r="AF368" i="74" s="1"/>
  <c r="I368" i="74"/>
  <c r="O367" i="74"/>
  <c r="N367" i="74"/>
  <c r="M367" i="74"/>
  <c r="J367" i="74"/>
  <c r="I367" i="74"/>
  <c r="X363" i="74"/>
  <c r="W363" i="74"/>
  <c r="V363" i="74"/>
  <c r="O363" i="74"/>
  <c r="N363" i="74"/>
  <c r="M363" i="74"/>
  <c r="J363" i="74"/>
  <c r="I363" i="74"/>
  <c r="H363" i="74"/>
  <c r="G363" i="74"/>
  <c r="F363" i="74"/>
  <c r="D363" i="74"/>
  <c r="C363" i="74"/>
  <c r="X362" i="74"/>
  <c r="W362" i="74"/>
  <c r="V362" i="74"/>
  <c r="S362" i="74"/>
  <c r="R362" i="74"/>
  <c r="O362" i="74"/>
  <c r="N362" i="74"/>
  <c r="M362" i="74"/>
  <c r="J362" i="74"/>
  <c r="I362" i="74"/>
  <c r="H362" i="74"/>
  <c r="G362" i="74"/>
  <c r="F362" i="74"/>
  <c r="D362" i="74"/>
  <c r="C362" i="74"/>
  <c r="X361" i="74"/>
  <c r="W361" i="74"/>
  <c r="V361" i="74"/>
  <c r="S361" i="74"/>
  <c r="R361" i="74"/>
  <c r="O361" i="74"/>
  <c r="N361" i="74"/>
  <c r="M361" i="74"/>
  <c r="J361" i="74"/>
  <c r="I361" i="74"/>
  <c r="H361" i="74"/>
  <c r="G361" i="74"/>
  <c r="F361" i="74"/>
  <c r="D361" i="74"/>
  <c r="C361" i="74"/>
  <c r="AD360" i="74"/>
  <c r="AC360" i="74"/>
  <c r="AB360" i="74"/>
  <c r="Z360" i="74"/>
  <c r="Y360" i="74"/>
  <c r="X360" i="74"/>
  <c r="W360" i="74"/>
  <c r="V360" i="74"/>
  <c r="S360" i="74"/>
  <c r="R360" i="74"/>
  <c r="O360" i="74"/>
  <c r="N360" i="74"/>
  <c r="M360" i="74"/>
  <c r="J360" i="74"/>
  <c r="I360" i="74"/>
  <c r="H360" i="74"/>
  <c r="G360" i="74"/>
  <c r="F360" i="74"/>
  <c r="D360" i="74"/>
  <c r="C360" i="74"/>
  <c r="AD359" i="74"/>
  <c r="AC359" i="74"/>
  <c r="AB359" i="74"/>
  <c r="Z359" i="74"/>
  <c r="Y359" i="74"/>
  <c r="X359" i="74"/>
  <c r="W359" i="74"/>
  <c r="V359" i="74"/>
  <c r="S359" i="74"/>
  <c r="R359" i="74"/>
  <c r="O359" i="74"/>
  <c r="N359" i="74"/>
  <c r="M359" i="74"/>
  <c r="J359" i="74"/>
  <c r="I359" i="74"/>
  <c r="H359" i="74"/>
  <c r="G359" i="74"/>
  <c r="F359" i="74"/>
  <c r="D359" i="74"/>
  <c r="C359" i="74"/>
  <c r="AD358" i="74"/>
  <c r="AC358" i="74"/>
  <c r="AB358" i="74"/>
  <c r="X358" i="74"/>
  <c r="W358" i="74"/>
  <c r="V358" i="74"/>
  <c r="S358" i="74"/>
  <c r="R358" i="74"/>
  <c r="O358" i="74"/>
  <c r="N358" i="74"/>
  <c r="M358" i="74"/>
  <c r="J358" i="74"/>
  <c r="I358" i="74"/>
  <c r="H358" i="74"/>
  <c r="G358" i="74"/>
  <c r="F358" i="74"/>
  <c r="D358" i="74"/>
  <c r="C358" i="74"/>
  <c r="AD357" i="74"/>
  <c r="AC357" i="74"/>
  <c r="AB357" i="74"/>
  <c r="X357" i="74"/>
  <c r="W357" i="74"/>
  <c r="V357" i="74"/>
  <c r="S357" i="74"/>
  <c r="R357" i="74"/>
  <c r="O357" i="74"/>
  <c r="N357" i="74"/>
  <c r="M357" i="74"/>
  <c r="J357" i="74"/>
  <c r="I357" i="74"/>
  <c r="H357" i="74"/>
  <c r="G357" i="74"/>
  <c r="F357" i="74"/>
  <c r="D357" i="74"/>
  <c r="C357" i="74"/>
  <c r="AD356" i="74"/>
  <c r="AC356" i="74"/>
  <c r="AB356" i="74"/>
  <c r="X356" i="74"/>
  <c r="W356" i="74"/>
  <c r="V356" i="74"/>
  <c r="S356" i="74"/>
  <c r="R356" i="74"/>
  <c r="O356" i="74"/>
  <c r="N356" i="74"/>
  <c r="M356" i="74"/>
  <c r="J356" i="74"/>
  <c r="I356" i="74"/>
  <c r="H356" i="74"/>
  <c r="G356" i="74"/>
  <c r="F356" i="74"/>
  <c r="D356" i="74"/>
  <c r="C356" i="74"/>
  <c r="O355" i="74"/>
  <c r="AK355" i="74" s="1"/>
  <c r="N355" i="74"/>
  <c r="M355" i="74"/>
  <c r="AI355" i="74" s="1"/>
  <c r="J355" i="74"/>
  <c r="AF355" i="74" s="1"/>
  <c r="I355" i="74"/>
  <c r="O354" i="74"/>
  <c r="AK354" i="74" s="1"/>
  <c r="N354" i="74"/>
  <c r="AJ354" i="74" s="1"/>
  <c r="M354" i="74"/>
  <c r="AI354" i="74" s="1"/>
  <c r="J354" i="74"/>
  <c r="AF354" i="74" s="1"/>
  <c r="I354" i="74"/>
  <c r="AE354" i="74" s="1"/>
  <c r="O353" i="74"/>
  <c r="AK353" i="74" s="1"/>
  <c r="N353" i="74"/>
  <c r="AJ353" i="74" s="1"/>
  <c r="M353" i="74"/>
  <c r="AI353" i="74" s="1"/>
  <c r="J353" i="74"/>
  <c r="I353" i="74"/>
  <c r="AE353" i="74" s="1"/>
  <c r="O352" i="74"/>
  <c r="N352" i="74"/>
  <c r="M352" i="74"/>
  <c r="J352" i="74"/>
  <c r="I352" i="74"/>
  <c r="X348" i="74"/>
  <c r="W348" i="74"/>
  <c r="V348" i="74"/>
  <c r="O348" i="74"/>
  <c r="N348" i="74"/>
  <c r="M348" i="74"/>
  <c r="J348" i="74"/>
  <c r="I348" i="74"/>
  <c r="H348" i="74"/>
  <c r="G348" i="74"/>
  <c r="F348" i="74"/>
  <c r="D348" i="74"/>
  <c r="C348" i="74"/>
  <c r="X347" i="74"/>
  <c r="W347" i="74"/>
  <c r="V347" i="74"/>
  <c r="S347" i="74"/>
  <c r="R347" i="74"/>
  <c r="O347" i="74"/>
  <c r="N347" i="74"/>
  <c r="M347" i="74"/>
  <c r="J347" i="74"/>
  <c r="I347" i="74"/>
  <c r="H347" i="74"/>
  <c r="G347" i="74"/>
  <c r="F347" i="74"/>
  <c r="D347" i="74"/>
  <c r="C347" i="74"/>
  <c r="X346" i="74"/>
  <c r="W346" i="74"/>
  <c r="V346" i="74"/>
  <c r="S346" i="74"/>
  <c r="R346" i="74"/>
  <c r="O346" i="74"/>
  <c r="N346" i="74"/>
  <c r="M346" i="74"/>
  <c r="J346" i="74"/>
  <c r="I346" i="74"/>
  <c r="H346" i="74"/>
  <c r="G346" i="74"/>
  <c r="F346" i="74"/>
  <c r="D346" i="74"/>
  <c r="C346" i="74"/>
  <c r="AD345" i="74"/>
  <c r="AC345" i="74"/>
  <c r="AB345" i="74"/>
  <c r="Z345" i="74"/>
  <c r="Y345" i="74"/>
  <c r="X345" i="74"/>
  <c r="W345" i="74"/>
  <c r="V345" i="74"/>
  <c r="S345" i="74"/>
  <c r="R345" i="74"/>
  <c r="O345" i="74"/>
  <c r="N345" i="74"/>
  <c r="M345" i="74"/>
  <c r="J345" i="74"/>
  <c r="I345" i="74"/>
  <c r="H345" i="74"/>
  <c r="G345" i="74"/>
  <c r="F345" i="74"/>
  <c r="D345" i="74"/>
  <c r="C345" i="74"/>
  <c r="AD344" i="74"/>
  <c r="AC344" i="74"/>
  <c r="AB344" i="74"/>
  <c r="Z344" i="74"/>
  <c r="Y344" i="74"/>
  <c r="X344" i="74"/>
  <c r="W344" i="74"/>
  <c r="V344" i="74"/>
  <c r="S344" i="74"/>
  <c r="R344" i="74"/>
  <c r="O344" i="74"/>
  <c r="N344" i="74"/>
  <c r="M344" i="74"/>
  <c r="J344" i="74"/>
  <c r="I344" i="74"/>
  <c r="H344" i="74"/>
  <c r="G344" i="74"/>
  <c r="F344" i="74"/>
  <c r="D344" i="74"/>
  <c r="C344" i="74"/>
  <c r="AD343" i="74"/>
  <c r="AC343" i="74"/>
  <c r="AB343" i="74"/>
  <c r="X343" i="74"/>
  <c r="W343" i="74"/>
  <c r="V343" i="74"/>
  <c r="S343" i="74"/>
  <c r="R343" i="74"/>
  <c r="O343" i="74"/>
  <c r="N343" i="74"/>
  <c r="M343" i="74"/>
  <c r="J343" i="74"/>
  <c r="I343" i="74"/>
  <c r="H343" i="74"/>
  <c r="G343" i="74"/>
  <c r="F343" i="74"/>
  <c r="D343" i="74"/>
  <c r="C343" i="74"/>
  <c r="AD342" i="74"/>
  <c r="AC342" i="74"/>
  <c r="AB342" i="74"/>
  <c r="X342" i="74"/>
  <c r="W342" i="74"/>
  <c r="V342" i="74"/>
  <c r="S342" i="74"/>
  <c r="R342" i="74"/>
  <c r="O342" i="74"/>
  <c r="N342" i="74"/>
  <c r="M342" i="74"/>
  <c r="J342" i="74"/>
  <c r="I342" i="74"/>
  <c r="H342" i="74"/>
  <c r="G342" i="74"/>
  <c r="F342" i="74"/>
  <c r="D342" i="74"/>
  <c r="C342" i="74"/>
  <c r="AD341" i="74"/>
  <c r="AC341" i="74"/>
  <c r="AB341" i="74"/>
  <c r="X341" i="74"/>
  <c r="W341" i="74"/>
  <c r="V341" i="74"/>
  <c r="S341" i="74"/>
  <c r="R341" i="74"/>
  <c r="O341" i="74"/>
  <c r="N341" i="74"/>
  <c r="M341" i="74"/>
  <c r="J341" i="74"/>
  <c r="I341" i="74"/>
  <c r="H341" i="74"/>
  <c r="G341" i="74"/>
  <c r="F341" i="74"/>
  <c r="D341" i="74"/>
  <c r="C341" i="74"/>
  <c r="O340" i="74"/>
  <c r="AK340" i="74" s="1"/>
  <c r="N340" i="74"/>
  <c r="AJ340" i="74" s="1"/>
  <c r="M340" i="74"/>
  <c r="AI340" i="74" s="1"/>
  <c r="J340" i="74"/>
  <c r="AF340" i="74" s="1"/>
  <c r="I340" i="74"/>
  <c r="O339" i="74"/>
  <c r="AK339" i="74" s="1"/>
  <c r="N339" i="74"/>
  <c r="AJ339" i="74" s="1"/>
  <c r="M339" i="74"/>
  <c r="AI339" i="74" s="1"/>
  <c r="J339" i="74"/>
  <c r="AF339" i="74" s="1"/>
  <c r="I339" i="74"/>
  <c r="AE339" i="74" s="1"/>
  <c r="O338" i="74"/>
  <c r="AK338" i="74" s="1"/>
  <c r="N338" i="74"/>
  <c r="AJ338" i="74" s="1"/>
  <c r="M338" i="74"/>
  <c r="J338" i="74"/>
  <c r="AF338" i="74" s="1"/>
  <c r="I338" i="74"/>
  <c r="O337" i="74"/>
  <c r="N337" i="74"/>
  <c r="M337" i="74"/>
  <c r="J337" i="74"/>
  <c r="I337" i="74"/>
  <c r="X333" i="74"/>
  <c r="W333" i="74"/>
  <c r="V333" i="74"/>
  <c r="O333" i="74"/>
  <c r="N333" i="74"/>
  <c r="M333" i="74"/>
  <c r="J333" i="74"/>
  <c r="I333" i="74"/>
  <c r="H333" i="74"/>
  <c r="G333" i="74"/>
  <c r="F333" i="74"/>
  <c r="D333" i="74"/>
  <c r="C333" i="74"/>
  <c r="X332" i="74"/>
  <c r="W332" i="74"/>
  <c r="V332" i="74"/>
  <c r="S332" i="74"/>
  <c r="R332" i="74"/>
  <c r="O332" i="74"/>
  <c r="N332" i="74"/>
  <c r="M332" i="74"/>
  <c r="J332" i="74"/>
  <c r="I332" i="74"/>
  <c r="H332" i="74"/>
  <c r="G332" i="74"/>
  <c r="F332" i="74"/>
  <c r="D332" i="74"/>
  <c r="C332" i="74"/>
  <c r="X331" i="74"/>
  <c r="W331" i="74"/>
  <c r="V331" i="74"/>
  <c r="S331" i="74"/>
  <c r="R331" i="74"/>
  <c r="O331" i="74"/>
  <c r="N331" i="74"/>
  <c r="M331" i="74"/>
  <c r="J331" i="74"/>
  <c r="I331" i="74"/>
  <c r="H331" i="74"/>
  <c r="G331" i="74"/>
  <c r="F331" i="74"/>
  <c r="D331" i="74"/>
  <c r="C331" i="74"/>
  <c r="AD330" i="74"/>
  <c r="AC330" i="74"/>
  <c r="AB330" i="74"/>
  <c r="Z330" i="74"/>
  <c r="Y330" i="74"/>
  <c r="X330" i="74"/>
  <c r="W330" i="74"/>
  <c r="V330" i="74"/>
  <c r="S330" i="74"/>
  <c r="R330" i="74"/>
  <c r="O330" i="74"/>
  <c r="N330" i="74"/>
  <c r="M330" i="74"/>
  <c r="J330" i="74"/>
  <c r="I330" i="74"/>
  <c r="H330" i="74"/>
  <c r="G330" i="74"/>
  <c r="F330" i="74"/>
  <c r="D330" i="74"/>
  <c r="C330" i="74"/>
  <c r="AD329" i="74"/>
  <c r="AC329" i="74"/>
  <c r="AB329" i="74"/>
  <c r="Z329" i="74"/>
  <c r="Y329" i="74"/>
  <c r="X329" i="74"/>
  <c r="W329" i="74"/>
  <c r="V329" i="74"/>
  <c r="S329" i="74"/>
  <c r="R329" i="74"/>
  <c r="O329" i="74"/>
  <c r="N329" i="74"/>
  <c r="M329" i="74"/>
  <c r="J329" i="74"/>
  <c r="I329" i="74"/>
  <c r="H329" i="74"/>
  <c r="G329" i="74"/>
  <c r="F329" i="74"/>
  <c r="D329" i="74"/>
  <c r="C329" i="74"/>
  <c r="AD328" i="74"/>
  <c r="AC328" i="74"/>
  <c r="AB328" i="74"/>
  <c r="X328" i="74"/>
  <c r="W328" i="74"/>
  <c r="V328" i="74"/>
  <c r="S328" i="74"/>
  <c r="R328" i="74"/>
  <c r="O328" i="74"/>
  <c r="N328" i="74"/>
  <c r="M328" i="74"/>
  <c r="J328" i="74"/>
  <c r="I328" i="74"/>
  <c r="H328" i="74"/>
  <c r="G328" i="74"/>
  <c r="F328" i="74"/>
  <c r="D328" i="74"/>
  <c r="C328" i="74"/>
  <c r="AD327" i="74"/>
  <c r="AC327" i="74"/>
  <c r="AB327" i="74"/>
  <c r="X327" i="74"/>
  <c r="W327" i="74"/>
  <c r="V327" i="74"/>
  <c r="S327" i="74"/>
  <c r="R327" i="74"/>
  <c r="O327" i="74"/>
  <c r="N327" i="74"/>
  <c r="M327" i="74"/>
  <c r="J327" i="74"/>
  <c r="I327" i="74"/>
  <c r="H327" i="74"/>
  <c r="G327" i="74"/>
  <c r="F327" i="74"/>
  <c r="D327" i="74"/>
  <c r="C327" i="74"/>
  <c r="AD326" i="74"/>
  <c r="AC326" i="74"/>
  <c r="AB326" i="74"/>
  <c r="X326" i="74"/>
  <c r="W326" i="74"/>
  <c r="V326" i="74"/>
  <c r="S326" i="74"/>
  <c r="R326" i="74"/>
  <c r="O326" i="74"/>
  <c r="N326" i="74"/>
  <c r="M326" i="74"/>
  <c r="J326" i="74"/>
  <c r="I326" i="74"/>
  <c r="H326" i="74"/>
  <c r="G326" i="74"/>
  <c r="F326" i="74"/>
  <c r="D326" i="74"/>
  <c r="C326" i="74"/>
  <c r="O325" i="74"/>
  <c r="AK325" i="74" s="1"/>
  <c r="N325" i="74"/>
  <c r="AJ325" i="74" s="1"/>
  <c r="M325" i="74"/>
  <c r="AI325" i="74" s="1"/>
  <c r="J325" i="74"/>
  <c r="AF325" i="74" s="1"/>
  <c r="I325" i="74"/>
  <c r="O324" i="74"/>
  <c r="AK324" i="74" s="1"/>
  <c r="N324" i="74"/>
  <c r="AJ324" i="74" s="1"/>
  <c r="M324" i="74"/>
  <c r="AI324" i="74" s="1"/>
  <c r="J324" i="74"/>
  <c r="AF324" i="74" s="1"/>
  <c r="I324" i="74"/>
  <c r="AE324" i="74" s="1"/>
  <c r="O323" i="74"/>
  <c r="AK323" i="74" s="1"/>
  <c r="N323" i="74"/>
  <c r="M323" i="74"/>
  <c r="AI323" i="74" s="1"/>
  <c r="J323" i="74"/>
  <c r="AF323" i="74" s="1"/>
  <c r="I323" i="74"/>
  <c r="AE323" i="74" s="1"/>
  <c r="O322" i="74"/>
  <c r="N322" i="74"/>
  <c r="M322" i="74"/>
  <c r="J322" i="74"/>
  <c r="I322" i="74"/>
  <c r="X318" i="74"/>
  <c r="W318" i="74"/>
  <c r="V318" i="74"/>
  <c r="O318" i="74"/>
  <c r="N318" i="74"/>
  <c r="M318" i="74"/>
  <c r="J318" i="74"/>
  <c r="I318" i="74"/>
  <c r="H318" i="74"/>
  <c r="G318" i="74"/>
  <c r="F318" i="74"/>
  <c r="D318" i="74"/>
  <c r="C318" i="74"/>
  <c r="X317" i="74"/>
  <c r="W317" i="74"/>
  <c r="V317" i="74"/>
  <c r="S317" i="74"/>
  <c r="R317" i="74"/>
  <c r="O317" i="74"/>
  <c r="N317" i="74"/>
  <c r="M317" i="74"/>
  <c r="J317" i="74"/>
  <c r="I317" i="74"/>
  <c r="H317" i="74"/>
  <c r="G317" i="74"/>
  <c r="F317" i="74"/>
  <c r="D317" i="74"/>
  <c r="C317" i="74"/>
  <c r="X316" i="74"/>
  <c r="W316" i="74"/>
  <c r="V316" i="74"/>
  <c r="S316" i="74"/>
  <c r="R316" i="74"/>
  <c r="O316" i="74"/>
  <c r="N316" i="74"/>
  <c r="M316" i="74"/>
  <c r="J316" i="74"/>
  <c r="I316" i="74"/>
  <c r="H316" i="74"/>
  <c r="G316" i="74"/>
  <c r="F316" i="74"/>
  <c r="D316" i="74"/>
  <c r="C316" i="74"/>
  <c r="AD315" i="74"/>
  <c r="AC315" i="74"/>
  <c r="AB315" i="74"/>
  <c r="Z315" i="74"/>
  <c r="Y315" i="74"/>
  <c r="X315" i="74"/>
  <c r="W315" i="74"/>
  <c r="V315" i="74"/>
  <c r="S315" i="74"/>
  <c r="R315" i="74"/>
  <c r="O315" i="74"/>
  <c r="N315" i="74"/>
  <c r="M315" i="74"/>
  <c r="J315" i="74"/>
  <c r="I315" i="74"/>
  <c r="H315" i="74"/>
  <c r="G315" i="74"/>
  <c r="F315" i="74"/>
  <c r="D315" i="74"/>
  <c r="C315" i="74"/>
  <c r="AD314" i="74"/>
  <c r="AC314" i="74"/>
  <c r="AB314" i="74"/>
  <c r="Z314" i="74"/>
  <c r="Y314" i="74"/>
  <c r="X314" i="74"/>
  <c r="W314" i="74"/>
  <c r="V314" i="74"/>
  <c r="S314" i="74"/>
  <c r="R314" i="74"/>
  <c r="O314" i="74"/>
  <c r="N314" i="74"/>
  <c r="M314" i="74"/>
  <c r="J314" i="74"/>
  <c r="I314" i="74"/>
  <c r="H314" i="74"/>
  <c r="G314" i="74"/>
  <c r="F314" i="74"/>
  <c r="D314" i="74"/>
  <c r="C314" i="74"/>
  <c r="AD313" i="74"/>
  <c r="AC313" i="74"/>
  <c r="AB313" i="74"/>
  <c r="X313" i="74"/>
  <c r="W313" i="74"/>
  <c r="V313" i="74"/>
  <c r="S313" i="74"/>
  <c r="R313" i="74"/>
  <c r="O313" i="74"/>
  <c r="N313" i="74"/>
  <c r="M313" i="74"/>
  <c r="J313" i="74"/>
  <c r="I313" i="74"/>
  <c r="H313" i="74"/>
  <c r="G313" i="74"/>
  <c r="F313" i="74"/>
  <c r="D313" i="74"/>
  <c r="C313" i="74"/>
  <c r="AD312" i="74"/>
  <c r="AC312" i="74"/>
  <c r="AB312" i="74"/>
  <c r="X312" i="74"/>
  <c r="W312" i="74"/>
  <c r="V312" i="74"/>
  <c r="S312" i="74"/>
  <c r="R312" i="74"/>
  <c r="O312" i="74"/>
  <c r="N312" i="74"/>
  <c r="M312" i="74"/>
  <c r="J312" i="74"/>
  <c r="I312" i="74"/>
  <c r="H312" i="74"/>
  <c r="G312" i="74"/>
  <c r="F312" i="74"/>
  <c r="D312" i="74"/>
  <c r="C312" i="74"/>
  <c r="AD311" i="74"/>
  <c r="AC311" i="74"/>
  <c r="AB311" i="74"/>
  <c r="X311" i="74"/>
  <c r="W311" i="74"/>
  <c r="V311" i="74"/>
  <c r="S311" i="74"/>
  <c r="R311" i="74"/>
  <c r="O311" i="74"/>
  <c r="N311" i="74"/>
  <c r="M311" i="74"/>
  <c r="J311" i="74"/>
  <c r="I311" i="74"/>
  <c r="H311" i="74"/>
  <c r="G311" i="74"/>
  <c r="F311" i="74"/>
  <c r="D311" i="74"/>
  <c r="C311" i="74"/>
  <c r="O310" i="74"/>
  <c r="AK310" i="74" s="1"/>
  <c r="N310" i="74"/>
  <c r="AJ310" i="74" s="1"/>
  <c r="M310" i="74"/>
  <c r="J310" i="74"/>
  <c r="AF310" i="74" s="1"/>
  <c r="I310" i="74"/>
  <c r="O309" i="74"/>
  <c r="AK309" i="74" s="1"/>
  <c r="N309" i="74"/>
  <c r="AJ309" i="74" s="1"/>
  <c r="M309" i="74"/>
  <c r="AI309" i="74" s="1"/>
  <c r="J309" i="74"/>
  <c r="AF309" i="74" s="1"/>
  <c r="I309" i="74"/>
  <c r="AE309" i="74" s="1"/>
  <c r="O308" i="74"/>
  <c r="AK308" i="74" s="1"/>
  <c r="N308" i="74"/>
  <c r="AJ308" i="74" s="1"/>
  <c r="M308" i="74"/>
  <c r="AI308" i="74" s="1"/>
  <c r="J308" i="74"/>
  <c r="AF308" i="74" s="1"/>
  <c r="I308" i="74"/>
  <c r="O307" i="74"/>
  <c r="N307" i="74"/>
  <c r="M307" i="74"/>
  <c r="J307" i="74"/>
  <c r="I307" i="74"/>
  <c r="X303" i="74"/>
  <c r="W303" i="74"/>
  <c r="V303" i="74"/>
  <c r="O303" i="74"/>
  <c r="N303" i="74"/>
  <c r="M303" i="74"/>
  <c r="J303" i="74"/>
  <c r="I303" i="74"/>
  <c r="H303" i="74"/>
  <c r="G303" i="74"/>
  <c r="F303" i="74"/>
  <c r="D303" i="74"/>
  <c r="C303" i="74"/>
  <c r="X302" i="74"/>
  <c r="W302" i="74"/>
  <c r="V302" i="74"/>
  <c r="S302" i="74"/>
  <c r="R302" i="74"/>
  <c r="O302" i="74"/>
  <c r="N302" i="74"/>
  <c r="M302" i="74"/>
  <c r="J302" i="74"/>
  <c r="I302" i="74"/>
  <c r="H302" i="74"/>
  <c r="G302" i="74"/>
  <c r="F302" i="74"/>
  <c r="D302" i="74"/>
  <c r="C302" i="74"/>
  <c r="X301" i="74"/>
  <c r="W301" i="74"/>
  <c r="V301" i="74"/>
  <c r="S301" i="74"/>
  <c r="R301" i="74"/>
  <c r="O301" i="74"/>
  <c r="N301" i="74"/>
  <c r="M301" i="74"/>
  <c r="J301" i="74"/>
  <c r="I301" i="74"/>
  <c r="H301" i="74"/>
  <c r="G301" i="74"/>
  <c r="F301" i="74"/>
  <c r="D301" i="74"/>
  <c r="C301" i="74"/>
  <c r="AD300" i="74"/>
  <c r="AC300" i="74"/>
  <c r="AB300" i="74"/>
  <c r="Z300" i="74"/>
  <c r="Y300" i="74"/>
  <c r="X300" i="74"/>
  <c r="W300" i="74"/>
  <c r="V300" i="74"/>
  <c r="S300" i="74"/>
  <c r="R300" i="74"/>
  <c r="O300" i="74"/>
  <c r="N300" i="74"/>
  <c r="M300" i="74"/>
  <c r="J300" i="74"/>
  <c r="I300" i="74"/>
  <c r="H300" i="74"/>
  <c r="G300" i="74"/>
  <c r="F300" i="74"/>
  <c r="D300" i="74"/>
  <c r="C300" i="74"/>
  <c r="AD299" i="74"/>
  <c r="AC299" i="74"/>
  <c r="AB299" i="74"/>
  <c r="Z299" i="74"/>
  <c r="Y299" i="74"/>
  <c r="X299" i="74"/>
  <c r="W299" i="74"/>
  <c r="V299" i="74"/>
  <c r="S299" i="74"/>
  <c r="R299" i="74"/>
  <c r="O299" i="74"/>
  <c r="N299" i="74"/>
  <c r="M299" i="74"/>
  <c r="J299" i="74"/>
  <c r="I299" i="74"/>
  <c r="H299" i="74"/>
  <c r="G299" i="74"/>
  <c r="F299" i="74"/>
  <c r="D299" i="74"/>
  <c r="C299" i="74"/>
  <c r="AD298" i="74"/>
  <c r="AC298" i="74"/>
  <c r="AB298" i="74"/>
  <c r="X298" i="74"/>
  <c r="W298" i="74"/>
  <c r="V298" i="74"/>
  <c r="S298" i="74"/>
  <c r="R298" i="74"/>
  <c r="O298" i="74"/>
  <c r="N298" i="74"/>
  <c r="M298" i="74"/>
  <c r="J298" i="74"/>
  <c r="I298" i="74"/>
  <c r="H298" i="74"/>
  <c r="G298" i="74"/>
  <c r="F298" i="74"/>
  <c r="D298" i="74"/>
  <c r="C298" i="74"/>
  <c r="AD297" i="74"/>
  <c r="AC297" i="74"/>
  <c r="AB297" i="74"/>
  <c r="X297" i="74"/>
  <c r="W297" i="74"/>
  <c r="V297" i="74"/>
  <c r="S297" i="74"/>
  <c r="R297" i="74"/>
  <c r="O297" i="74"/>
  <c r="N297" i="74"/>
  <c r="M297" i="74"/>
  <c r="J297" i="74"/>
  <c r="I297" i="74"/>
  <c r="H297" i="74"/>
  <c r="G297" i="74"/>
  <c r="F297" i="74"/>
  <c r="D297" i="74"/>
  <c r="C297" i="74"/>
  <c r="AD296" i="74"/>
  <c r="AC296" i="74"/>
  <c r="AB296" i="74"/>
  <c r="X296" i="74"/>
  <c r="W296" i="74"/>
  <c r="V296" i="74"/>
  <c r="S296" i="74"/>
  <c r="R296" i="74"/>
  <c r="O296" i="74"/>
  <c r="N296" i="74"/>
  <c r="M296" i="74"/>
  <c r="J296" i="74"/>
  <c r="I296" i="74"/>
  <c r="H296" i="74"/>
  <c r="G296" i="74"/>
  <c r="F296" i="74"/>
  <c r="D296" i="74"/>
  <c r="C296" i="74"/>
  <c r="O295" i="74"/>
  <c r="AK295" i="74" s="1"/>
  <c r="N295" i="74"/>
  <c r="AJ295" i="74" s="1"/>
  <c r="M295" i="74"/>
  <c r="AI295" i="74" s="1"/>
  <c r="J295" i="74"/>
  <c r="AF295" i="74" s="1"/>
  <c r="I295" i="74"/>
  <c r="O294" i="74"/>
  <c r="N294" i="74"/>
  <c r="AJ294" i="74" s="1"/>
  <c r="M294" i="74"/>
  <c r="AI294" i="74" s="1"/>
  <c r="J294" i="74"/>
  <c r="AF294" i="74" s="1"/>
  <c r="I294" i="74"/>
  <c r="AE294" i="74" s="1"/>
  <c r="O293" i="74"/>
  <c r="AK293" i="74" s="1"/>
  <c r="N293" i="74"/>
  <c r="AJ293" i="74" s="1"/>
  <c r="M293" i="74"/>
  <c r="AI293" i="74" s="1"/>
  <c r="J293" i="74"/>
  <c r="I293" i="74"/>
  <c r="AE293" i="74" s="1"/>
  <c r="O292" i="74"/>
  <c r="N292" i="74"/>
  <c r="M292" i="74"/>
  <c r="J292" i="74"/>
  <c r="I292" i="74"/>
  <c r="X288" i="74"/>
  <c r="W288" i="74"/>
  <c r="V288" i="74"/>
  <c r="O288" i="74"/>
  <c r="N288" i="74"/>
  <c r="M288" i="74"/>
  <c r="J288" i="74"/>
  <c r="I288" i="74"/>
  <c r="H288" i="74"/>
  <c r="G288" i="74"/>
  <c r="F288" i="74"/>
  <c r="D288" i="74"/>
  <c r="C288" i="74"/>
  <c r="X287" i="74"/>
  <c r="W287" i="74"/>
  <c r="V287" i="74"/>
  <c r="S287" i="74"/>
  <c r="R287" i="74"/>
  <c r="O287" i="74"/>
  <c r="N287" i="74"/>
  <c r="M287" i="74"/>
  <c r="J287" i="74"/>
  <c r="I287" i="74"/>
  <c r="H287" i="74"/>
  <c r="G287" i="74"/>
  <c r="F287" i="74"/>
  <c r="D287" i="74"/>
  <c r="C287" i="74"/>
  <c r="X286" i="74"/>
  <c r="W286" i="74"/>
  <c r="V286" i="74"/>
  <c r="S286" i="74"/>
  <c r="R286" i="74"/>
  <c r="O286" i="74"/>
  <c r="N286" i="74"/>
  <c r="M286" i="74"/>
  <c r="J286" i="74"/>
  <c r="I286" i="74"/>
  <c r="H286" i="74"/>
  <c r="G286" i="74"/>
  <c r="F286" i="74"/>
  <c r="D286" i="74"/>
  <c r="C286" i="74"/>
  <c r="AD285" i="74"/>
  <c r="AC285" i="74"/>
  <c r="AB285" i="74"/>
  <c r="Z285" i="74"/>
  <c r="Y285" i="74"/>
  <c r="X285" i="74"/>
  <c r="W285" i="74"/>
  <c r="V285" i="74"/>
  <c r="S285" i="74"/>
  <c r="R285" i="74"/>
  <c r="O285" i="74"/>
  <c r="N285" i="74"/>
  <c r="M285" i="74"/>
  <c r="J285" i="74"/>
  <c r="I285" i="74"/>
  <c r="H285" i="74"/>
  <c r="G285" i="74"/>
  <c r="F285" i="74"/>
  <c r="D285" i="74"/>
  <c r="C285" i="74"/>
  <c r="AD284" i="74"/>
  <c r="AC284" i="74"/>
  <c r="AB284" i="74"/>
  <c r="Z284" i="74"/>
  <c r="Y284" i="74"/>
  <c r="X284" i="74"/>
  <c r="W284" i="74"/>
  <c r="V284" i="74"/>
  <c r="S284" i="74"/>
  <c r="R284" i="74"/>
  <c r="O284" i="74"/>
  <c r="N284" i="74"/>
  <c r="M284" i="74"/>
  <c r="J284" i="74"/>
  <c r="I284" i="74"/>
  <c r="H284" i="74"/>
  <c r="G284" i="74"/>
  <c r="F284" i="74"/>
  <c r="D284" i="74"/>
  <c r="C284" i="74"/>
  <c r="AD283" i="74"/>
  <c r="AC283" i="74"/>
  <c r="AB283" i="74"/>
  <c r="X283" i="74"/>
  <c r="W283" i="74"/>
  <c r="V283" i="74"/>
  <c r="S283" i="74"/>
  <c r="R283" i="74"/>
  <c r="O283" i="74"/>
  <c r="N283" i="74"/>
  <c r="M283" i="74"/>
  <c r="J283" i="74"/>
  <c r="I283" i="74"/>
  <c r="H283" i="74"/>
  <c r="G283" i="74"/>
  <c r="F283" i="74"/>
  <c r="D283" i="74"/>
  <c r="C283" i="74"/>
  <c r="AD282" i="74"/>
  <c r="AC282" i="74"/>
  <c r="AB282" i="74"/>
  <c r="X282" i="74"/>
  <c r="W282" i="74"/>
  <c r="V282" i="74"/>
  <c r="S282" i="74"/>
  <c r="R282" i="74"/>
  <c r="O282" i="74"/>
  <c r="N282" i="74"/>
  <c r="M282" i="74"/>
  <c r="J282" i="74"/>
  <c r="I282" i="74"/>
  <c r="H282" i="74"/>
  <c r="G282" i="74"/>
  <c r="F282" i="74"/>
  <c r="D282" i="74"/>
  <c r="C282" i="74"/>
  <c r="AD281" i="74"/>
  <c r="AC281" i="74"/>
  <c r="AB281" i="74"/>
  <c r="X281" i="74"/>
  <c r="W281" i="74"/>
  <c r="V281" i="74"/>
  <c r="S281" i="74"/>
  <c r="R281" i="74"/>
  <c r="O281" i="74"/>
  <c r="N281" i="74"/>
  <c r="M281" i="74"/>
  <c r="J281" i="74"/>
  <c r="I281" i="74"/>
  <c r="H281" i="74"/>
  <c r="G281" i="74"/>
  <c r="F281" i="74"/>
  <c r="D281" i="74"/>
  <c r="C281" i="74"/>
  <c r="O280" i="74"/>
  <c r="AK280" i="74" s="1"/>
  <c r="N280" i="74"/>
  <c r="AJ280" i="74" s="1"/>
  <c r="M280" i="74"/>
  <c r="AI280" i="74" s="1"/>
  <c r="J280" i="74"/>
  <c r="AF280" i="74" s="1"/>
  <c r="I280" i="74"/>
  <c r="O279" i="74"/>
  <c r="AK279" i="74" s="1"/>
  <c r="N279" i="74"/>
  <c r="AJ279" i="74" s="1"/>
  <c r="M279" i="74"/>
  <c r="AI279" i="74" s="1"/>
  <c r="J279" i="74"/>
  <c r="AF279" i="74" s="1"/>
  <c r="I279" i="74"/>
  <c r="AE279" i="74" s="1"/>
  <c r="O278" i="74"/>
  <c r="AK278" i="74" s="1"/>
  <c r="N278" i="74"/>
  <c r="AJ278" i="74" s="1"/>
  <c r="M278" i="74"/>
  <c r="AI278" i="74" s="1"/>
  <c r="J278" i="74"/>
  <c r="AF278" i="74" s="1"/>
  <c r="I278" i="74"/>
  <c r="O277" i="74"/>
  <c r="N277" i="74"/>
  <c r="M277" i="74"/>
  <c r="J277" i="74"/>
  <c r="I277" i="74"/>
  <c r="X273" i="74"/>
  <c r="W273" i="74"/>
  <c r="V273" i="74"/>
  <c r="O273" i="74"/>
  <c r="N273" i="74"/>
  <c r="M273" i="74"/>
  <c r="J273" i="74"/>
  <c r="I273" i="74"/>
  <c r="H273" i="74"/>
  <c r="G273" i="74"/>
  <c r="F273" i="74"/>
  <c r="D273" i="74"/>
  <c r="C273" i="74"/>
  <c r="X272" i="74"/>
  <c r="W272" i="74"/>
  <c r="V272" i="74"/>
  <c r="S272" i="74"/>
  <c r="R272" i="74"/>
  <c r="O272" i="74"/>
  <c r="N272" i="74"/>
  <c r="M272" i="74"/>
  <c r="J272" i="74"/>
  <c r="I272" i="74"/>
  <c r="H272" i="74"/>
  <c r="G272" i="74"/>
  <c r="F272" i="74"/>
  <c r="D272" i="74"/>
  <c r="C272" i="74"/>
  <c r="X271" i="74"/>
  <c r="W271" i="74"/>
  <c r="V271" i="74"/>
  <c r="S271" i="74"/>
  <c r="R271" i="74"/>
  <c r="O271" i="74"/>
  <c r="N271" i="74"/>
  <c r="M271" i="74"/>
  <c r="J271" i="74"/>
  <c r="I271" i="74"/>
  <c r="H271" i="74"/>
  <c r="G271" i="74"/>
  <c r="F271" i="74"/>
  <c r="D271" i="74"/>
  <c r="C271" i="74"/>
  <c r="AD270" i="74"/>
  <c r="AC270" i="74"/>
  <c r="AB270" i="74"/>
  <c r="Z270" i="74"/>
  <c r="Y270" i="74"/>
  <c r="X270" i="74"/>
  <c r="W270" i="74"/>
  <c r="V270" i="74"/>
  <c r="S270" i="74"/>
  <c r="R270" i="74"/>
  <c r="O270" i="74"/>
  <c r="N270" i="74"/>
  <c r="M270" i="74"/>
  <c r="J270" i="74"/>
  <c r="I270" i="74"/>
  <c r="H270" i="74"/>
  <c r="G270" i="74"/>
  <c r="F270" i="74"/>
  <c r="D270" i="74"/>
  <c r="C270" i="74"/>
  <c r="AD269" i="74"/>
  <c r="AC269" i="74"/>
  <c r="AB269" i="74"/>
  <c r="Z269" i="74"/>
  <c r="Y269" i="74"/>
  <c r="X269" i="74"/>
  <c r="W269" i="74"/>
  <c r="V269" i="74"/>
  <c r="S269" i="74"/>
  <c r="R269" i="74"/>
  <c r="O269" i="74"/>
  <c r="N269" i="74"/>
  <c r="M269" i="74"/>
  <c r="J269" i="74"/>
  <c r="I269" i="74"/>
  <c r="H269" i="74"/>
  <c r="G269" i="74"/>
  <c r="F269" i="74"/>
  <c r="D269" i="74"/>
  <c r="C269" i="74"/>
  <c r="AD268" i="74"/>
  <c r="AC268" i="74"/>
  <c r="AB268" i="74"/>
  <c r="X268" i="74"/>
  <c r="W268" i="74"/>
  <c r="V268" i="74"/>
  <c r="S268" i="74"/>
  <c r="R268" i="74"/>
  <c r="O268" i="74"/>
  <c r="N268" i="74"/>
  <c r="M268" i="74"/>
  <c r="J268" i="74"/>
  <c r="I268" i="74"/>
  <c r="H268" i="74"/>
  <c r="G268" i="74"/>
  <c r="F268" i="74"/>
  <c r="D268" i="74"/>
  <c r="C268" i="74"/>
  <c r="AD267" i="74"/>
  <c r="AC267" i="74"/>
  <c r="AB267" i="74"/>
  <c r="X267" i="74"/>
  <c r="W267" i="74"/>
  <c r="V267" i="74"/>
  <c r="S267" i="74"/>
  <c r="R267" i="74"/>
  <c r="O267" i="74"/>
  <c r="N267" i="74"/>
  <c r="M267" i="74"/>
  <c r="J267" i="74"/>
  <c r="I267" i="74"/>
  <c r="H267" i="74"/>
  <c r="G267" i="74"/>
  <c r="F267" i="74"/>
  <c r="D267" i="74"/>
  <c r="C267" i="74"/>
  <c r="AD266" i="74"/>
  <c r="AC266" i="74"/>
  <c r="AB266" i="74"/>
  <c r="X266" i="74"/>
  <c r="W266" i="74"/>
  <c r="V266" i="74"/>
  <c r="S266" i="74"/>
  <c r="R266" i="74"/>
  <c r="O266" i="74"/>
  <c r="N266" i="74"/>
  <c r="M266" i="74"/>
  <c r="J266" i="74"/>
  <c r="I266" i="74"/>
  <c r="H266" i="74"/>
  <c r="G266" i="74"/>
  <c r="F266" i="74"/>
  <c r="D266" i="74"/>
  <c r="C266" i="74"/>
  <c r="O265" i="74"/>
  <c r="AK265" i="74" s="1"/>
  <c r="N265" i="74"/>
  <c r="AJ265" i="74" s="1"/>
  <c r="M265" i="74"/>
  <c r="AI265" i="74" s="1"/>
  <c r="J265" i="74"/>
  <c r="I265" i="74"/>
  <c r="O264" i="74"/>
  <c r="AK264" i="74" s="1"/>
  <c r="N264" i="74"/>
  <c r="AJ264" i="74" s="1"/>
  <c r="M264" i="74"/>
  <c r="J264" i="74"/>
  <c r="AF264" i="74" s="1"/>
  <c r="I264" i="74"/>
  <c r="AE264" i="74" s="1"/>
  <c r="O263" i="74"/>
  <c r="AK263" i="74" s="1"/>
  <c r="N263" i="74"/>
  <c r="AJ263" i="74" s="1"/>
  <c r="M263" i="74"/>
  <c r="AI263" i="74" s="1"/>
  <c r="J263" i="74"/>
  <c r="AF263" i="74" s="1"/>
  <c r="I263" i="74"/>
  <c r="O262" i="74"/>
  <c r="N262" i="74"/>
  <c r="M262" i="74"/>
  <c r="J262" i="74"/>
  <c r="I262" i="74"/>
  <c r="J603" i="74"/>
  <c r="I603" i="74"/>
  <c r="AJ603" i="74"/>
  <c r="D603" i="74"/>
  <c r="C603" i="74"/>
  <c r="S602" i="74"/>
  <c r="R602" i="74"/>
  <c r="J602" i="74"/>
  <c r="I602" i="74"/>
  <c r="D602" i="74"/>
  <c r="C602" i="74"/>
  <c r="S601" i="74"/>
  <c r="R601" i="74"/>
  <c r="J601" i="74"/>
  <c r="I601" i="74"/>
  <c r="D601" i="74"/>
  <c r="C601" i="74"/>
  <c r="Z600" i="74"/>
  <c r="Y600" i="74"/>
  <c r="S600" i="74"/>
  <c r="R600" i="74"/>
  <c r="J600" i="74"/>
  <c r="I600" i="74"/>
  <c r="D600" i="74"/>
  <c r="C600" i="74"/>
  <c r="Z599" i="74"/>
  <c r="Y599" i="74"/>
  <c r="S599" i="74"/>
  <c r="R599" i="74"/>
  <c r="J599" i="74"/>
  <c r="I599" i="74"/>
  <c r="D599" i="74"/>
  <c r="C599" i="74"/>
  <c r="S598" i="74"/>
  <c r="R598" i="74"/>
  <c r="J598" i="74"/>
  <c r="I598" i="74"/>
  <c r="D598" i="74"/>
  <c r="C598" i="74"/>
  <c r="S597" i="74"/>
  <c r="R597" i="74"/>
  <c r="J597" i="74"/>
  <c r="I597" i="74"/>
  <c r="D597" i="74"/>
  <c r="C597" i="74"/>
  <c r="S596" i="74"/>
  <c r="R596" i="74"/>
  <c r="J596" i="74"/>
  <c r="I596" i="74"/>
  <c r="D596" i="74"/>
  <c r="C596" i="74"/>
  <c r="AK595" i="74"/>
  <c r="AJ595" i="74"/>
  <c r="AI595" i="74"/>
  <c r="J595" i="74"/>
  <c r="AF595" i="74" s="1"/>
  <c r="I595" i="74"/>
  <c r="AE595" i="74" s="1"/>
  <c r="AK594" i="74"/>
  <c r="AJ594" i="74"/>
  <c r="AI594" i="74"/>
  <c r="J594" i="74"/>
  <c r="AF594" i="74" s="1"/>
  <c r="I594" i="74"/>
  <c r="AE594" i="74" s="1"/>
  <c r="AK593" i="74"/>
  <c r="AJ593" i="74"/>
  <c r="AI593" i="74"/>
  <c r="J593" i="74"/>
  <c r="AF593" i="74" s="1"/>
  <c r="I593" i="74"/>
  <c r="AK592" i="74"/>
  <c r="AJ592" i="74"/>
  <c r="J592" i="74"/>
  <c r="I592" i="74"/>
  <c r="X258" i="74"/>
  <c r="W258" i="74"/>
  <c r="V258" i="74"/>
  <c r="O258" i="74"/>
  <c r="N258" i="74"/>
  <c r="M258" i="74"/>
  <c r="J258" i="74"/>
  <c r="I258" i="74"/>
  <c r="H258" i="74"/>
  <c r="G258" i="74"/>
  <c r="F258" i="74"/>
  <c r="D258" i="74"/>
  <c r="C258" i="74"/>
  <c r="X257" i="74"/>
  <c r="W257" i="74"/>
  <c r="V257" i="74"/>
  <c r="S257" i="74"/>
  <c r="R257" i="74"/>
  <c r="O257" i="74"/>
  <c r="N257" i="74"/>
  <c r="M257" i="74"/>
  <c r="J257" i="74"/>
  <c r="I257" i="74"/>
  <c r="H257" i="74"/>
  <c r="G257" i="74"/>
  <c r="F257" i="74"/>
  <c r="D257" i="74"/>
  <c r="C257" i="74"/>
  <c r="X256" i="74"/>
  <c r="W256" i="74"/>
  <c r="V256" i="74"/>
  <c r="S256" i="74"/>
  <c r="R256" i="74"/>
  <c r="O256" i="74"/>
  <c r="N256" i="74"/>
  <c r="M256" i="74"/>
  <c r="J256" i="74"/>
  <c r="I256" i="74"/>
  <c r="H256" i="74"/>
  <c r="G256" i="74"/>
  <c r="F256" i="74"/>
  <c r="D256" i="74"/>
  <c r="C256" i="74"/>
  <c r="AD255" i="74"/>
  <c r="AC255" i="74"/>
  <c r="AB255" i="74"/>
  <c r="Z255" i="74"/>
  <c r="Y255" i="74"/>
  <c r="X255" i="74"/>
  <c r="W255" i="74"/>
  <c r="V255" i="74"/>
  <c r="S255" i="74"/>
  <c r="R255" i="74"/>
  <c r="O255" i="74"/>
  <c r="N255" i="74"/>
  <c r="M255" i="74"/>
  <c r="J255" i="74"/>
  <c r="I255" i="74"/>
  <c r="H255" i="74"/>
  <c r="G255" i="74"/>
  <c r="F255" i="74"/>
  <c r="D255" i="74"/>
  <c r="C255" i="74"/>
  <c r="AD254" i="74"/>
  <c r="AC254" i="74"/>
  <c r="AB254" i="74"/>
  <c r="Z254" i="74"/>
  <c r="Y254" i="74"/>
  <c r="X254" i="74"/>
  <c r="W254" i="74"/>
  <c r="V254" i="74"/>
  <c r="S254" i="74"/>
  <c r="R254" i="74"/>
  <c r="O254" i="74"/>
  <c r="N254" i="74"/>
  <c r="M254" i="74"/>
  <c r="J254" i="74"/>
  <c r="I254" i="74"/>
  <c r="H254" i="74"/>
  <c r="G254" i="74"/>
  <c r="F254" i="74"/>
  <c r="D254" i="74"/>
  <c r="C254" i="74"/>
  <c r="AD253" i="74"/>
  <c r="AC253" i="74"/>
  <c r="AB253" i="74"/>
  <c r="X253" i="74"/>
  <c r="W253" i="74"/>
  <c r="V253" i="74"/>
  <c r="S253" i="74"/>
  <c r="R253" i="74"/>
  <c r="O253" i="74"/>
  <c r="N253" i="74"/>
  <c r="M253" i="74"/>
  <c r="J253" i="74"/>
  <c r="I253" i="74"/>
  <c r="H253" i="74"/>
  <c r="G253" i="74"/>
  <c r="F253" i="74"/>
  <c r="D253" i="74"/>
  <c r="C253" i="74"/>
  <c r="AD252" i="74"/>
  <c r="AC252" i="74"/>
  <c r="AB252" i="74"/>
  <c r="X252" i="74"/>
  <c r="W252" i="74"/>
  <c r="V252" i="74"/>
  <c r="S252" i="74"/>
  <c r="R252" i="74"/>
  <c r="O252" i="74"/>
  <c r="N252" i="74"/>
  <c r="M252" i="74"/>
  <c r="J252" i="74"/>
  <c r="I252" i="74"/>
  <c r="H252" i="74"/>
  <c r="G252" i="74"/>
  <c r="F252" i="74"/>
  <c r="D252" i="74"/>
  <c r="C252" i="74"/>
  <c r="AD251" i="74"/>
  <c r="AC251" i="74"/>
  <c r="AB251" i="74"/>
  <c r="X251" i="74"/>
  <c r="W251" i="74"/>
  <c r="V251" i="74"/>
  <c r="S251" i="74"/>
  <c r="R251" i="74"/>
  <c r="O251" i="74"/>
  <c r="N251" i="74"/>
  <c r="M251" i="74"/>
  <c r="J251" i="74"/>
  <c r="I251" i="74"/>
  <c r="H251" i="74"/>
  <c r="G251" i="74"/>
  <c r="F251" i="74"/>
  <c r="D251" i="74"/>
  <c r="C251" i="74"/>
  <c r="O250" i="74"/>
  <c r="AK250" i="74" s="1"/>
  <c r="N250" i="74"/>
  <c r="AJ250" i="74" s="1"/>
  <c r="M250" i="74"/>
  <c r="AI250" i="74" s="1"/>
  <c r="J250" i="74"/>
  <c r="AF250" i="74" s="1"/>
  <c r="I250" i="74"/>
  <c r="AE250" i="74" s="1"/>
  <c r="O249" i="74"/>
  <c r="AK249" i="74" s="1"/>
  <c r="N249" i="74"/>
  <c r="AJ249" i="74" s="1"/>
  <c r="M249" i="74"/>
  <c r="J249" i="74"/>
  <c r="AF249" i="74" s="1"/>
  <c r="I249" i="74"/>
  <c r="O248" i="74"/>
  <c r="AK248" i="74" s="1"/>
  <c r="N248" i="74"/>
  <c r="AJ248" i="74" s="1"/>
  <c r="M248" i="74"/>
  <c r="AI248" i="74" s="1"/>
  <c r="J248" i="74"/>
  <c r="AF248" i="74" s="1"/>
  <c r="I248" i="74"/>
  <c r="O247" i="74"/>
  <c r="N247" i="74"/>
  <c r="M247" i="74"/>
  <c r="J247" i="74"/>
  <c r="I247" i="74"/>
  <c r="X243" i="74"/>
  <c r="W243" i="74"/>
  <c r="V243" i="74"/>
  <c r="O243" i="74"/>
  <c r="N243" i="74"/>
  <c r="M243" i="74"/>
  <c r="J243" i="74"/>
  <c r="I243" i="74"/>
  <c r="H243" i="74"/>
  <c r="G243" i="74"/>
  <c r="F243" i="74"/>
  <c r="D243" i="74"/>
  <c r="C243" i="74"/>
  <c r="X242" i="74"/>
  <c r="W242" i="74"/>
  <c r="V242" i="74"/>
  <c r="S242" i="74"/>
  <c r="R242" i="74"/>
  <c r="O242" i="74"/>
  <c r="N242" i="74"/>
  <c r="M242" i="74"/>
  <c r="J242" i="74"/>
  <c r="I242" i="74"/>
  <c r="H242" i="74"/>
  <c r="G242" i="74"/>
  <c r="F242" i="74"/>
  <c r="D242" i="74"/>
  <c r="C242" i="74"/>
  <c r="X241" i="74"/>
  <c r="W241" i="74"/>
  <c r="V241" i="74"/>
  <c r="S241" i="74"/>
  <c r="R241" i="74"/>
  <c r="O241" i="74"/>
  <c r="N241" i="74"/>
  <c r="M241" i="74"/>
  <c r="J241" i="74"/>
  <c r="I241" i="74"/>
  <c r="H241" i="74"/>
  <c r="G241" i="74"/>
  <c r="F241" i="74"/>
  <c r="D241" i="74"/>
  <c r="C241" i="74"/>
  <c r="AD240" i="74"/>
  <c r="AC240" i="74"/>
  <c r="AB240" i="74"/>
  <c r="Z240" i="74"/>
  <c r="Y240" i="74"/>
  <c r="X240" i="74"/>
  <c r="W240" i="74"/>
  <c r="V240" i="74"/>
  <c r="S240" i="74"/>
  <c r="R240" i="74"/>
  <c r="O240" i="74"/>
  <c r="N240" i="74"/>
  <c r="M240" i="74"/>
  <c r="J240" i="74"/>
  <c r="I240" i="74"/>
  <c r="H240" i="74"/>
  <c r="G240" i="74"/>
  <c r="F240" i="74"/>
  <c r="D240" i="74"/>
  <c r="C240" i="74"/>
  <c r="AD239" i="74"/>
  <c r="AC239" i="74"/>
  <c r="AB239" i="74"/>
  <c r="Z239" i="74"/>
  <c r="Y239" i="74"/>
  <c r="X239" i="74"/>
  <c r="W239" i="74"/>
  <c r="V239" i="74"/>
  <c r="S239" i="74"/>
  <c r="R239" i="74"/>
  <c r="O239" i="74"/>
  <c r="N239" i="74"/>
  <c r="M239" i="74"/>
  <c r="J239" i="74"/>
  <c r="I239" i="74"/>
  <c r="H239" i="74"/>
  <c r="G239" i="74"/>
  <c r="F239" i="74"/>
  <c r="D239" i="74"/>
  <c r="C239" i="74"/>
  <c r="AD238" i="74"/>
  <c r="AC238" i="74"/>
  <c r="AB238" i="74"/>
  <c r="X238" i="74"/>
  <c r="W238" i="74"/>
  <c r="V238" i="74"/>
  <c r="S238" i="74"/>
  <c r="R238" i="74"/>
  <c r="O238" i="74"/>
  <c r="N238" i="74"/>
  <c r="M238" i="74"/>
  <c r="J238" i="74"/>
  <c r="I238" i="74"/>
  <c r="H238" i="74"/>
  <c r="G238" i="74"/>
  <c r="F238" i="74"/>
  <c r="D238" i="74"/>
  <c r="C238" i="74"/>
  <c r="AD237" i="74"/>
  <c r="AC237" i="74"/>
  <c r="AB237" i="74"/>
  <c r="X237" i="74"/>
  <c r="W237" i="74"/>
  <c r="V237" i="74"/>
  <c r="S237" i="74"/>
  <c r="R237" i="74"/>
  <c r="O237" i="74"/>
  <c r="N237" i="74"/>
  <c r="M237" i="74"/>
  <c r="J237" i="74"/>
  <c r="I237" i="74"/>
  <c r="H237" i="74"/>
  <c r="G237" i="74"/>
  <c r="F237" i="74"/>
  <c r="D237" i="74"/>
  <c r="C237" i="74"/>
  <c r="AD236" i="74"/>
  <c r="AC236" i="74"/>
  <c r="AB236" i="74"/>
  <c r="X236" i="74"/>
  <c r="W236" i="74"/>
  <c r="V236" i="74"/>
  <c r="S236" i="74"/>
  <c r="R236" i="74"/>
  <c r="O236" i="74"/>
  <c r="N236" i="74"/>
  <c r="M236" i="74"/>
  <c r="J236" i="74"/>
  <c r="I236" i="74"/>
  <c r="H236" i="74"/>
  <c r="G236" i="74"/>
  <c r="F236" i="74"/>
  <c r="D236" i="74"/>
  <c r="C236" i="74"/>
  <c r="O235" i="74"/>
  <c r="AK235" i="74" s="1"/>
  <c r="N235" i="74"/>
  <c r="AJ235" i="74" s="1"/>
  <c r="M235" i="74"/>
  <c r="AI235" i="74" s="1"/>
  <c r="J235" i="74"/>
  <c r="AF235" i="74" s="1"/>
  <c r="I235" i="74"/>
  <c r="AE235" i="74" s="1"/>
  <c r="O234" i="74"/>
  <c r="AK234" i="74" s="1"/>
  <c r="N234" i="74"/>
  <c r="AJ234" i="74" s="1"/>
  <c r="M234" i="74"/>
  <c r="AI234" i="74" s="1"/>
  <c r="J234" i="74"/>
  <c r="AF234" i="74" s="1"/>
  <c r="I234" i="74"/>
  <c r="AE234" i="74" s="1"/>
  <c r="O233" i="74"/>
  <c r="AK233" i="74" s="1"/>
  <c r="N233" i="74"/>
  <c r="AJ233" i="74" s="1"/>
  <c r="M233" i="74"/>
  <c r="J233" i="74"/>
  <c r="AF233" i="74" s="1"/>
  <c r="I233" i="74"/>
  <c r="O232" i="74"/>
  <c r="N232" i="74"/>
  <c r="M232" i="74"/>
  <c r="J232" i="74"/>
  <c r="I232" i="74"/>
  <c r="X228" i="74"/>
  <c r="W228" i="74"/>
  <c r="V228" i="74"/>
  <c r="O228" i="74"/>
  <c r="N228" i="74"/>
  <c r="M228" i="74"/>
  <c r="J228" i="74"/>
  <c r="I228" i="74"/>
  <c r="H228" i="74"/>
  <c r="G228" i="74"/>
  <c r="F228" i="74"/>
  <c r="D228" i="74"/>
  <c r="C228" i="74"/>
  <c r="X227" i="74"/>
  <c r="W227" i="74"/>
  <c r="V227" i="74"/>
  <c r="S227" i="74"/>
  <c r="R227" i="74"/>
  <c r="O227" i="74"/>
  <c r="N227" i="74"/>
  <c r="M227" i="74"/>
  <c r="J227" i="74"/>
  <c r="I227" i="74"/>
  <c r="H227" i="74"/>
  <c r="G227" i="74"/>
  <c r="F227" i="74"/>
  <c r="D227" i="74"/>
  <c r="C227" i="74"/>
  <c r="X226" i="74"/>
  <c r="W226" i="74"/>
  <c r="V226" i="74"/>
  <c r="S226" i="74"/>
  <c r="R226" i="74"/>
  <c r="O226" i="74"/>
  <c r="N226" i="74"/>
  <c r="M226" i="74"/>
  <c r="J226" i="74"/>
  <c r="I226" i="74"/>
  <c r="H226" i="74"/>
  <c r="G226" i="74"/>
  <c r="F226" i="74"/>
  <c r="D226" i="74"/>
  <c r="C226" i="74"/>
  <c r="AD225" i="74"/>
  <c r="AC225" i="74"/>
  <c r="AB225" i="74"/>
  <c r="Z225" i="74"/>
  <c r="Y225" i="74"/>
  <c r="X225" i="74"/>
  <c r="W225" i="74"/>
  <c r="V225" i="74"/>
  <c r="S225" i="74"/>
  <c r="R225" i="74"/>
  <c r="O225" i="74"/>
  <c r="N225" i="74"/>
  <c r="M225" i="74"/>
  <c r="J225" i="74"/>
  <c r="I225" i="74"/>
  <c r="H225" i="74"/>
  <c r="G225" i="74"/>
  <c r="F225" i="74"/>
  <c r="D225" i="74"/>
  <c r="C225" i="74"/>
  <c r="AD224" i="74"/>
  <c r="AC224" i="74"/>
  <c r="AB224" i="74"/>
  <c r="Z224" i="74"/>
  <c r="Y224" i="74"/>
  <c r="X224" i="74"/>
  <c r="W224" i="74"/>
  <c r="V224" i="74"/>
  <c r="S224" i="74"/>
  <c r="R224" i="74"/>
  <c r="O224" i="74"/>
  <c r="N224" i="74"/>
  <c r="M224" i="74"/>
  <c r="J224" i="74"/>
  <c r="I224" i="74"/>
  <c r="H224" i="74"/>
  <c r="G224" i="74"/>
  <c r="F224" i="74"/>
  <c r="D224" i="74"/>
  <c r="C224" i="74"/>
  <c r="AD223" i="74"/>
  <c r="AC223" i="74"/>
  <c r="AB223" i="74"/>
  <c r="X223" i="74"/>
  <c r="W223" i="74"/>
  <c r="V223" i="74"/>
  <c r="S223" i="74"/>
  <c r="R223" i="74"/>
  <c r="O223" i="74"/>
  <c r="N223" i="74"/>
  <c r="M223" i="74"/>
  <c r="J223" i="74"/>
  <c r="I223" i="74"/>
  <c r="H223" i="74"/>
  <c r="G223" i="74"/>
  <c r="F223" i="74"/>
  <c r="D223" i="74"/>
  <c r="C223" i="74"/>
  <c r="AD222" i="74"/>
  <c r="AC222" i="74"/>
  <c r="AB222" i="74"/>
  <c r="X222" i="74"/>
  <c r="W222" i="74"/>
  <c r="V222" i="74"/>
  <c r="S222" i="74"/>
  <c r="R222" i="74"/>
  <c r="O222" i="74"/>
  <c r="N222" i="74"/>
  <c r="M222" i="74"/>
  <c r="J222" i="74"/>
  <c r="I222" i="74"/>
  <c r="H222" i="74"/>
  <c r="G222" i="74"/>
  <c r="F222" i="74"/>
  <c r="D222" i="74"/>
  <c r="C222" i="74"/>
  <c r="AD221" i="74"/>
  <c r="AC221" i="74"/>
  <c r="AB221" i="74"/>
  <c r="X221" i="74"/>
  <c r="W221" i="74"/>
  <c r="V221" i="74"/>
  <c r="S221" i="74"/>
  <c r="R221" i="74"/>
  <c r="O221" i="74"/>
  <c r="N221" i="74"/>
  <c r="M221" i="74"/>
  <c r="J221" i="74"/>
  <c r="I221" i="74"/>
  <c r="H221" i="74"/>
  <c r="G221" i="74"/>
  <c r="F221" i="74"/>
  <c r="D221" i="74"/>
  <c r="C221" i="74"/>
  <c r="O220" i="74"/>
  <c r="AK220" i="74" s="1"/>
  <c r="N220" i="74"/>
  <c r="AJ220" i="74" s="1"/>
  <c r="M220" i="74"/>
  <c r="AI220" i="74" s="1"/>
  <c r="J220" i="74"/>
  <c r="AF220" i="74" s="1"/>
  <c r="I220" i="74"/>
  <c r="O219" i="74"/>
  <c r="AK219" i="74" s="1"/>
  <c r="N219" i="74"/>
  <c r="AJ219" i="74" s="1"/>
  <c r="M219" i="74"/>
  <c r="AI219" i="74" s="1"/>
  <c r="J219" i="74"/>
  <c r="AF219" i="74" s="1"/>
  <c r="I219" i="74"/>
  <c r="AE219" i="74" s="1"/>
  <c r="O218" i="74"/>
  <c r="AK218" i="74" s="1"/>
  <c r="N218" i="74"/>
  <c r="AJ218" i="74" s="1"/>
  <c r="M218" i="74"/>
  <c r="AI218" i="74" s="1"/>
  <c r="J218" i="74"/>
  <c r="AF218" i="74" s="1"/>
  <c r="I218" i="74"/>
  <c r="AE218" i="74" s="1"/>
  <c r="O217" i="74"/>
  <c r="N217" i="74"/>
  <c r="M217" i="74"/>
  <c r="J217" i="74"/>
  <c r="I217" i="74"/>
  <c r="X213" i="74"/>
  <c r="W213" i="74"/>
  <c r="V213" i="74"/>
  <c r="O213" i="74"/>
  <c r="N213" i="74"/>
  <c r="M213" i="74"/>
  <c r="J213" i="74"/>
  <c r="I213" i="74"/>
  <c r="H213" i="74"/>
  <c r="G213" i="74"/>
  <c r="F213" i="74"/>
  <c r="D213" i="74"/>
  <c r="C213" i="74"/>
  <c r="X212" i="74"/>
  <c r="W212" i="74"/>
  <c r="V212" i="74"/>
  <c r="S212" i="74"/>
  <c r="R212" i="74"/>
  <c r="O212" i="74"/>
  <c r="N212" i="74"/>
  <c r="M212" i="74"/>
  <c r="J212" i="74"/>
  <c r="I212" i="74"/>
  <c r="H212" i="74"/>
  <c r="G212" i="74"/>
  <c r="F212" i="74"/>
  <c r="D212" i="74"/>
  <c r="C212" i="74"/>
  <c r="X211" i="74"/>
  <c r="W211" i="74"/>
  <c r="V211" i="74"/>
  <c r="S211" i="74"/>
  <c r="R211" i="74"/>
  <c r="O211" i="74"/>
  <c r="N211" i="74"/>
  <c r="M211" i="74"/>
  <c r="J211" i="74"/>
  <c r="I211" i="74"/>
  <c r="H211" i="74"/>
  <c r="G211" i="74"/>
  <c r="F211" i="74"/>
  <c r="D211" i="74"/>
  <c r="C211" i="74"/>
  <c r="AD210" i="74"/>
  <c r="AC210" i="74"/>
  <c r="AB210" i="74"/>
  <c r="Z210" i="74"/>
  <c r="Y210" i="74"/>
  <c r="X210" i="74"/>
  <c r="W210" i="74"/>
  <c r="V210" i="74"/>
  <c r="S210" i="74"/>
  <c r="R210" i="74"/>
  <c r="O210" i="74"/>
  <c r="N210" i="74"/>
  <c r="M210" i="74"/>
  <c r="J210" i="74"/>
  <c r="I210" i="74"/>
  <c r="H210" i="74"/>
  <c r="G210" i="74"/>
  <c r="F210" i="74"/>
  <c r="D210" i="74"/>
  <c r="C210" i="74"/>
  <c r="AD209" i="74"/>
  <c r="AC209" i="74"/>
  <c r="AB209" i="74"/>
  <c r="Z209" i="74"/>
  <c r="Y209" i="74"/>
  <c r="X209" i="74"/>
  <c r="W209" i="74"/>
  <c r="V209" i="74"/>
  <c r="S209" i="74"/>
  <c r="R209" i="74"/>
  <c r="O209" i="74"/>
  <c r="N209" i="74"/>
  <c r="M209" i="74"/>
  <c r="J209" i="74"/>
  <c r="I209" i="74"/>
  <c r="H209" i="74"/>
  <c r="G209" i="74"/>
  <c r="F209" i="74"/>
  <c r="D209" i="74"/>
  <c r="C209" i="74"/>
  <c r="AD208" i="74"/>
  <c r="AC208" i="74"/>
  <c r="AB208" i="74"/>
  <c r="X208" i="74"/>
  <c r="W208" i="74"/>
  <c r="V208" i="74"/>
  <c r="S208" i="74"/>
  <c r="R208" i="74"/>
  <c r="O208" i="74"/>
  <c r="N208" i="74"/>
  <c r="M208" i="74"/>
  <c r="J208" i="74"/>
  <c r="I208" i="74"/>
  <c r="H208" i="74"/>
  <c r="G208" i="74"/>
  <c r="F208" i="74"/>
  <c r="D208" i="74"/>
  <c r="C208" i="74"/>
  <c r="AD207" i="74"/>
  <c r="AC207" i="74"/>
  <c r="AB207" i="74"/>
  <c r="X207" i="74"/>
  <c r="W207" i="74"/>
  <c r="V207" i="74"/>
  <c r="S207" i="74"/>
  <c r="R207" i="74"/>
  <c r="O207" i="74"/>
  <c r="N207" i="74"/>
  <c r="M207" i="74"/>
  <c r="J207" i="74"/>
  <c r="I207" i="74"/>
  <c r="H207" i="74"/>
  <c r="G207" i="74"/>
  <c r="F207" i="74"/>
  <c r="D207" i="74"/>
  <c r="C207" i="74"/>
  <c r="AD206" i="74"/>
  <c r="AC206" i="74"/>
  <c r="AB206" i="74"/>
  <c r="X206" i="74"/>
  <c r="W206" i="74"/>
  <c r="V206" i="74"/>
  <c r="S206" i="74"/>
  <c r="R206" i="74"/>
  <c r="O206" i="74"/>
  <c r="N206" i="74"/>
  <c r="M206" i="74"/>
  <c r="J206" i="74"/>
  <c r="I206" i="74"/>
  <c r="H206" i="74"/>
  <c r="G206" i="74"/>
  <c r="F206" i="74"/>
  <c r="D206" i="74"/>
  <c r="C206" i="74"/>
  <c r="O205" i="74"/>
  <c r="AK205" i="74" s="1"/>
  <c r="N205" i="74"/>
  <c r="AJ205" i="74" s="1"/>
  <c r="M205" i="74"/>
  <c r="AI205" i="74" s="1"/>
  <c r="J205" i="74"/>
  <c r="AF205" i="74" s="1"/>
  <c r="I205" i="74"/>
  <c r="AE205" i="74" s="1"/>
  <c r="O204" i="74"/>
  <c r="AK204" i="74" s="1"/>
  <c r="N204" i="74"/>
  <c r="AJ204" i="74" s="1"/>
  <c r="M204" i="74"/>
  <c r="AI204" i="74" s="1"/>
  <c r="J204" i="74"/>
  <c r="AF204" i="74" s="1"/>
  <c r="I204" i="74"/>
  <c r="AE204" i="74" s="1"/>
  <c r="O203" i="74"/>
  <c r="AK203" i="74" s="1"/>
  <c r="N203" i="74"/>
  <c r="AJ203" i="74" s="1"/>
  <c r="M203" i="74"/>
  <c r="AI203" i="74" s="1"/>
  <c r="J203" i="74"/>
  <c r="AF203" i="74" s="1"/>
  <c r="I203" i="74"/>
  <c r="O202" i="74"/>
  <c r="N202" i="74"/>
  <c r="M202" i="74"/>
  <c r="J202" i="74"/>
  <c r="I202" i="74"/>
  <c r="X198" i="74"/>
  <c r="W198" i="74"/>
  <c r="V198" i="74"/>
  <c r="O198" i="74"/>
  <c r="N198" i="74"/>
  <c r="M198" i="74"/>
  <c r="J198" i="74"/>
  <c r="I198" i="74"/>
  <c r="H198" i="74"/>
  <c r="G198" i="74"/>
  <c r="F198" i="74"/>
  <c r="D198" i="74"/>
  <c r="C198" i="74"/>
  <c r="X197" i="74"/>
  <c r="W197" i="74"/>
  <c r="V197" i="74"/>
  <c r="S197" i="74"/>
  <c r="R197" i="74"/>
  <c r="O197" i="74"/>
  <c r="N197" i="74"/>
  <c r="M197" i="74"/>
  <c r="J197" i="74"/>
  <c r="I197" i="74"/>
  <c r="H197" i="74"/>
  <c r="G197" i="74"/>
  <c r="F197" i="74"/>
  <c r="D197" i="74"/>
  <c r="C197" i="74"/>
  <c r="X196" i="74"/>
  <c r="W196" i="74"/>
  <c r="V196" i="74"/>
  <c r="S196" i="74"/>
  <c r="R196" i="74"/>
  <c r="O196" i="74"/>
  <c r="N196" i="74"/>
  <c r="M196" i="74"/>
  <c r="J196" i="74"/>
  <c r="I196" i="74"/>
  <c r="H196" i="74"/>
  <c r="G196" i="74"/>
  <c r="F196" i="74"/>
  <c r="D196" i="74"/>
  <c r="C196" i="74"/>
  <c r="AD195" i="74"/>
  <c r="AC195" i="74"/>
  <c r="AB195" i="74"/>
  <c r="Z195" i="74"/>
  <c r="Y195" i="74"/>
  <c r="X195" i="74"/>
  <c r="W195" i="74"/>
  <c r="V195" i="74"/>
  <c r="S195" i="74"/>
  <c r="R195" i="74"/>
  <c r="O195" i="74"/>
  <c r="N195" i="74"/>
  <c r="M195" i="74"/>
  <c r="J195" i="74"/>
  <c r="I195" i="74"/>
  <c r="H195" i="74"/>
  <c r="G195" i="74"/>
  <c r="F195" i="74"/>
  <c r="D195" i="74"/>
  <c r="C195" i="74"/>
  <c r="AD194" i="74"/>
  <c r="AC194" i="74"/>
  <c r="AB194" i="74"/>
  <c r="Z194" i="74"/>
  <c r="Y194" i="74"/>
  <c r="X194" i="74"/>
  <c r="W194" i="74"/>
  <c r="V194" i="74"/>
  <c r="S194" i="74"/>
  <c r="R194" i="74"/>
  <c r="O194" i="74"/>
  <c r="N194" i="74"/>
  <c r="M194" i="74"/>
  <c r="J194" i="74"/>
  <c r="I194" i="74"/>
  <c r="H194" i="74"/>
  <c r="G194" i="74"/>
  <c r="F194" i="74"/>
  <c r="D194" i="74"/>
  <c r="C194" i="74"/>
  <c r="AD193" i="74"/>
  <c r="AC193" i="74"/>
  <c r="AB193" i="74"/>
  <c r="X193" i="74"/>
  <c r="W193" i="74"/>
  <c r="V193" i="74"/>
  <c r="S193" i="74"/>
  <c r="R193" i="74"/>
  <c r="O193" i="74"/>
  <c r="N193" i="74"/>
  <c r="M193" i="74"/>
  <c r="J193" i="74"/>
  <c r="I193" i="74"/>
  <c r="H193" i="74"/>
  <c r="G193" i="74"/>
  <c r="F193" i="74"/>
  <c r="D193" i="74"/>
  <c r="C193" i="74"/>
  <c r="AD192" i="74"/>
  <c r="AC192" i="74"/>
  <c r="AB192" i="74"/>
  <c r="X192" i="74"/>
  <c r="W192" i="74"/>
  <c r="V192" i="74"/>
  <c r="S192" i="74"/>
  <c r="R192" i="74"/>
  <c r="O192" i="74"/>
  <c r="N192" i="74"/>
  <c r="M192" i="74"/>
  <c r="J192" i="74"/>
  <c r="I192" i="74"/>
  <c r="H192" i="74"/>
  <c r="G192" i="74"/>
  <c r="F192" i="74"/>
  <c r="D192" i="74"/>
  <c r="C192" i="74"/>
  <c r="AD191" i="74"/>
  <c r="AC191" i="74"/>
  <c r="AB191" i="74"/>
  <c r="X191" i="74"/>
  <c r="W191" i="74"/>
  <c r="V191" i="74"/>
  <c r="S191" i="74"/>
  <c r="R191" i="74"/>
  <c r="O191" i="74"/>
  <c r="N191" i="74"/>
  <c r="M191" i="74"/>
  <c r="J191" i="74"/>
  <c r="I191" i="74"/>
  <c r="H191" i="74"/>
  <c r="G191" i="74"/>
  <c r="F191" i="74"/>
  <c r="D191" i="74"/>
  <c r="C191" i="74"/>
  <c r="O190" i="74"/>
  <c r="AK190" i="74" s="1"/>
  <c r="N190" i="74"/>
  <c r="AJ190" i="74" s="1"/>
  <c r="M190" i="74"/>
  <c r="AI190" i="74" s="1"/>
  <c r="J190" i="74"/>
  <c r="AF190" i="74" s="1"/>
  <c r="I190" i="74"/>
  <c r="O189" i="74"/>
  <c r="AK189" i="74" s="1"/>
  <c r="N189" i="74"/>
  <c r="AJ189" i="74" s="1"/>
  <c r="M189" i="74"/>
  <c r="AI189" i="74" s="1"/>
  <c r="J189" i="74"/>
  <c r="I189" i="74"/>
  <c r="AE189" i="74" s="1"/>
  <c r="O188" i="74"/>
  <c r="AK188" i="74" s="1"/>
  <c r="N188" i="74"/>
  <c r="AJ188" i="74" s="1"/>
  <c r="M188" i="74"/>
  <c r="AI188" i="74" s="1"/>
  <c r="J188" i="74"/>
  <c r="AF188" i="74" s="1"/>
  <c r="I188" i="74"/>
  <c r="AE188" i="74" s="1"/>
  <c r="O187" i="74"/>
  <c r="N187" i="74"/>
  <c r="M187" i="74"/>
  <c r="J187" i="74"/>
  <c r="I187" i="74"/>
  <c r="X183" i="74"/>
  <c r="W183" i="74"/>
  <c r="V183" i="74"/>
  <c r="O183" i="74"/>
  <c r="N183" i="74"/>
  <c r="M183" i="74"/>
  <c r="J183" i="74"/>
  <c r="I183" i="74"/>
  <c r="H183" i="74"/>
  <c r="G183" i="74"/>
  <c r="F183" i="74"/>
  <c r="D183" i="74"/>
  <c r="C183" i="74"/>
  <c r="X182" i="74"/>
  <c r="W182" i="74"/>
  <c r="V182" i="74"/>
  <c r="S182" i="74"/>
  <c r="R182" i="74"/>
  <c r="O182" i="74"/>
  <c r="N182" i="74"/>
  <c r="M182" i="74"/>
  <c r="J182" i="74"/>
  <c r="I182" i="74"/>
  <c r="H182" i="74"/>
  <c r="G182" i="74"/>
  <c r="F182" i="74"/>
  <c r="D182" i="74"/>
  <c r="C182" i="74"/>
  <c r="X181" i="74"/>
  <c r="W181" i="74"/>
  <c r="V181" i="74"/>
  <c r="S181" i="74"/>
  <c r="R181" i="74"/>
  <c r="O181" i="74"/>
  <c r="N181" i="74"/>
  <c r="M181" i="74"/>
  <c r="J181" i="74"/>
  <c r="I181" i="74"/>
  <c r="H181" i="74"/>
  <c r="G181" i="74"/>
  <c r="F181" i="74"/>
  <c r="D181" i="74"/>
  <c r="C181" i="74"/>
  <c r="AD180" i="74"/>
  <c r="AC180" i="74"/>
  <c r="AB180" i="74"/>
  <c r="Z180" i="74"/>
  <c r="Y180" i="74"/>
  <c r="X180" i="74"/>
  <c r="W180" i="74"/>
  <c r="V180" i="74"/>
  <c r="S180" i="74"/>
  <c r="R180" i="74"/>
  <c r="O180" i="74"/>
  <c r="N180" i="74"/>
  <c r="M180" i="74"/>
  <c r="J180" i="74"/>
  <c r="I180" i="74"/>
  <c r="H180" i="74"/>
  <c r="G180" i="74"/>
  <c r="F180" i="74"/>
  <c r="D180" i="74"/>
  <c r="C180" i="74"/>
  <c r="AD179" i="74"/>
  <c r="AC179" i="74"/>
  <c r="AB179" i="74"/>
  <c r="Z179" i="74"/>
  <c r="Y179" i="74"/>
  <c r="X179" i="74"/>
  <c r="W179" i="74"/>
  <c r="V179" i="74"/>
  <c r="S179" i="74"/>
  <c r="R179" i="74"/>
  <c r="O179" i="74"/>
  <c r="N179" i="74"/>
  <c r="M179" i="74"/>
  <c r="J179" i="74"/>
  <c r="I179" i="74"/>
  <c r="H179" i="74"/>
  <c r="G179" i="74"/>
  <c r="F179" i="74"/>
  <c r="D179" i="74"/>
  <c r="C179" i="74"/>
  <c r="AD178" i="74"/>
  <c r="AC178" i="74"/>
  <c r="AB178" i="74"/>
  <c r="X178" i="74"/>
  <c r="W178" i="74"/>
  <c r="V178" i="74"/>
  <c r="S178" i="74"/>
  <c r="R178" i="74"/>
  <c r="O178" i="74"/>
  <c r="N178" i="74"/>
  <c r="M178" i="74"/>
  <c r="J178" i="74"/>
  <c r="I178" i="74"/>
  <c r="H178" i="74"/>
  <c r="G178" i="74"/>
  <c r="F178" i="74"/>
  <c r="D178" i="74"/>
  <c r="C178" i="74"/>
  <c r="AD177" i="74"/>
  <c r="AC177" i="74"/>
  <c r="AB177" i="74"/>
  <c r="X177" i="74"/>
  <c r="W177" i="74"/>
  <c r="V177" i="74"/>
  <c r="S177" i="74"/>
  <c r="R177" i="74"/>
  <c r="O177" i="74"/>
  <c r="N177" i="74"/>
  <c r="M177" i="74"/>
  <c r="J177" i="74"/>
  <c r="I177" i="74"/>
  <c r="H177" i="74"/>
  <c r="G177" i="74"/>
  <c r="F177" i="74"/>
  <c r="D177" i="74"/>
  <c r="C177" i="74"/>
  <c r="AD176" i="74"/>
  <c r="AC176" i="74"/>
  <c r="AB176" i="74"/>
  <c r="X176" i="74"/>
  <c r="W176" i="74"/>
  <c r="V176" i="74"/>
  <c r="S176" i="74"/>
  <c r="R176" i="74"/>
  <c r="O176" i="74"/>
  <c r="N176" i="74"/>
  <c r="M176" i="74"/>
  <c r="J176" i="74"/>
  <c r="I176" i="74"/>
  <c r="H176" i="74"/>
  <c r="G176" i="74"/>
  <c r="F176" i="74"/>
  <c r="D176" i="74"/>
  <c r="C176" i="74"/>
  <c r="O175" i="74"/>
  <c r="AK175" i="74" s="1"/>
  <c r="N175" i="74"/>
  <c r="AJ175" i="74" s="1"/>
  <c r="M175" i="74"/>
  <c r="AI175" i="74" s="1"/>
  <c r="J175" i="74"/>
  <c r="AF175" i="74" s="1"/>
  <c r="I175" i="74"/>
  <c r="AE175" i="74" s="1"/>
  <c r="O174" i="74"/>
  <c r="AK174" i="74" s="1"/>
  <c r="N174" i="74"/>
  <c r="AJ174" i="74" s="1"/>
  <c r="M174" i="74"/>
  <c r="AI174" i="74" s="1"/>
  <c r="J174" i="74"/>
  <c r="AF174" i="74" s="1"/>
  <c r="I174" i="74"/>
  <c r="AE174" i="74" s="1"/>
  <c r="O173" i="74"/>
  <c r="AK173" i="74" s="1"/>
  <c r="N173" i="74"/>
  <c r="AJ173" i="74" s="1"/>
  <c r="M173" i="74"/>
  <c r="AI173" i="74" s="1"/>
  <c r="J173" i="74"/>
  <c r="AF173" i="74" s="1"/>
  <c r="I173" i="74"/>
  <c r="O172" i="74"/>
  <c r="N172" i="74"/>
  <c r="M172" i="74"/>
  <c r="J172" i="74"/>
  <c r="I172" i="74"/>
  <c r="X168" i="74"/>
  <c r="W168" i="74"/>
  <c r="V168" i="74"/>
  <c r="O168" i="74"/>
  <c r="N168" i="74"/>
  <c r="M168" i="74"/>
  <c r="J168" i="74"/>
  <c r="I168" i="74"/>
  <c r="H168" i="74"/>
  <c r="G168" i="74"/>
  <c r="F168" i="74"/>
  <c r="D168" i="74"/>
  <c r="C168" i="74"/>
  <c r="X167" i="74"/>
  <c r="W167" i="74"/>
  <c r="V167" i="74"/>
  <c r="S167" i="74"/>
  <c r="R167" i="74"/>
  <c r="O167" i="74"/>
  <c r="N167" i="74"/>
  <c r="M167" i="74"/>
  <c r="J167" i="74"/>
  <c r="I167" i="74"/>
  <c r="H167" i="74"/>
  <c r="G167" i="74"/>
  <c r="F167" i="74"/>
  <c r="D167" i="74"/>
  <c r="C167" i="74"/>
  <c r="X166" i="74"/>
  <c r="W166" i="74"/>
  <c r="V166" i="74"/>
  <c r="S166" i="74"/>
  <c r="R166" i="74"/>
  <c r="O166" i="74"/>
  <c r="N166" i="74"/>
  <c r="M166" i="74"/>
  <c r="J166" i="74"/>
  <c r="I166" i="74"/>
  <c r="H166" i="74"/>
  <c r="G166" i="74"/>
  <c r="F166" i="74"/>
  <c r="D166" i="74"/>
  <c r="C166" i="74"/>
  <c r="AD165" i="74"/>
  <c r="AC165" i="74"/>
  <c r="AB165" i="74"/>
  <c r="Z165" i="74"/>
  <c r="Y165" i="74"/>
  <c r="X165" i="74"/>
  <c r="W165" i="74"/>
  <c r="V165" i="74"/>
  <c r="S165" i="74"/>
  <c r="R165" i="74"/>
  <c r="O165" i="74"/>
  <c r="N165" i="74"/>
  <c r="M165" i="74"/>
  <c r="J165" i="74"/>
  <c r="I165" i="74"/>
  <c r="H165" i="74"/>
  <c r="G165" i="74"/>
  <c r="F165" i="74"/>
  <c r="D165" i="74"/>
  <c r="C165" i="74"/>
  <c r="AD164" i="74"/>
  <c r="AC164" i="74"/>
  <c r="AB164" i="74"/>
  <c r="Z164" i="74"/>
  <c r="Y164" i="74"/>
  <c r="X164" i="74"/>
  <c r="W164" i="74"/>
  <c r="V164" i="74"/>
  <c r="S164" i="74"/>
  <c r="R164" i="74"/>
  <c r="O164" i="74"/>
  <c r="N164" i="74"/>
  <c r="M164" i="74"/>
  <c r="J164" i="74"/>
  <c r="I164" i="74"/>
  <c r="H164" i="74"/>
  <c r="G164" i="74"/>
  <c r="F164" i="74"/>
  <c r="D164" i="74"/>
  <c r="C164" i="74"/>
  <c r="AD163" i="74"/>
  <c r="AC163" i="74"/>
  <c r="AB163" i="74"/>
  <c r="X163" i="74"/>
  <c r="W163" i="74"/>
  <c r="V163" i="74"/>
  <c r="S163" i="74"/>
  <c r="R163" i="74"/>
  <c r="O163" i="74"/>
  <c r="N163" i="74"/>
  <c r="M163" i="74"/>
  <c r="J163" i="74"/>
  <c r="I163" i="74"/>
  <c r="H163" i="74"/>
  <c r="G163" i="74"/>
  <c r="F163" i="74"/>
  <c r="D163" i="74"/>
  <c r="C163" i="74"/>
  <c r="AD162" i="74"/>
  <c r="AC162" i="74"/>
  <c r="AB162" i="74"/>
  <c r="X162" i="74"/>
  <c r="W162" i="74"/>
  <c r="V162" i="74"/>
  <c r="S162" i="74"/>
  <c r="R162" i="74"/>
  <c r="O162" i="74"/>
  <c r="N162" i="74"/>
  <c r="M162" i="74"/>
  <c r="J162" i="74"/>
  <c r="I162" i="74"/>
  <c r="H162" i="74"/>
  <c r="G162" i="74"/>
  <c r="F162" i="74"/>
  <c r="D162" i="74"/>
  <c r="C162" i="74"/>
  <c r="AD161" i="74"/>
  <c r="AC161" i="74"/>
  <c r="AB161" i="74"/>
  <c r="X161" i="74"/>
  <c r="W161" i="74"/>
  <c r="V161" i="74"/>
  <c r="S161" i="74"/>
  <c r="R161" i="74"/>
  <c r="O161" i="74"/>
  <c r="N161" i="74"/>
  <c r="M161" i="74"/>
  <c r="J161" i="74"/>
  <c r="I161" i="74"/>
  <c r="H161" i="74"/>
  <c r="G161" i="74"/>
  <c r="F161" i="74"/>
  <c r="D161" i="74"/>
  <c r="C161" i="74"/>
  <c r="O160" i="74"/>
  <c r="AK160" i="74" s="1"/>
  <c r="N160" i="74"/>
  <c r="AJ160" i="74" s="1"/>
  <c r="M160" i="74"/>
  <c r="AI160" i="74" s="1"/>
  <c r="J160" i="74"/>
  <c r="AF160" i="74" s="1"/>
  <c r="I160" i="74"/>
  <c r="O159" i="74"/>
  <c r="AK159" i="74" s="1"/>
  <c r="N159" i="74"/>
  <c r="AJ159" i="74" s="1"/>
  <c r="M159" i="74"/>
  <c r="AI159" i="74" s="1"/>
  <c r="J159" i="74"/>
  <c r="AF159" i="74" s="1"/>
  <c r="I159" i="74"/>
  <c r="O158" i="74"/>
  <c r="AK158" i="74" s="1"/>
  <c r="N158" i="74"/>
  <c r="AJ158" i="74" s="1"/>
  <c r="M158" i="74"/>
  <c r="AI158" i="74" s="1"/>
  <c r="J158" i="74"/>
  <c r="I158" i="74"/>
  <c r="AE158" i="74" s="1"/>
  <c r="O157" i="74"/>
  <c r="N157" i="74"/>
  <c r="M157" i="74"/>
  <c r="J157" i="74"/>
  <c r="I157" i="74"/>
  <c r="X153" i="74"/>
  <c r="W153" i="74"/>
  <c r="V153" i="74"/>
  <c r="O153" i="74"/>
  <c r="N153" i="74"/>
  <c r="M153" i="74"/>
  <c r="J153" i="74"/>
  <c r="I153" i="74"/>
  <c r="H153" i="74"/>
  <c r="G153" i="74"/>
  <c r="F153" i="74"/>
  <c r="D153" i="74"/>
  <c r="C153" i="74"/>
  <c r="X152" i="74"/>
  <c r="W152" i="74"/>
  <c r="V152" i="74"/>
  <c r="S152" i="74"/>
  <c r="R152" i="74"/>
  <c r="O152" i="74"/>
  <c r="N152" i="74"/>
  <c r="M152" i="74"/>
  <c r="J152" i="74"/>
  <c r="I152" i="74"/>
  <c r="H152" i="74"/>
  <c r="G152" i="74"/>
  <c r="F152" i="74"/>
  <c r="D152" i="74"/>
  <c r="C152" i="74"/>
  <c r="X151" i="74"/>
  <c r="W151" i="74"/>
  <c r="V151" i="74"/>
  <c r="S151" i="74"/>
  <c r="R151" i="74"/>
  <c r="O151" i="74"/>
  <c r="N151" i="74"/>
  <c r="M151" i="74"/>
  <c r="J151" i="74"/>
  <c r="I151" i="74"/>
  <c r="H151" i="74"/>
  <c r="G151" i="74"/>
  <c r="F151" i="74"/>
  <c r="D151" i="74"/>
  <c r="C151" i="74"/>
  <c r="AD150" i="74"/>
  <c r="AC150" i="74"/>
  <c r="AB150" i="74"/>
  <c r="Z150" i="74"/>
  <c r="Y150" i="74"/>
  <c r="X150" i="74"/>
  <c r="W150" i="74"/>
  <c r="V150" i="74"/>
  <c r="S150" i="74"/>
  <c r="R150" i="74"/>
  <c r="O150" i="74"/>
  <c r="N150" i="74"/>
  <c r="M150" i="74"/>
  <c r="J150" i="74"/>
  <c r="I150" i="74"/>
  <c r="H150" i="74"/>
  <c r="G150" i="74"/>
  <c r="F150" i="74"/>
  <c r="D150" i="74"/>
  <c r="C150" i="74"/>
  <c r="AD149" i="74"/>
  <c r="AC149" i="74"/>
  <c r="AB149" i="74"/>
  <c r="Z149" i="74"/>
  <c r="Y149" i="74"/>
  <c r="X149" i="74"/>
  <c r="W149" i="74"/>
  <c r="V149" i="74"/>
  <c r="S149" i="74"/>
  <c r="R149" i="74"/>
  <c r="O149" i="74"/>
  <c r="N149" i="74"/>
  <c r="M149" i="74"/>
  <c r="J149" i="74"/>
  <c r="I149" i="74"/>
  <c r="H149" i="74"/>
  <c r="G149" i="74"/>
  <c r="F149" i="74"/>
  <c r="D149" i="74"/>
  <c r="C149" i="74"/>
  <c r="AD148" i="74"/>
  <c r="AC148" i="74"/>
  <c r="AB148" i="74"/>
  <c r="X148" i="74"/>
  <c r="W148" i="74"/>
  <c r="V148" i="74"/>
  <c r="S148" i="74"/>
  <c r="R148" i="74"/>
  <c r="O148" i="74"/>
  <c r="N148" i="74"/>
  <c r="M148" i="74"/>
  <c r="J148" i="74"/>
  <c r="I148" i="74"/>
  <c r="H148" i="74"/>
  <c r="G148" i="74"/>
  <c r="F148" i="74"/>
  <c r="D148" i="74"/>
  <c r="C148" i="74"/>
  <c r="AD147" i="74"/>
  <c r="AC147" i="74"/>
  <c r="AB147" i="74"/>
  <c r="X147" i="74"/>
  <c r="W147" i="74"/>
  <c r="V147" i="74"/>
  <c r="S147" i="74"/>
  <c r="R147" i="74"/>
  <c r="O147" i="74"/>
  <c r="N147" i="74"/>
  <c r="M147" i="74"/>
  <c r="J147" i="74"/>
  <c r="I147" i="74"/>
  <c r="H147" i="74"/>
  <c r="G147" i="74"/>
  <c r="F147" i="74"/>
  <c r="D147" i="74"/>
  <c r="C147" i="74"/>
  <c r="AD146" i="74"/>
  <c r="AC146" i="74"/>
  <c r="AB146" i="74"/>
  <c r="X146" i="74"/>
  <c r="W146" i="74"/>
  <c r="V146" i="74"/>
  <c r="S146" i="74"/>
  <c r="R146" i="74"/>
  <c r="O146" i="74"/>
  <c r="N146" i="74"/>
  <c r="M146" i="74"/>
  <c r="J146" i="74"/>
  <c r="I146" i="74"/>
  <c r="H146" i="74"/>
  <c r="G146" i="74"/>
  <c r="F146" i="74"/>
  <c r="D146" i="74"/>
  <c r="C146" i="74"/>
  <c r="O145" i="74"/>
  <c r="AK145" i="74" s="1"/>
  <c r="N145" i="74"/>
  <c r="AJ145" i="74" s="1"/>
  <c r="M145" i="74"/>
  <c r="AI145" i="74" s="1"/>
  <c r="J145" i="74"/>
  <c r="I145" i="74"/>
  <c r="AE145" i="74" s="1"/>
  <c r="O144" i="74"/>
  <c r="AK144" i="74" s="1"/>
  <c r="N144" i="74"/>
  <c r="AJ144" i="74" s="1"/>
  <c r="M144" i="74"/>
  <c r="AI144" i="74" s="1"/>
  <c r="J144" i="74"/>
  <c r="AF144" i="74" s="1"/>
  <c r="I144" i="74"/>
  <c r="AE144" i="74" s="1"/>
  <c r="O143" i="74"/>
  <c r="AK143" i="74" s="1"/>
  <c r="N143" i="74"/>
  <c r="AJ143" i="74" s="1"/>
  <c r="M143" i="74"/>
  <c r="AI143" i="74" s="1"/>
  <c r="J143" i="74"/>
  <c r="AF143" i="74" s="1"/>
  <c r="I143" i="74"/>
  <c r="AE143" i="74" s="1"/>
  <c r="O142" i="74"/>
  <c r="N142" i="74"/>
  <c r="M142" i="74"/>
  <c r="J142" i="74"/>
  <c r="I142" i="74"/>
  <c r="X138" i="74"/>
  <c r="W138" i="74"/>
  <c r="V138" i="74"/>
  <c r="O138" i="74"/>
  <c r="N138" i="74"/>
  <c r="M138" i="74"/>
  <c r="J138" i="74"/>
  <c r="I138" i="74"/>
  <c r="H138" i="74"/>
  <c r="G138" i="74"/>
  <c r="F138" i="74"/>
  <c r="D138" i="74"/>
  <c r="C138" i="74"/>
  <c r="X137" i="74"/>
  <c r="W137" i="74"/>
  <c r="V137" i="74"/>
  <c r="S137" i="74"/>
  <c r="R137" i="74"/>
  <c r="O137" i="74"/>
  <c r="N137" i="74"/>
  <c r="M137" i="74"/>
  <c r="J137" i="74"/>
  <c r="I137" i="74"/>
  <c r="H137" i="74"/>
  <c r="G137" i="74"/>
  <c r="F137" i="74"/>
  <c r="D137" i="74"/>
  <c r="C137" i="74"/>
  <c r="X136" i="74"/>
  <c r="W136" i="74"/>
  <c r="V136" i="74"/>
  <c r="S136" i="74"/>
  <c r="R136" i="74"/>
  <c r="O136" i="74"/>
  <c r="N136" i="74"/>
  <c r="M136" i="74"/>
  <c r="J136" i="74"/>
  <c r="I136" i="74"/>
  <c r="H136" i="74"/>
  <c r="G136" i="74"/>
  <c r="F136" i="74"/>
  <c r="D136" i="74"/>
  <c r="C136" i="74"/>
  <c r="AD135" i="74"/>
  <c r="AC135" i="74"/>
  <c r="AB135" i="74"/>
  <c r="Z135" i="74"/>
  <c r="Y135" i="74"/>
  <c r="X135" i="74"/>
  <c r="W135" i="74"/>
  <c r="V135" i="74"/>
  <c r="S135" i="74"/>
  <c r="R135" i="74"/>
  <c r="O135" i="74"/>
  <c r="N135" i="74"/>
  <c r="M135" i="74"/>
  <c r="J135" i="74"/>
  <c r="I135" i="74"/>
  <c r="H135" i="74"/>
  <c r="G135" i="74"/>
  <c r="F135" i="74"/>
  <c r="D135" i="74"/>
  <c r="C135" i="74"/>
  <c r="AD134" i="74"/>
  <c r="AC134" i="74"/>
  <c r="AB134" i="74"/>
  <c r="Z134" i="74"/>
  <c r="Y134" i="74"/>
  <c r="X134" i="74"/>
  <c r="W134" i="74"/>
  <c r="V134" i="74"/>
  <c r="S134" i="74"/>
  <c r="R134" i="74"/>
  <c r="O134" i="74"/>
  <c r="N134" i="74"/>
  <c r="M134" i="74"/>
  <c r="J134" i="74"/>
  <c r="I134" i="74"/>
  <c r="H134" i="74"/>
  <c r="G134" i="74"/>
  <c r="F134" i="74"/>
  <c r="D134" i="74"/>
  <c r="C134" i="74"/>
  <c r="AD133" i="74"/>
  <c r="AC133" i="74"/>
  <c r="AB133" i="74"/>
  <c r="X133" i="74"/>
  <c r="W133" i="74"/>
  <c r="V133" i="74"/>
  <c r="S133" i="74"/>
  <c r="R133" i="74"/>
  <c r="O133" i="74"/>
  <c r="N133" i="74"/>
  <c r="M133" i="74"/>
  <c r="J133" i="74"/>
  <c r="I133" i="74"/>
  <c r="H133" i="74"/>
  <c r="G133" i="74"/>
  <c r="F133" i="74"/>
  <c r="D133" i="74"/>
  <c r="C133" i="74"/>
  <c r="AD132" i="74"/>
  <c r="AC132" i="74"/>
  <c r="AB132" i="74"/>
  <c r="X132" i="74"/>
  <c r="W132" i="74"/>
  <c r="V132" i="74"/>
  <c r="S132" i="74"/>
  <c r="R132" i="74"/>
  <c r="O132" i="74"/>
  <c r="N132" i="74"/>
  <c r="M132" i="74"/>
  <c r="J132" i="74"/>
  <c r="I132" i="74"/>
  <c r="H132" i="74"/>
  <c r="G132" i="74"/>
  <c r="F132" i="74"/>
  <c r="D132" i="74"/>
  <c r="C132" i="74"/>
  <c r="AD131" i="74"/>
  <c r="AC131" i="74"/>
  <c r="AB131" i="74"/>
  <c r="X131" i="74"/>
  <c r="W131" i="74"/>
  <c r="V131" i="74"/>
  <c r="S131" i="74"/>
  <c r="R131" i="74"/>
  <c r="O131" i="74"/>
  <c r="N131" i="74"/>
  <c r="M131" i="74"/>
  <c r="J131" i="74"/>
  <c r="I131" i="74"/>
  <c r="H131" i="74"/>
  <c r="G131" i="74"/>
  <c r="F131" i="74"/>
  <c r="D131" i="74"/>
  <c r="C131" i="74"/>
  <c r="O130" i="74"/>
  <c r="AK130" i="74" s="1"/>
  <c r="N130" i="74"/>
  <c r="AJ130" i="74" s="1"/>
  <c r="M130" i="74"/>
  <c r="AI130" i="74" s="1"/>
  <c r="J130" i="74"/>
  <c r="AF130" i="74" s="1"/>
  <c r="I130" i="74"/>
  <c r="AE130" i="74" s="1"/>
  <c r="O129" i="74"/>
  <c r="AK129" i="74" s="1"/>
  <c r="N129" i="74"/>
  <c r="AJ129" i="74" s="1"/>
  <c r="M129" i="74"/>
  <c r="AI129" i="74" s="1"/>
  <c r="J129" i="74"/>
  <c r="AF129" i="74" s="1"/>
  <c r="I129" i="74"/>
  <c r="O128" i="74"/>
  <c r="AK128" i="74" s="1"/>
  <c r="N128" i="74"/>
  <c r="AJ128" i="74" s="1"/>
  <c r="M128" i="74"/>
  <c r="AI128" i="74" s="1"/>
  <c r="J128" i="74"/>
  <c r="I128" i="74"/>
  <c r="AE128" i="74" s="1"/>
  <c r="O127" i="74"/>
  <c r="N127" i="74"/>
  <c r="M127" i="74"/>
  <c r="J127" i="74"/>
  <c r="I127" i="74"/>
  <c r="X123" i="74"/>
  <c r="W123" i="74"/>
  <c r="V123" i="74"/>
  <c r="O123" i="74"/>
  <c r="N123" i="74"/>
  <c r="M123" i="74"/>
  <c r="J123" i="74"/>
  <c r="I123" i="74"/>
  <c r="H123" i="74"/>
  <c r="G123" i="74"/>
  <c r="F123" i="74"/>
  <c r="D123" i="74"/>
  <c r="C123" i="74"/>
  <c r="X122" i="74"/>
  <c r="W122" i="74"/>
  <c r="V122" i="74"/>
  <c r="S122" i="74"/>
  <c r="R122" i="74"/>
  <c r="O122" i="74"/>
  <c r="N122" i="74"/>
  <c r="M122" i="74"/>
  <c r="J122" i="74"/>
  <c r="I122" i="74"/>
  <c r="H122" i="74"/>
  <c r="G122" i="74"/>
  <c r="F122" i="74"/>
  <c r="D122" i="74"/>
  <c r="C122" i="74"/>
  <c r="X121" i="74"/>
  <c r="W121" i="74"/>
  <c r="V121" i="74"/>
  <c r="S121" i="74"/>
  <c r="R121" i="74"/>
  <c r="O121" i="74"/>
  <c r="N121" i="74"/>
  <c r="M121" i="74"/>
  <c r="J121" i="74"/>
  <c r="I121" i="74"/>
  <c r="H121" i="74"/>
  <c r="G121" i="74"/>
  <c r="F121" i="74"/>
  <c r="D121" i="74"/>
  <c r="C121" i="74"/>
  <c r="AD120" i="74"/>
  <c r="AC120" i="74"/>
  <c r="AB120" i="74"/>
  <c r="Z120" i="74"/>
  <c r="Y120" i="74"/>
  <c r="X120" i="74"/>
  <c r="W120" i="74"/>
  <c r="V120" i="74"/>
  <c r="S120" i="74"/>
  <c r="R120" i="74"/>
  <c r="O120" i="74"/>
  <c r="N120" i="74"/>
  <c r="M120" i="74"/>
  <c r="J120" i="74"/>
  <c r="I120" i="74"/>
  <c r="H120" i="74"/>
  <c r="G120" i="74"/>
  <c r="F120" i="74"/>
  <c r="D120" i="74"/>
  <c r="C120" i="74"/>
  <c r="AD119" i="74"/>
  <c r="AC119" i="74"/>
  <c r="AB119" i="74"/>
  <c r="Z119" i="74"/>
  <c r="Y119" i="74"/>
  <c r="X119" i="74"/>
  <c r="W119" i="74"/>
  <c r="V119" i="74"/>
  <c r="S119" i="74"/>
  <c r="R119" i="74"/>
  <c r="O119" i="74"/>
  <c r="N119" i="74"/>
  <c r="M119" i="74"/>
  <c r="J119" i="74"/>
  <c r="I119" i="74"/>
  <c r="H119" i="74"/>
  <c r="G119" i="74"/>
  <c r="F119" i="74"/>
  <c r="D119" i="74"/>
  <c r="C119" i="74"/>
  <c r="AD118" i="74"/>
  <c r="AC118" i="74"/>
  <c r="AB118" i="74"/>
  <c r="X118" i="74"/>
  <c r="W118" i="74"/>
  <c r="V118" i="74"/>
  <c r="S118" i="74"/>
  <c r="R118" i="74"/>
  <c r="O118" i="74"/>
  <c r="N118" i="74"/>
  <c r="M118" i="74"/>
  <c r="J118" i="74"/>
  <c r="I118" i="74"/>
  <c r="H118" i="74"/>
  <c r="G118" i="74"/>
  <c r="F118" i="74"/>
  <c r="D118" i="74"/>
  <c r="C118" i="74"/>
  <c r="AD117" i="74"/>
  <c r="AC117" i="74"/>
  <c r="AB117" i="74"/>
  <c r="X117" i="74"/>
  <c r="W117" i="74"/>
  <c r="V117" i="74"/>
  <c r="S117" i="74"/>
  <c r="R117" i="74"/>
  <c r="O117" i="74"/>
  <c r="N117" i="74"/>
  <c r="M117" i="74"/>
  <c r="J117" i="74"/>
  <c r="I117" i="74"/>
  <c r="H117" i="74"/>
  <c r="G117" i="74"/>
  <c r="F117" i="74"/>
  <c r="D117" i="74"/>
  <c r="C117" i="74"/>
  <c r="AD116" i="74"/>
  <c r="AC116" i="74"/>
  <c r="AB116" i="74"/>
  <c r="X116" i="74"/>
  <c r="W116" i="74"/>
  <c r="V116" i="74"/>
  <c r="S116" i="74"/>
  <c r="R116" i="74"/>
  <c r="O116" i="74"/>
  <c r="N116" i="74"/>
  <c r="M116" i="74"/>
  <c r="J116" i="74"/>
  <c r="I116" i="74"/>
  <c r="H116" i="74"/>
  <c r="G116" i="74"/>
  <c r="F116" i="74"/>
  <c r="D116" i="74"/>
  <c r="C116" i="74"/>
  <c r="O115" i="74"/>
  <c r="AK115" i="74" s="1"/>
  <c r="N115" i="74"/>
  <c r="AJ115" i="74" s="1"/>
  <c r="M115" i="74"/>
  <c r="AI115" i="74" s="1"/>
  <c r="J115" i="74"/>
  <c r="I115" i="74"/>
  <c r="AE115" i="74" s="1"/>
  <c r="O114" i="74"/>
  <c r="AK114" i="74" s="1"/>
  <c r="N114" i="74"/>
  <c r="AJ114" i="74" s="1"/>
  <c r="M114" i="74"/>
  <c r="AI114" i="74" s="1"/>
  <c r="J114" i="74"/>
  <c r="AF114" i="74" s="1"/>
  <c r="I114" i="74"/>
  <c r="AE114" i="74" s="1"/>
  <c r="O113" i="74"/>
  <c r="AK113" i="74" s="1"/>
  <c r="N113" i="74"/>
  <c r="AJ113" i="74" s="1"/>
  <c r="M113" i="74"/>
  <c r="AI113" i="74" s="1"/>
  <c r="J113" i="74"/>
  <c r="AF113" i="74" s="1"/>
  <c r="I113" i="74"/>
  <c r="AE113" i="74" s="1"/>
  <c r="O112" i="74"/>
  <c r="N112" i="74"/>
  <c r="M112" i="74"/>
  <c r="J112" i="74"/>
  <c r="I112" i="74"/>
  <c r="X108" i="74"/>
  <c r="W108" i="74"/>
  <c r="V108" i="74"/>
  <c r="O108" i="74"/>
  <c r="N108" i="74"/>
  <c r="M108" i="74"/>
  <c r="J108" i="74"/>
  <c r="I108" i="74"/>
  <c r="H108" i="74"/>
  <c r="G108" i="74"/>
  <c r="F108" i="74"/>
  <c r="D108" i="74"/>
  <c r="C108" i="74"/>
  <c r="X107" i="74"/>
  <c r="W107" i="74"/>
  <c r="V107" i="74"/>
  <c r="S107" i="74"/>
  <c r="R107" i="74"/>
  <c r="O107" i="74"/>
  <c r="N107" i="74"/>
  <c r="M107" i="74"/>
  <c r="J107" i="74"/>
  <c r="I107" i="74"/>
  <c r="H107" i="74"/>
  <c r="G107" i="74"/>
  <c r="F107" i="74"/>
  <c r="D107" i="74"/>
  <c r="C107" i="74"/>
  <c r="X106" i="74"/>
  <c r="W106" i="74"/>
  <c r="V106" i="74"/>
  <c r="S106" i="74"/>
  <c r="R106" i="74"/>
  <c r="O106" i="74"/>
  <c r="N106" i="74"/>
  <c r="M106" i="74"/>
  <c r="J106" i="74"/>
  <c r="I106" i="74"/>
  <c r="H106" i="74"/>
  <c r="G106" i="74"/>
  <c r="F106" i="74"/>
  <c r="D106" i="74"/>
  <c r="C106" i="74"/>
  <c r="AD105" i="74"/>
  <c r="AC105" i="74"/>
  <c r="AB105" i="74"/>
  <c r="Z105" i="74"/>
  <c r="Y105" i="74"/>
  <c r="X105" i="74"/>
  <c r="W105" i="74"/>
  <c r="V105" i="74"/>
  <c r="S105" i="74"/>
  <c r="R105" i="74"/>
  <c r="O105" i="74"/>
  <c r="N105" i="74"/>
  <c r="M105" i="74"/>
  <c r="J105" i="74"/>
  <c r="I105" i="74"/>
  <c r="H105" i="74"/>
  <c r="G105" i="74"/>
  <c r="F105" i="74"/>
  <c r="D105" i="74"/>
  <c r="C105" i="74"/>
  <c r="AD104" i="74"/>
  <c r="AC104" i="74"/>
  <c r="AB104" i="74"/>
  <c r="Z104" i="74"/>
  <c r="Y104" i="74"/>
  <c r="X104" i="74"/>
  <c r="W104" i="74"/>
  <c r="V104" i="74"/>
  <c r="S104" i="74"/>
  <c r="R104" i="74"/>
  <c r="O104" i="74"/>
  <c r="N104" i="74"/>
  <c r="M104" i="74"/>
  <c r="J104" i="74"/>
  <c r="I104" i="74"/>
  <c r="H104" i="74"/>
  <c r="G104" i="74"/>
  <c r="F104" i="74"/>
  <c r="D104" i="74"/>
  <c r="C104" i="74"/>
  <c r="AD103" i="74"/>
  <c r="AC103" i="74"/>
  <c r="AB103" i="74"/>
  <c r="X103" i="74"/>
  <c r="W103" i="74"/>
  <c r="V103" i="74"/>
  <c r="S103" i="74"/>
  <c r="R103" i="74"/>
  <c r="O103" i="74"/>
  <c r="N103" i="74"/>
  <c r="M103" i="74"/>
  <c r="J103" i="74"/>
  <c r="I103" i="74"/>
  <c r="H103" i="74"/>
  <c r="G103" i="74"/>
  <c r="F103" i="74"/>
  <c r="D103" i="74"/>
  <c r="C103" i="74"/>
  <c r="AD102" i="74"/>
  <c r="AC102" i="74"/>
  <c r="AB102" i="74"/>
  <c r="X102" i="74"/>
  <c r="W102" i="74"/>
  <c r="V102" i="74"/>
  <c r="S102" i="74"/>
  <c r="R102" i="74"/>
  <c r="O102" i="74"/>
  <c r="N102" i="74"/>
  <c r="M102" i="74"/>
  <c r="J102" i="74"/>
  <c r="I102" i="74"/>
  <c r="H102" i="74"/>
  <c r="G102" i="74"/>
  <c r="F102" i="74"/>
  <c r="D102" i="74"/>
  <c r="C102" i="74"/>
  <c r="AD101" i="74"/>
  <c r="AC101" i="74"/>
  <c r="AB101" i="74"/>
  <c r="X101" i="74"/>
  <c r="W101" i="74"/>
  <c r="V101" i="74"/>
  <c r="S101" i="74"/>
  <c r="R101" i="74"/>
  <c r="O101" i="74"/>
  <c r="N101" i="74"/>
  <c r="M101" i="74"/>
  <c r="J101" i="74"/>
  <c r="I101" i="74"/>
  <c r="H101" i="74"/>
  <c r="G101" i="74"/>
  <c r="F101" i="74"/>
  <c r="D101" i="74"/>
  <c r="C101" i="74"/>
  <c r="O100" i="74"/>
  <c r="AK100" i="74" s="1"/>
  <c r="N100" i="74"/>
  <c r="AJ100" i="74" s="1"/>
  <c r="M100" i="74"/>
  <c r="AI100" i="74" s="1"/>
  <c r="J100" i="74"/>
  <c r="AF100" i="74" s="1"/>
  <c r="I100" i="74"/>
  <c r="AE100" i="74" s="1"/>
  <c r="O99" i="74"/>
  <c r="AK99" i="74" s="1"/>
  <c r="N99" i="74"/>
  <c r="AJ99" i="74" s="1"/>
  <c r="M99" i="74"/>
  <c r="AI99" i="74" s="1"/>
  <c r="J99" i="74"/>
  <c r="AF99" i="74" s="1"/>
  <c r="I99" i="74"/>
  <c r="O98" i="74"/>
  <c r="AK98" i="74" s="1"/>
  <c r="N98" i="74"/>
  <c r="M98" i="74"/>
  <c r="AI98" i="74" s="1"/>
  <c r="J98" i="74"/>
  <c r="I98" i="74"/>
  <c r="AE98" i="74" s="1"/>
  <c r="O97" i="74"/>
  <c r="N97" i="74"/>
  <c r="M97" i="74"/>
  <c r="J97" i="74"/>
  <c r="I97" i="74"/>
  <c r="X93" i="74"/>
  <c r="W93" i="74"/>
  <c r="V93" i="74"/>
  <c r="O93" i="74"/>
  <c r="N93" i="74"/>
  <c r="M93" i="74"/>
  <c r="J93" i="74"/>
  <c r="I93" i="74"/>
  <c r="H93" i="74"/>
  <c r="G93" i="74"/>
  <c r="F93" i="74"/>
  <c r="D93" i="74"/>
  <c r="C93" i="74"/>
  <c r="X92" i="74"/>
  <c r="W92" i="74"/>
  <c r="V92" i="74"/>
  <c r="S92" i="74"/>
  <c r="R92" i="74"/>
  <c r="O92" i="74"/>
  <c r="N92" i="74"/>
  <c r="M92" i="74"/>
  <c r="J92" i="74"/>
  <c r="I92" i="74"/>
  <c r="H92" i="74"/>
  <c r="G92" i="74"/>
  <c r="F92" i="74"/>
  <c r="D92" i="74"/>
  <c r="C92" i="74"/>
  <c r="X91" i="74"/>
  <c r="W91" i="74"/>
  <c r="V91" i="74"/>
  <c r="S91" i="74"/>
  <c r="R91" i="74"/>
  <c r="O91" i="74"/>
  <c r="N91" i="74"/>
  <c r="M91" i="74"/>
  <c r="J91" i="74"/>
  <c r="I91" i="74"/>
  <c r="H91" i="74"/>
  <c r="G91" i="74"/>
  <c r="F91" i="74"/>
  <c r="D91" i="74"/>
  <c r="C91" i="74"/>
  <c r="AD90" i="74"/>
  <c r="AC90" i="74"/>
  <c r="AB90" i="74"/>
  <c r="Z90" i="74"/>
  <c r="Y90" i="74"/>
  <c r="X90" i="74"/>
  <c r="W90" i="74"/>
  <c r="V90" i="74"/>
  <c r="S90" i="74"/>
  <c r="R90" i="74"/>
  <c r="O90" i="74"/>
  <c r="N90" i="74"/>
  <c r="M90" i="74"/>
  <c r="J90" i="74"/>
  <c r="I90" i="74"/>
  <c r="H90" i="74"/>
  <c r="G90" i="74"/>
  <c r="F90" i="74"/>
  <c r="D90" i="74"/>
  <c r="C90" i="74"/>
  <c r="AD89" i="74"/>
  <c r="AC89" i="74"/>
  <c r="AB89" i="74"/>
  <c r="Z89" i="74"/>
  <c r="Y89" i="74"/>
  <c r="X89" i="74"/>
  <c r="W89" i="74"/>
  <c r="V89" i="74"/>
  <c r="S89" i="74"/>
  <c r="R89" i="74"/>
  <c r="O89" i="74"/>
  <c r="N89" i="74"/>
  <c r="M89" i="74"/>
  <c r="J89" i="74"/>
  <c r="I89" i="74"/>
  <c r="H89" i="74"/>
  <c r="G89" i="74"/>
  <c r="F89" i="74"/>
  <c r="D89" i="74"/>
  <c r="C89" i="74"/>
  <c r="AD88" i="74"/>
  <c r="AC88" i="74"/>
  <c r="AB88" i="74"/>
  <c r="X88" i="74"/>
  <c r="W88" i="74"/>
  <c r="V88" i="74"/>
  <c r="S88" i="74"/>
  <c r="R88" i="74"/>
  <c r="O88" i="74"/>
  <c r="N88" i="74"/>
  <c r="M88" i="74"/>
  <c r="J88" i="74"/>
  <c r="I88" i="74"/>
  <c r="H88" i="74"/>
  <c r="G88" i="74"/>
  <c r="F88" i="74"/>
  <c r="D88" i="74"/>
  <c r="C88" i="74"/>
  <c r="AD87" i="74"/>
  <c r="AC87" i="74"/>
  <c r="AB87" i="74"/>
  <c r="X87" i="74"/>
  <c r="W87" i="74"/>
  <c r="V87" i="74"/>
  <c r="S87" i="74"/>
  <c r="R87" i="74"/>
  <c r="O87" i="74"/>
  <c r="N87" i="74"/>
  <c r="M87" i="74"/>
  <c r="J87" i="74"/>
  <c r="I87" i="74"/>
  <c r="H87" i="74"/>
  <c r="G87" i="74"/>
  <c r="F87" i="74"/>
  <c r="D87" i="74"/>
  <c r="C87" i="74"/>
  <c r="AD86" i="74"/>
  <c r="AC86" i="74"/>
  <c r="AB86" i="74"/>
  <c r="X86" i="74"/>
  <c r="W86" i="74"/>
  <c r="V86" i="74"/>
  <c r="S86" i="74"/>
  <c r="R86" i="74"/>
  <c r="O86" i="74"/>
  <c r="N86" i="74"/>
  <c r="M86" i="74"/>
  <c r="J86" i="74"/>
  <c r="I86" i="74"/>
  <c r="H86" i="74"/>
  <c r="G86" i="74"/>
  <c r="F86" i="74"/>
  <c r="D86" i="74"/>
  <c r="C86" i="74"/>
  <c r="O85" i="74"/>
  <c r="AK85" i="74" s="1"/>
  <c r="N85" i="74"/>
  <c r="AJ85" i="74" s="1"/>
  <c r="M85" i="74"/>
  <c r="AI85" i="74" s="1"/>
  <c r="J85" i="74"/>
  <c r="I85" i="74"/>
  <c r="AE85" i="74" s="1"/>
  <c r="O84" i="74"/>
  <c r="AK84" i="74" s="1"/>
  <c r="N84" i="74"/>
  <c r="AJ84" i="74" s="1"/>
  <c r="M84" i="74"/>
  <c r="AI84" i="74" s="1"/>
  <c r="J84" i="74"/>
  <c r="AF84" i="74" s="1"/>
  <c r="I84" i="74"/>
  <c r="AE84" i="74" s="1"/>
  <c r="O83" i="74"/>
  <c r="AK83" i="74" s="1"/>
  <c r="N83" i="74"/>
  <c r="AJ83" i="74" s="1"/>
  <c r="M83" i="74"/>
  <c r="AI83" i="74" s="1"/>
  <c r="J83" i="74"/>
  <c r="AF83" i="74" s="1"/>
  <c r="I83" i="74"/>
  <c r="O82" i="74"/>
  <c r="N82" i="74"/>
  <c r="M82" i="74"/>
  <c r="J82" i="74"/>
  <c r="I82" i="74"/>
  <c r="X78" i="74"/>
  <c r="W78" i="74"/>
  <c r="V78" i="74"/>
  <c r="O78" i="74"/>
  <c r="N78" i="74"/>
  <c r="M78" i="74"/>
  <c r="J78" i="74"/>
  <c r="I78" i="74"/>
  <c r="H78" i="74"/>
  <c r="G78" i="74"/>
  <c r="F78" i="74"/>
  <c r="D78" i="74"/>
  <c r="C78" i="74"/>
  <c r="X77" i="74"/>
  <c r="W77" i="74"/>
  <c r="V77" i="74"/>
  <c r="S77" i="74"/>
  <c r="R77" i="74"/>
  <c r="O77" i="74"/>
  <c r="N77" i="74"/>
  <c r="M77" i="74"/>
  <c r="J77" i="74"/>
  <c r="I77" i="74"/>
  <c r="H77" i="74"/>
  <c r="G77" i="74"/>
  <c r="F77" i="74"/>
  <c r="D77" i="74"/>
  <c r="C77" i="74"/>
  <c r="X76" i="74"/>
  <c r="W76" i="74"/>
  <c r="V76" i="74"/>
  <c r="S76" i="74"/>
  <c r="R76" i="74"/>
  <c r="O76" i="74"/>
  <c r="N76" i="74"/>
  <c r="M76" i="74"/>
  <c r="J76" i="74"/>
  <c r="I76" i="74"/>
  <c r="H76" i="74"/>
  <c r="G76" i="74"/>
  <c r="F76" i="74"/>
  <c r="D76" i="74"/>
  <c r="C76" i="74"/>
  <c r="AD75" i="74"/>
  <c r="AC75" i="74"/>
  <c r="AB75" i="74"/>
  <c r="Z75" i="74"/>
  <c r="Y75" i="74"/>
  <c r="X75" i="74"/>
  <c r="W75" i="74"/>
  <c r="V75" i="74"/>
  <c r="S75" i="74"/>
  <c r="R75" i="74"/>
  <c r="O75" i="74"/>
  <c r="N75" i="74"/>
  <c r="M75" i="74"/>
  <c r="J75" i="74"/>
  <c r="I75" i="74"/>
  <c r="H75" i="74"/>
  <c r="G75" i="74"/>
  <c r="F75" i="74"/>
  <c r="D75" i="74"/>
  <c r="C75" i="74"/>
  <c r="AD74" i="74"/>
  <c r="AC74" i="74"/>
  <c r="AB74" i="74"/>
  <c r="Z74" i="74"/>
  <c r="Y74" i="74"/>
  <c r="X74" i="74"/>
  <c r="W74" i="74"/>
  <c r="V74" i="74"/>
  <c r="S74" i="74"/>
  <c r="R74" i="74"/>
  <c r="O74" i="74"/>
  <c r="N74" i="74"/>
  <c r="M74" i="74"/>
  <c r="J74" i="74"/>
  <c r="I74" i="74"/>
  <c r="H74" i="74"/>
  <c r="G74" i="74"/>
  <c r="F74" i="74"/>
  <c r="D74" i="74"/>
  <c r="C74" i="74"/>
  <c r="AD73" i="74"/>
  <c r="AC73" i="74"/>
  <c r="AB73" i="74"/>
  <c r="X73" i="74"/>
  <c r="W73" i="74"/>
  <c r="V73" i="74"/>
  <c r="S73" i="74"/>
  <c r="R73" i="74"/>
  <c r="O73" i="74"/>
  <c r="N73" i="74"/>
  <c r="M73" i="74"/>
  <c r="J73" i="74"/>
  <c r="I73" i="74"/>
  <c r="H73" i="74"/>
  <c r="G73" i="74"/>
  <c r="F73" i="74"/>
  <c r="D73" i="74"/>
  <c r="C73" i="74"/>
  <c r="AD72" i="74"/>
  <c r="AC72" i="74"/>
  <c r="AB72" i="74"/>
  <c r="X72" i="74"/>
  <c r="W72" i="74"/>
  <c r="V72" i="74"/>
  <c r="S72" i="74"/>
  <c r="R72" i="74"/>
  <c r="O72" i="74"/>
  <c r="N72" i="74"/>
  <c r="M72" i="74"/>
  <c r="J72" i="74"/>
  <c r="I72" i="74"/>
  <c r="H72" i="74"/>
  <c r="G72" i="74"/>
  <c r="F72" i="74"/>
  <c r="D72" i="74"/>
  <c r="C72" i="74"/>
  <c r="AD71" i="74"/>
  <c r="AC71" i="74"/>
  <c r="AB71" i="74"/>
  <c r="X71" i="74"/>
  <c r="W71" i="74"/>
  <c r="V71" i="74"/>
  <c r="S71" i="74"/>
  <c r="R71" i="74"/>
  <c r="O71" i="74"/>
  <c r="N71" i="74"/>
  <c r="M71" i="74"/>
  <c r="J71" i="74"/>
  <c r="I71" i="74"/>
  <c r="H71" i="74"/>
  <c r="G71" i="74"/>
  <c r="F71" i="74"/>
  <c r="D71" i="74"/>
  <c r="C71" i="74"/>
  <c r="O70" i="74"/>
  <c r="AK70" i="74" s="1"/>
  <c r="N70" i="74"/>
  <c r="AJ70" i="74" s="1"/>
  <c r="M70" i="74"/>
  <c r="AI70" i="74" s="1"/>
  <c r="J70" i="74"/>
  <c r="AF70" i="74" s="1"/>
  <c r="I70" i="74"/>
  <c r="AE70" i="74" s="1"/>
  <c r="O69" i="74"/>
  <c r="AK69" i="74" s="1"/>
  <c r="N69" i="74"/>
  <c r="AJ69" i="74" s="1"/>
  <c r="M69" i="74"/>
  <c r="AI69" i="74" s="1"/>
  <c r="J69" i="74"/>
  <c r="AF69" i="74" s="1"/>
  <c r="I69" i="74"/>
  <c r="O68" i="74"/>
  <c r="AK68" i="74" s="1"/>
  <c r="N68" i="74"/>
  <c r="M68" i="74"/>
  <c r="AI68" i="74" s="1"/>
  <c r="J68" i="74"/>
  <c r="I68" i="74"/>
  <c r="AE68" i="74" s="1"/>
  <c r="O67" i="74"/>
  <c r="AJ67" i="74"/>
  <c r="M67" i="74"/>
  <c r="J67" i="74"/>
  <c r="I67" i="74"/>
  <c r="X63" i="74"/>
  <c r="W63" i="74"/>
  <c r="V63" i="74"/>
  <c r="O63" i="74"/>
  <c r="N63" i="74"/>
  <c r="M63" i="74"/>
  <c r="J63" i="74"/>
  <c r="I63" i="74"/>
  <c r="H63" i="74"/>
  <c r="G63" i="74"/>
  <c r="F63" i="74"/>
  <c r="D63" i="74"/>
  <c r="C63" i="74"/>
  <c r="X62" i="74"/>
  <c r="W62" i="74"/>
  <c r="V62" i="74"/>
  <c r="S62" i="74"/>
  <c r="R62" i="74"/>
  <c r="O62" i="74"/>
  <c r="N62" i="74"/>
  <c r="M62" i="74"/>
  <c r="J62" i="74"/>
  <c r="I62" i="74"/>
  <c r="H62" i="74"/>
  <c r="G62" i="74"/>
  <c r="F62" i="74"/>
  <c r="D62" i="74"/>
  <c r="C62" i="74"/>
  <c r="X61" i="74"/>
  <c r="W61" i="74"/>
  <c r="V61" i="74"/>
  <c r="S61" i="74"/>
  <c r="R61" i="74"/>
  <c r="O61" i="74"/>
  <c r="N61" i="74"/>
  <c r="M61" i="74"/>
  <c r="J61" i="74"/>
  <c r="I61" i="74"/>
  <c r="H61" i="74"/>
  <c r="G61" i="74"/>
  <c r="F61" i="74"/>
  <c r="D61" i="74"/>
  <c r="C61" i="74"/>
  <c r="AD60" i="74"/>
  <c r="AC60" i="74"/>
  <c r="AB60" i="74"/>
  <c r="Z60" i="74"/>
  <c r="Y60" i="74"/>
  <c r="X60" i="74"/>
  <c r="W60" i="74"/>
  <c r="V60" i="74"/>
  <c r="S60" i="74"/>
  <c r="R60" i="74"/>
  <c r="O60" i="74"/>
  <c r="N60" i="74"/>
  <c r="M60" i="74"/>
  <c r="J60" i="74"/>
  <c r="I60" i="74"/>
  <c r="H60" i="74"/>
  <c r="G60" i="74"/>
  <c r="F60" i="74"/>
  <c r="D60" i="74"/>
  <c r="C60" i="74"/>
  <c r="AD59" i="74"/>
  <c r="AC59" i="74"/>
  <c r="AB59" i="74"/>
  <c r="X59" i="74"/>
  <c r="W59" i="74"/>
  <c r="V59" i="74"/>
  <c r="S59" i="74"/>
  <c r="R59" i="74"/>
  <c r="O59" i="74"/>
  <c r="N59" i="74"/>
  <c r="M59" i="74"/>
  <c r="J59" i="74"/>
  <c r="I59" i="74"/>
  <c r="H59" i="74"/>
  <c r="G59" i="74"/>
  <c r="F59" i="74"/>
  <c r="D59" i="74"/>
  <c r="C59" i="74"/>
  <c r="AD58" i="74"/>
  <c r="AC58" i="74"/>
  <c r="AB58" i="74"/>
  <c r="X58" i="74"/>
  <c r="W58" i="74"/>
  <c r="V58" i="74"/>
  <c r="S58" i="74"/>
  <c r="R58" i="74"/>
  <c r="N58" i="74"/>
  <c r="M58" i="74"/>
  <c r="J58" i="74"/>
  <c r="I58" i="74"/>
  <c r="H58" i="74"/>
  <c r="G58" i="74"/>
  <c r="F58" i="74"/>
  <c r="D58" i="74"/>
  <c r="C58" i="74"/>
  <c r="AD57" i="74"/>
  <c r="AC57" i="74"/>
  <c r="AB57" i="74"/>
  <c r="X57" i="74"/>
  <c r="W57" i="74"/>
  <c r="V57" i="74"/>
  <c r="S57" i="74"/>
  <c r="R57" i="74"/>
  <c r="N57" i="74"/>
  <c r="M57" i="74"/>
  <c r="J57" i="74"/>
  <c r="I57" i="74"/>
  <c r="H57" i="74"/>
  <c r="G57" i="74"/>
  <c r="F57" i="74"/>
  <c r="D57" i="74"/>
  <c r="C57" i="74"/>
  <c r="AD56" i="74"/>
  <c r="AC56" i="74"/>
  <c r="AB56" i="74"/>
  <c r="X56" i="74"/>
  <c r="W56" i="74"/>
  <c r="V56" i="74"/>
  <c r="S56" i="74"/>
  <c r="R56" i="74"/>
  <c r="O56" i="74"/>
  <c r="N56" i="74"/>
  <c r="M56" i="74"/>
  <c r="J56" i="74"/>
  <c r="I56" i="74"/>
  <c r="H56" i="74"/>
  <c r="G56" i="74"/>
  <c r="F56" i="74"/>
  <c r="D56" i="74"/>
  <c r="C56" i="74"/>
  <c r="O55" i="74"/>
  <c r="N55" i="74"/>
  <c r="AJ55" i="74" s="1"/>
  <c r="M55" i="74"/>
  <c r="AI55" i="74" s="1"/>
  <c r="J55" i="74"/>
  <c r="I55" i="74"/>
  <c r="O54" i="74"/>
  <c r="N54" i="74"/>
  <c r="AJ54" i="74" s="1"/>
  <c r="M54" i="74"/>
  <c r="AI54" i="74" s="1"/>
  <c r="J54" i="74"/>
  <c r="AF54" i="74" s="1"/>
  <c r="I54" i="74"/>
  <c r="AE54" i="74" s="1"/>
  <c r="AK53" i="74"/>
  <c r="N53" i="74"/>
  <c r="AJ53" i="74" s="1"/>
  <c r="M53" i="74"/>
  <c r="AI53" i="74" s="1"/>
  <c r="J53" i="74"/>
  <c r="AF53" i="74" s="1"/>
  <c r="I53" i="74"/>
  <c r="AE53" i="74" s="1"/>
  <c r="AK52" i="74"/>
  <c r="N52" i="74"/>
  <c r="M52" i="74"/>
  <c r="J52" i="74"/>
  <c r="I52" i="74"/>
  <c r="J48" i="74"/>
  <c r="I48" i="74"/>
  <c r="D48" i="74"/>
  <c r="C48" i="74"/>
  <c r="S47" i="74"/>
  <c r="R47" i="74"/>
  <c r="J47" i="74"/>
  <c r="I47" i="74"/>
  <c r="D47" i="74"/>
  <c r="C47" i="74"/>
  <c r="S46" i="74"/>
  <c r="R46" i="74"/>
  <c r="J46" i="74"/>
  <c r="I46" i="74"/>
  <c r="D46" i="74"/>
  <c r="C46" i="74"/>
  <c r="Z45" i="74"/>
  <c r="Y45" i="74"/>
  <c r="S45" i="74"/>
  <c r="R45" i="74"/>
  <c r="J45" i="74"/>
  <c r="I45" i="74"/>
  <c r="D45" i="74"/>
  <c r="C45" i="74"/>
  <c r="Z44" i="74"/>
  <c r="Y44" i="74"/>
  <c r="S44" i="74"/>
  <c r="R44" i="74"/>
  <c r="J44" i="74"/>
  <c r="I44" i="74"/>
  <c r="D44" i="74"/>
  <c r="C44" i="74"/>
  <c r="S43" i="74"/>
  <c r="R43" i="74"/>
  <c r="J43" i="74"/>
  <c r="I43" i="74"/>
  <c r="D43" i="74"/>
  <c r="C43" i="74"/>
  <c r="S42" i="74"/>
  <c r="R42" i="74"/>
  <c r="J42" i="74"/>
  <c r="I42" i="74"/>
  <c r="D42" i="74"/>
  <c r="C42" i="74"/>
  <c r="S41" i="74"/>
  <c r="R41" i="74"/>
  <c r="J41" i="74"/>
  <c r="I41" i="74"/>
  <c r="D41" i="74"/>
  <c r="C41" i="74"/>
  <c r="J40" i="74"/>
  <c r="I40" i="74"/>
  <c r="AE40" i="74" s="1"/>
  <c r="J39" i="74"/>
  <c r="AF39" i="74" s="1"/>
  <c r="I39" i="74"/>
  <c r="AE39" i="74" s="1"/>
  <c r="J38" i="74"/>
  <c r="I38" i="74"/>
  <c r="AE38" i="74" s="1"/>
  <c r="J37" i="74"/>
  <c r="I37" i="74"/>
  <c r="J33" i="74"/>
  <c r="AF33" i="74" s="1"/>
  <c r="I33" i="74"/>
  <c r="J32" i="74"/>
  <c r="I32" i="74"/>
  <c r="AE32" i="74" s="1"/>
  <c r="J31" i="74"/>
  <c r="AF31" i="74" s="1"/>
  <c r="I31" i="74"/>
  <c r="J30" i="74"/>
  <c r="AF30" i="74" s="1"/>
  <c r="I30" i="74"/>
  <c r="AE30" i="74" s="1"/>
  <c r="J29" i="74"/>
  <c r="AF29" i="74" s="1"/>
  <c r="I29" i="74"/>
  <c r="J28" i="74"/>
  <c r="AF28" i="74" s="1"/>
  <c r="I28" i="74"/>
  <c r="AE28" i="74" s="1"/>
  <c r="J27" i="74"/>
  <c r="AF27" i="74" s="1"/>
  <c r="I27" i="74"/>
  <c r="J26" i="74"/>
  <c r="AF26" i="74" s="1"/>
  <c r="I26" i="74"/>
  <c r="AE26" i="74" s="1"/>
  <c r="J25" i="74"/>
  <c r="AF25" i="74" s="1"/>
  <c r="I25" i="74"/>
  <c r="AE25" i="74" s="1"/>
  <c r="J24" i="74"/>
  <c r="AF24" i="74" s="1"/>
  <c r="I24" i="74"/>
  <c r="AE24" i="74" s="1"/>
  <c r="J23" i="74"/>
  <c r="AF23" i="74" s="1"/>
  <c r="I23" i="74"/>
  <c r="AE23" i="74" s="1"/>
  <c r="J22" i="74"/>
  <c r="I22" i="74"/>
  <c r="AH588" i="74"/>
  <c r="AA588" i="74"/>
  <c r="T588" i="74"/>
  <c r="AH587" i="74"/>
  <c r="AA587" i="74"/>
  <c r="AH586" i="74"/>
  <c r="AA586" i="74"/>
  <c r="AH585" i="74"/>
  <c r="AH584" i="74"/>
  <c r="AH583" i="74"/>
  <c r="AA583" i="74"/>
  <c r="AH582" i="74"/>
  <c r="AA582" i="74"/>
  <c r="AH581" i="74"/>
  <c r="AA581" i="74"/>
  <c r="AH580" i="74"/>
  <c r="AH579" i="74"/>
  <c r="AH578" i="74"/>
  <c r="AH577" i="74"/>
  <c r="AH573" i="74"/>
  <c r="AA573" i="74"/>
  <c r="T573" i="74"/>
  <c r="AH572" i="74"/>
  <c r="AA572" i="74"/>
  <c r="AH571" i="74"/>
  <c r="AA571" i="74"/>
  <c r="AH570" i="74"/>
  <c r="AH569" i="74"/>
  <c r="AH568" i="74"/>
  <c r="AA568" i="74"/>
  <c r="AH567" i="74"/>
  <c r="AA567" i="74"/>
  <c r="AH566" i="74"/>
  <c r="AA566" i="74"/>
  <c r="AH565" i="74"/>
  <c r="AH564" i="74"/>
  <c r="AH563" i="74"/>
  <c r="AH562" i="74"/>
  <c r="AH558" i="74"/>
  <c r="AA558" i="74"/>
  <c r="T558" i="74"/>
  <c r="AH557" i="74"/>
  <c r="AA557" i="74"/>
  <c r="AH556" i="74"/>
  <c r="AA556" i="74"/>
  <c r="AH555" i="74"/>
  <c r="AH554" i="74"/>
  <c r="AH553" i="74"/>
  <c r="AA553" i="74"/>
  <c r="AH552" i="74"/>
  <c r="AA552" i="74"/>
  <c r="AH551" i="74"/>
  <c r="AA551" i="74"/>
  <c r="AH550" i="74"/>
  <c r="AH549" i="74"/>
  <c r="AH548" i="74"/>
  <c r="AH547" i="74"/>
  <c r="AH543" i="74"/>
  <c r="AA543" i="74"/>
  <c r="T543" i="74"/>
  <c r="AH542" i="74"/>
  <c r="AA542" i="74"/>
  <c r="AH541" i="74"/>
  <c r="AA541" i="74"/>
  <c r="AH540" i="74"/>
  <c r="AH539" i="74"/>
  <c r="AH538" i="74"/>
  <c r="AA538" i="74"/>
  <c r="AH537" i="74"/>
  <c r="AA537" i="74"/>
  <c r="AH536" i="74"/>
  <c r="AA536" i="74"/>
  <c r="AH535" i="74"/>
  <c r="AH534" i="74"/>
  <c r="AH533" i="74"/>
  <c r="AH532" i="74"/>
  <c r="AH528" i="74"/>
  <c r="AA528" i="74"/>
  <c r="T528" i="74"/>
  <c r="AH527" i="74"/>
  <c r="AA527" i="74"/>
  <c r="AH526" i="74"/>
  <c r="AA526" i="74"/>
  <c r="AH525" i="74"/>
  <c r="AH524" i="74"/>
  <c r="AH523" i="74"/>
  <c r="AA523" i="74"/>
  <c r="AH522" i="74"/>
  <c r="AA522" i="74"/>
  <c r="AH521" i="74"/>
  <c r="AA521" i="74"/>
  <c r="AH520" i="74"/>
  <c r="AH519" i="74"/>
  <c r="AH518" i="74"/>
  <c r="AH517" i="74"/>
  <c r="AH513" i="74"/>
  <c r="AA513" i="74"/>
  <c r="T513" i="74"/>
  <c r="AH512" i="74"/>
  <c r="AA512" i="74"/>
  <c r="AH511" i="74"/>
  <c r="AA511" i="74"/>
  <c r="AH510" i="74"/>
  <c r="AH509" i="74"/>
  <c r="AH508" i="74"/>
  <c r="AA508" i="74"/>
  <c r="AH507" i="74"/>
  <c r="AA507" i="74"/>
  <c r="AH506" i="74"/>
  <c r="AA506" i="74"/>
  <c r="AH505" i="74"/>
  <c r="AH504" i="74"/>
  <c r="AH503" i="74"/>
  <c r="AH502" i="74"/>
  <c r="AH498" i="74"/>
  <c r="AA498" i="74"/>
  <c r="T498" i="74"/>
  <c r="AH497" i="74"/>
  <c r="AA497" i="74"/>
  <c r="AH496" i="74"/>
  <c r="AA496" i="74"/>
  <c r="AH495" i="74"/>
  <c r="AH494" i="74"/>
  <c r="AH493" i="74"/>
  <c r="AA493" i="74"/>
  <c r="AH492" i="74"/>
  <c r="AA492" i="74"/>
  <c r="AH491" i="74"/>
  <c r="AA491" i="74"/>
  <c r="AH490" i="74"/>
  <c r="AH489" i="74"/>
  <c r="AH488" i="74"/>
  <c r="AH487" i="74"/>
  <c r="AH483" i="74"/>
  <c r="AA483" i="74"/>
  <c r="T483" i="74"/>
  <c r="AH482" i="74"/>
  <c r="AA482" i="74"/>
  <c r="AH481" i="74"/>
  <c r="AA481" i="74"/>
  <c r="AH480" i="74"/>
  <c r="AH479" i="74"/>
  <c r="AH478" i="74"/>
  <c r="AA478" i="74"/>
  <c r="AH477" i="74"/>
  <c r="AA477" i="74"/>
  <c r="AH476" i="74"/>
  <c r="AA476" i="74"/>
  <c r="AH475" i="74"/>
  <c r="AH474" i="74"/>
  <c r="AH473" i="74"/>
  <c r="AH472" i="74"/>
  <c r="AH468" i="74"/>
  <c r="AA468" i="74"/>
  <c r="T468" i="74"/>
  <c r="AH467" i="74"/>
  <c r="AA467" i="74"/>
  <c r="AH466" i="74"/>
  <c r="AA466" i="74"/>
  <c r="AH465" i="74"/>
  <c r="AH464" i="74"/>
  <c r="AH463" i="74"/>
  <c r="AA463" i="74"/>
  <c r="AH462" i="74"/>
  <c r="AA462" i="74"/>
  <c r="AH461" i="74"/>
  <c r="AA461" i="74"/>
  <c r="AH460" i="74"/>
  <c r="AH459" i="74"/>
  <c r="AH458" i="74"/>
  <c r="AH457" i="74"/>
  <c r="AH453" i="74"/>
  <c r="AA453" i="74"/>
  <c r="T453" i="74"/>
  <c r="AH452" i="74"/>
  <c r="AA452" i="74"/>
  <c r="AH451" i="74"/>
  <c r="AA451" i="74"/>
  <c r="AH450" i="74"/>
  <c r="AH449" i="74"/>
  <c r="AH448" i="74"/>
  <c r="AA448" i="74"/>
  <c r="AH447" i="74"/>
  <c r="AA447" i="74"/>
  <c r="AH446" i="74"/>
  <c r="AA446" i="74"/>
  <c r="AH445" i="74"/>
  <c r="AH444" i="74"/>
  <c r="AH443" i="74"/>
  <c r="AH442" i="74"/>
  <c r="AH438" i="74"/>
  <c r="AA438" i="74"/>
  <c r="T438" i="74"/>
  <c r="AH437" i="74"/>
  <c r="AA437" i="74"/>
  <c r="AH436" i="74"/>
  <c r="AA436" i="74"/>
  <c r="AH435" i="74"/>
  <c r="AH434" i="74"/>
  <c r="AH433" i="74"/>
  <c r="AA433" i="74"/>
  <c r="AH432" i="74"/>
  <c r="AA432" i="74"/>
  <c r="AH431" i="74"/>
  <c r="AA431" i="74"/>
  <c r="AH430" i="74"/>
  <c r="AH429" i="74"/>
  <c r="AH428" i="74"/>
  <c r="AH427" i="74"/>
  <c r="AH423" i="74"/>
  <c r="AA423" i="74"/>
  <c r="T423" i="74"/>
  <c r="AH422" i="74"/>
  <c r="AA422" i="74"/>
  <c r="AH421" i="74"/>
  <c r="AA421" i="74"/>
  <c r="AH420" i="74"/>
  <c r="AH419" i="74"/>
  <c r="AH418" i="74"/>
  <c r="AA418" i="74"/>
  <c r="AH417" i="74"/>
  <c r="AA417" i="74"/>
  <c r="AH416" i="74"/>
  <c r="AA416" i="74"/>
  <c r="AK415" i="74"/>
  <c r="AJ415" i="74"/>
  <c r="AI415" i="74"/>
  <c r="AH415" i="74"/>
  <c r="AK414" i="74"/>
  <c r="AJ414" i="74"/>
  <c r="AI414" i="74"/>
  <c r="AH414" i="74"/>
  <c r="AK413" i="74"/>
  <c r="AJ413" i="74"/>
  <c r="AI413" i="74"/>
  <c r="AH413" i="74"/>
  <c r="AK412" i="74"/>
  <c r="AJ412" i="74"/>
  <c r="AI412" i="74"/>
  <c r="AH412" i="74"/>
  <c r="AH408" i="74"/>
  <c r="AA408" i="74"/>
  <c r="T408" i="74"/>
  <c r="AH407" i="74"/>
  <c r="AA407" i="74"/>
  <c r="AH406" i="74"/>
  <c r="AA406" i="74"/>
  <c r="AH405" i="74"/>
  <c r="AH404" i="74"/>
  <c r="AH403" i="74"/>
  <c r="AA403" i="74"/>
  <c r="AH402" i="74"/>
  <c r="AA402" i="74"/>
  <c r="AH401" i="74"/>
  <c r="AA401" i="74"/>
  <c r="AH400" i="74"/>
  <c r="AH399" i="74"/>
  <c r="AH398" i="74"/>
  <c r="AH397" i="74"/>
  <c r="AH393" i="74"/>
  <c r="AA393" i="74"/>
  <c r="T393" i="74"/>
  <c r="AH392" i="74"/>
  <c r="AA392" i="74"/>
  <c r="AH391" i="74"/>
  <c r="AA391" i="74"/>
  <c r="AH390" i="74"/>
  <c r="AH389" i="74"/>
  <c r="AH388" i="74"/>
  <c r="AA388" i="74"/>
  <c r="AH387" i="74"/>
  <c r="AA387" i="74"/>
  <c r="AH386" i="74"/>
  <c r="AA386" i="74"/>
  <c r="AH385" i="74"/>
  <c r="AH384" i="74"/>
  <c r="AH383" i="74"/>
  <c r="AH382" i="74"/>
  <c r="AH378" i="74"/>
  <c r="AA378" i="74"/>
  <c r="T378" i="74"/>
  <c r="AH377" i="74"/>
  <c r="AA377" i="74"/>
  <c r="AH376" i="74"/>
  <c r="AA376" i="74"/>
  <c r="AH375" i="74"/>
  <c r="AH374" i="74"/>
  <c r="AH373" i="74"/>
  <c r="AA373" i="74"/>
  <c r="AH372" i="74"/>
  <c r="AA372" i="74"/>
  <c r="AH371" i="74"/>
  <c r="AA371" i="74"/>
  <c r="AH370" i="74"/>
  <c r="AH369" i="74"/>
  <c r="AH368" i="74"/>
  <c r="AH367" i="74"/>
  <c r="AH363" i="74"/>
  <c r="AA363" i="74"/>
  <c r="T363" i="74"/>
  <c r="AH362" i="74"/>
  <c r="AA362" i="74"/>
  <c r="AH361" i="74"/>
  <c r="AA361" i="74"/>
  <c r="AH360" i="74"/>
  <c r="AH359" i="74"/>
  <c r="AH358" i="74"/>
  <c r="AA358" i="74"/>
  <c r="AH357" i="74"/>
  <c r="AA357" i="74"/>
  <c r="AH356" i="74"/>
  <c r="AA356" i="74"/>
  <c r="AH355" i="74"/>
  <c r="AH354" i="74"/>
  <c r="AH353" i="74"/>
  <c r="AH352" i="74"/>
  <c r="AH348" i="74"/>
  <c r="AA348" i="74"/>
  <c r="T348" i="74"/>
  <c r="AH347" i="74"/>
  <c r="AA347" i="74"/>
  <c r="AH346" i="74"/>
  <c r="AA346" i="74"/>
  <c r="AH345" i="74"/>
  <c r="AH344" i="74"/>
  <c r="AH343" i="74"/>
  <c r="AA343" i="74"/>
  <c r="AH342" i="74"/>
  <c r="AA342" i="74"/>
  <c r="AH341" i="74"/>
  <c r="AA341" i="74"/>
  <c r="AH340" i="74"/>
  <c r="AH339" i="74"/>
  <c r="AH338" i="74"/>
  <c r="AH337" i="74"/>
  <c r="AH333" i="74"/>
  <c r="AA333" i="74"/>
  <c r="T333" i="74"/>
  <c r="AH332" i="74"/>
  <c r="AA332" i="74"/>
  <c r="AH331" i="74"/>
  <c r="AA331" i="74"/>
  <c r="AH330" i="74"/>
  <c r="AH329" i="74"/>
  <c r="AH328" i="74"/>
  <c r="AA328" i="74"/>
  <c r="AH327" i="74"/>
  <c r="AA327" i="74"/>
  <c r="AH326" i="74"/>
  <c r="AA326" i="74"/>
  <c r="AH325" i="74"/>
  <c r="AH324" i="74"/>
  <c r="AH323" i="74"/>
  <c r="AH322" i="74"/>
  <c r="AH318" i="74"/>
  <c r="AA318" i="74"/>
  <c r="T318" i="74"/>
  <c r="AH317" i="74"/>
  <c r="AA317" i="74"/>
  <c r="AH316" i="74"/>
  <c r="AA316" i="74"/>
  <c r="AH315" i="74"/>
  <c r="AH314" i="74"/>
  <c r="AH313" i="74"/>
  <c r="AA313" i="74"/>
  <c r="AH312" i="74"/>
  <c r="AA312" i="74"/>
  <c r="AH311" i="74"/>
  <c r="AA311" i="74"/>
  <c r="AH310" i="74"/>
  <c r="AH309" i="74"/>
  <c r="AH308" i="74"/>
  <c r="AH307" i="74"/>
  <c r="AH303" i="74"/>
  <c r="AA303" i="74"/>
  <c r="T303" i="74"/>
  <c r="AH302" i="74"/>
  <c r="AA302" i="74"/>
  <c r="AH301" i="74"/>
  <c r="AA301" i="74"/>
  <c r="AH300" i="74"/>
  <c r="AH299" i="74"/>
  <c r="AH298" i="74"/>
  <c r="AA298" i="74"/>
  <c r="AH297" i="74"/>
  <c r="AA297" i="74"/>
  <c r="AH296" i="74"/>
  <c r="AA296" i="74"/>
  <c r="AH295" i="74"/>
  <c r="AH294" i="74"/>
  <c r="AH293" i="74"/>
  <c r="AH292" i="74"/>
  <c r="AH288" i="74"/>
  <c r="AA288" i="74"/>
  <c r="T288" i="74"/>
  <c r="AH287" i="74"/>
  <c r="AA287" i="74"/>
  <c r="AH286" i="74"/>
  <c r="AA286" i="74"/>
  <c r="AH285" i="74"/>
  <c r="AH284" i="74"/>
  <c r="AH283" i="74"/>
  <c r="AA283" i="74"/>
  <c r="AH282" i="74"/>
  <c r="AA282" i="74"/>
  <c r="AH281" i="74"/>
  <c r="AA281" i="74"/>
  <c r="AH280" i="74"/>
  <c r="AH279" i="74"/>
  <c r="AH278" i="74"/>
  <c r="AH277" i="74"/>
  <c r="AH273" i="74"/>
  <c r="AA273" i="74"/>
  <c r="T273" i="74"/>
  <c r="AH272" i="74"/>
  <c r="AA272" i="74"/>
  <c r="AH271" i="74"/>
  <c r="AA271" i="74"/>
  <c r="AH270" i="74"/>
  <c r="AH269" i="74"/>
  <c r="AH268" i="74"/>
  <c r="AA268" i="74"/>
  <c r="AH267" i="74"/>
  <c r="AA267" i="74"/>
  <c r="AH266" i="74"/>
  <c r="AA266" i="74"/>
  <c r="AH265" i="74"/>
  <c r="AH264" i="74"/>
  <c r="AH263" i="74"/>
  <c r="AH262" i="74"/>
  <c r="AH603" i="74"/>
  <c r="AA603" i="74"/>
  <c r="T603" i="74"/>
  <c r="AH602" i="74"/>
  <c r="AA602" i="74"/>
  <c r="AH601" i="74"/>
  <c r="AA601" i="74"/>
  <c r="AH600" i="74"/>
  <c r="AH599" i="74"/>
  <c r="AH598" i="74"/>
  <c r="AA598" i="74"/>
  <c r="AH597" i="74"/>
  <c r="AA597" i="74"/>
  <c r="AH596" i="74"/>
  <c r="AA596" i="74"/>
  <c r="AH595" i="74"/>
  <c r="AH594" i="74"/>
  <c r="AH593" i="74"/>
  <c r="AH592" i="74"/>
  <c r="AH258" i="74"/>
  <c r="AA258" i="74"/>
  <c r="T258" i="74"/>
  <c r="AH257" i="74"/>
  <c r="AA257" i="74"/>
  <c r="AH256" i="74"/>
  <c r="AA256" i="74"/>
  <c r="AH255" i="74"/>
  <c r="AH254" i="74"/>
  <c r="AH253" i="74"/>
  <c r="AA253" i="74"/>
  <c r="AH252" i="74"/>
  <c r="AA252" i="74"/>
  <c r="AH251" i="74"/>
  <c r="AA251" i="74"/>
  <c r="AH250" i="74"/>
  <c r="AH249" i="74"/>
  <c r="AH248" i="74"/>
  <c r="AH247" i="74"/>
  <c r="AH243" i="74"/>
  <c r="AA243" i="74"/>
  <c r="T243" i="74"/>
  <c r="AH242" i="74"/>
  <c r="AA242" i="74"/>
  <c r="AH241" i="74"/>
  <c r="AA241" i="74"/>
  <c r="AH240" i="74"/>
  <c r="AH239" i="74"/>
  <c r="AH238" i="74"/>
  <c r="AA238" i="74"/>
  <c r="AH237" i="74"/>
  <c r="AA237" i="74"/>
  <c r="AH236" i="74"/>
  <c r="AA236" i="74"/>
  <c r="AH235" i="74"/>
  <c r="AH234" i="74"/>
  <c r="AH233" i="74"/>
  <c r="AH232" i="74"/>
  <c r="AH228" i="74"/>
  <c r="AA228" i="74"/>
  <c r="T228" i="74"/>
  <c r="AH227" i="74"/>
  <c r="AA227" i="74"/>
  <c r="AH226" i="74"/>
  <c r="AA226" i="74"/>
  <c r="AH225" i="74"/>
  <c r="AH224" i="74"/>
  <c r="AH223" i="74"/>
  <c r="AA223" i="74"/>
  <c r="AH222" i="74"/>
  <c r="AA222" i="74"/>
  <c r="AH221" i="74"/>
  <c r="AA221" i="74"/>
  <c r="AH220" i="74"/>
  <c r="AH219" i="74"/>
  <c r="AH218" i="74"/>
  <c r="AH217" i="74"/>
  <c r="AH213" i="74"/>
  <c r="AA213" i="74"/>
  <c r="T213" i="74"/>
  <c r="AH212" i="74"/>
  <c r="AA212" i="74"/>
  <c r="AH211" i="74"/>
  <c r="AA211" i="74"/>
  <c r="AH210" i="74"/>
  <c r="AH209" i="74"/>
  <c r="AH208" i="74"/>
  <c r="AA208" i="74"/>
  <c r="AH207" i="74"/>
  <c r="AA207" i="74"/>
  <c r="AH206" i="74"/>
  <c r="AA206" i="74"/>
  <c r="AH205" i="74"/>
  <c r="AH204" i="74"/>
  <c r="AH203" i="74"/>
  <c r="AH202" i="74"/>
  <c r="AH198" i="74"/>
  <c r="AA198" i="74"/>
  <c r="T198" i="74"/>
  <c r="AH197" i="74"/>
  <c r="AA197" i="74"/>
  <c r="AH196" i="74"/>
  <c r="AA196" i="74"/>
  <c r="AH195" i="74"/>
  <c r="AH194" i="74"/>
  <c r="AH193" i="74"/>
  <c r="AA193" i="74"/>
  <c r="AH192" i="74"/>
  <c r="AA192" i="74"/>
  <c r="AH191" i="74"/>
  <c r="AA191" i="74"/>
  <c r="AH190" i="74"/>
  <c r="AH189" i="74"/>
  <c r="AH188" i="74"/>
  <c r="AH187" i="74"/>
  <c r="AH183" i="74"/>
  <c r="AA183" i="74"/>
  <c r="T183" i="74"/>
  <c r="AH182" i="74"/>
  <c r="AA182" i="74"/>
  <c r="AH181" i="74"/>
  <c r="AA181" i="74"/>
  <c r="AH180" i="74"/>
  <c r="AH179" i="74"/>
  <c r="AH178" i="74"/>
  <c r="AA178" i="74"/>
  <c r="AH177" i="74"/>
  <c r="AA177" i="74"/>
  <c r="AH176" i="74"/>
  <c r="AA176" i="74"/>
  <c r="AH175" i="74"/>
  <c r="AH174" i="74"/>
  <c r="AH173" i="74"/>
  <c r="AH172" i="74"/>
  <c r="AH168" i="74"/>
  <c r="AA168" i="74"/>
  <c r="T168" i="74"/>
  <c r="AH167" i="74"/>
  <c r="AA167" i="74"/>
  <c r="AH166" i="74"/>
  <c r="AA166" i="74"/>
  <c r="AH165" i="74"/>
  <c r="AH164" i="74"/>
  <c r="AH163" i="74"/>
  <c r="AA163" i="74"/>
  <c r="AH162" i="74"/>
  <c r="AA162" i="74"/>
  <c r="AH161" i="74"/>
  <c r="AA161" i="74"/>
  <c r="AH160" i="74"/>
  <c r="AH159" i="74"/>
  <c r="AH158" i="74"/>
  <c r="AH157" i="74"/>
  <c r="AH153" i="74"/>
  <c r="AA153" i="74"/>
  <c r="T153" i="74"/>
  <c r="AH152" i="74"/>
  <c r="AA152" i="74"/>
  <c r="AH151" i="74"/>
  <c r="AA151" i="74"/>
  <c r="AH150" i="74"/>
  <c r="AH149" i="74"/>
  <c r="AH148" i="74"/>
  <c r="AA148" i="74"/>
  <c r="AH147" i="74"/>
  <c r="AA147" i="74"/>
  <c r="AH146" i="74"/>
  <c r="AA146" i="74"/>
  <c r="AH145" i="74"/>
  <c r="AH144" i="74"/>
  <c r="AH143" i="74"/>
  <c r="AH142" i="74"/>
  <c r="AH138" i="74"/>
  <c r="AA138" i="74"/>
  <c r="T138" i="74"/>
  <c r="AH137" i="74"/>
  <c r="AA137" i="74"/>
  <c r="AH136" i="74"/>
  <c r="AA136" i="74"/>
  <c r="AH135" i="74"/>
  <c r="AH134" i="74"/>
  <c r="AH133" i="74"/>
  <c r="AA133" i="74"/>
  <c r="AH132" i="74"/>
  <c r="AA132" i="74"/>
  <c r="AH131" i="74"/>
  <c r="AA131" i="74"/>
  <c r="AH130" i="74"/>
  <c r="AH129" i="74"/>
  <c r="AH128" i="74"/>
  <c r="AH127" i="74"/>
  <c r="AH123" i="74"/>
  <c r="AA123" i="74"/>
  <c r="T123" i="74"/>
  <c r="AH122" i="74"/>
  <c r="AA122" i="74"/>
  <c r="AH121" i="74"/>
  <c r="AA121" i="74"/>
  <c r="AH120" i="74"/>
  <c r="AH119" i="74"/>
  <c r="AH118" i="74"/>
  <c r="AA118" i="74"/>
  <c r="AH117" i="74"/>
  <c r="AA117" i="74"/>
  <c r="AH116" i="74"/>
  <c r="AA116" i="74"/>
  <c r="AH115" i="74"/>
  <c r="AH114" i="74"/>
  <c r="AH113" i="74"/>
  <c r="AH112" i="74"/>
  <c r="AH108" i="74"/>
  <c r="AA108" i="74"/>
  <c r="T108" i="74"/>
  <c r="AH107" i="74"/>
  <c r="AA107" i="74"/>
  <c r="AH106" i="74"/>
  <c r="AA106" i="74"/>
  <c r="AH105" i="74"/>
  <c r="AH104" i="74"/>
  <c r="AH103" i="74"/>
  <c r="AA103" i="74"/>
  <c r="AH102" i="74"/>
  <c r="AA102" i="74"/>
  <c r="AH101" i="74"/>
  <c r="AA101" i="74"/>
  <c r="AH100" i="74"/>
  <c r="AH99" i="74"/>
  <c r="AH98" i="74"/>
  <c r="AH97" i="74"/>
  <c r="AH93" i="74"/>
  <c r="AA93" i="74"/>
  <c r="T93" i="74"/>
  <c r="AH92" i="74"/>
  <c r="AA92" i="74"/>
  <c r="AH91" i="74"/>
  <c r="AA91" i="74"/>
  <c r="AH90" i="74"/>
  <c r="AH89" i="74"/>
  <c r="AH88" i="74"/>
  <c r="AA88" i="74"/>
  <c r="AH87" i="74"/>
  <c r="AA87" i="74"/>
  <c r="AH86" i="74"/>
  <c r="AA86" i="74"/>
  <c r="AH85" i="74"/>
  <c r="AH84" i="74"/>
  <c r="AH83" i="74"/>
  <c r="AH82" i="74"/>
  <c r="AH78" i="74"/>
  <c r="AA78" i="74"/>
  <c r="T78" i="74"/>
  <c r="AH77" i="74"/>
  <c r="AA77" i="74"/>
  <c r="AH76" i="74"/>
  <c r="AA76" i="74"/>
  <c r="AH75" i="74"/>
  <c r="AH74" i="74"/>
  <c r="AH73" i="74"/>
  <c r="AA73" i="74"/>
  <c r="AH72" i="74"/>
  <c r="AA72" i="74"/>
  <c r="AH71" i="74"/>
  <c r="AA71" i="74"/>
  <c r="AH70" i="74"/>
  <c r="AH69" i="74"/>
  <c r="AH68" i="74"/>
  <c r="AH67" i="74"/>
  <c r="AH63" i="74"/>
  <c r="AA63" i="74"/>
  <c r="T63" i="74"/>
  <c r="AH62" i="74"/>
  <c r="AA62" i="74"/>
  <c r="AH61" i="74"/>
  <c r="AA61" i="74"/>
  <c r="AH60" i="74"/>
  <c r="AH59" i="74"/>
  <c r="AA59" i="74"/>
  <c r="AH58" i="74"/>
  <c r="AA58" i="74"/>
  <c r="AH57" i="74"/>
  <c r="AA57" i="74"/>
  <c r="AH56" i="74"/>
  <c r="AA56" i="74"/>
  <c r="AH55" i="74"/>
  <c r="AH54" i="74"/>
  <c r="AH53" i="74"/>
  <c r="AH52" i="74"/>
  <c r="AK48" i="74"/>
  <c r="AJ48" i="74"/>
  <c r="AI48" i="74"/>
  <c r="AH48" i="74"/>
  <c r="AA48" i="74"/>
  <c r="T48" i="74"/>
  <c r="AK47" i="74"/>
  <c r="AJ47" i="74"/>
  <c r="AI47" i="74"/>
  <c r="AH47" i="74"/>
  <c r="AA47" i="74"/>
  <c r="AK46" i="74"/>
  <c r="AJ46" i="74"/>
  <c r="AI46" i="74"/>
  <c r="AH46" i="74"/>
  <c r="AA46" i="74"/>
  <c r="AK45" i="74"/>
  <c r="AJ45" i="74"/>
  <c r="AI45" i="74"/>
  <c r="AH45" i="74"/>
  <c r="AK44" i="74"/>
  <c r="AJ44" i="74"/>
  <c r="AI44" i="74"/>
  <c r="AH44" i="74"/>
  <c r="AK43" i="74"/>
  <c r="AJ43" i="74"/>
  <c r="AI43" i="74"/>
  <c r="AH43" i="74"/>
  <c r="AA43" i="74"/>
  <c r="AK42" i="74"/>
  <c r="AJ42" i="74"/>
  <c r="AI42" i="74"/>
  <c r="AH42" i="74"/>
  <c r="AA42" i="74"/>
  <c r="AK41" i="74"/>
  <c r="AJ41" i="74"/>
  <c r="AI41" i="74"/>
  <c r="AH41" i="74"/>
  <c r="AA41" i="74"/>
  <c r="AK40" i="74"/>
  <c r="AJ40" i="74"/>
  <c r="AI40" i="74"/>
  <c r="AH40" i="74"/>
  <c r="AK39" i="74"/>
  <c r="AJ39" i="74"/>
  <c r="AI39" i="74"/>
  <c r="AH39" i="74"/>
  <c r="AK38" i="74"/>
  <c r="AJ38" i="74"/>
  <c r="AI38" i="74"/>
  <c r="AH38" i="74"/>
  <c r="AK37" i="74"/>
  <c r="AJ37" i="74"/>
  <c r="AI37" i="74"/>
  <c r="AH37" i="74"/>
  <c r="AK33" i="74"/>
  <c r="AJ33" i="74"/>
  <c r="AI33" i="74"/>
  <c r="AH33" i="74"/>
  <c r="AK32" i="74"/>
  <c r="AJ32" i="74"/>
  <c r="AI32" i="74"/>
  <c r="AH32" i="74"/>
  <c r="AK31" i="74"/>
  <c r="AJ31" i="74"/>
  <c r="AI31" i="74"/>
  <c r="AH31" i="74"/>
  <c r="AK30" i="74"/>
  <c r="AJ30" i="74"/>
  <c r="AI30" i="74"/>
  <c r="AH30" i="74"/>
  <c r="AK29" i="74"/>
  <c r="AJ29" i="74"/>
  <c r="AI29" i="74"/>
  <c r="AH29" i="74"/>
  <c r="AK28" i="74"/>
  <c r="AJ28" i="74"/>
  <c r="AI28" i="74"/>
  <c r="AH28" i="74"/>
  <c r="AK27" i="74"/>
  <c r="AJ27" i="74"/>
  <c r="AI27" i="74"/>
  <c r="AH27" i="74"/>
  <c r="AK26" i="74"/>
  <c r="AJ26" i="74"/>
  <c r="AI26" i="74"/>
  <c r="AH26" i="74"/>
  <c r="AK25" i="74"/>
  <c r="AJ25" i="74"/>
  <c r="AI25" i="74"/>
  <c r="AH25" i="74"/>
  <c r="AK24" i="74"/>
  <c r="AJ24" i="74"/>
  <c r="AI24" i="74"/>
  <c r="AH24" i="74"/>
  <c r="AK23" i="74"/>
  <c r="AJ23" i="74"/>
  <c r="AI23" i="74"/>
  <c r="AH23" i="74"/>
  <c r="AK22" i="74"/>
  <c r="AJ22" i="74"/>
  <c r="AI22" i="74"/>
  <c r="AH22" i="74"/>
  <c r="AD18" i="74"/>
  <c r="AC18" i="74"/>
  <c r="AB18" i="74"/>
  <c r="Z18" i="74"/>
  <c r="Y18" i="74"/>
  <c r="U18" i="74"/>
  <c r="S18" i="74"/>
  <c r="R18" i="74"/>
  <c r="Q18" i="74"/>
  <c r="P18" i="74"/>
  <c r="L18" i="74"/>
  <c r="AD17" i="74"/>
  <c r="AC17" i="74"/>
  <c r="AB17" i="74"/>
  <c r="Z17" i="74"/>
  <c r="Y17" i="74"/>
  <c r="U17" i="74"/>
  <c r="Q17" i="74"/>
  <c r="P17" i="74"/>
  <c r="L17" i="74"/>
  <c r="AD16" i="74"/>
  <c r="AC16" i="74"/>
  <c r="AB16" i="74"/>
  <c r="Z16" i="74"/>
  <c r="Y16" i="74"/>
  <c r="U16" i="74"/>
  <c r="Q16" i="74"/>
  <c r="P16" i="74"/>
  <c r="L16" i="74"/>
  <c r="U15" i="74"/>
  <c r="Q15" i="74"/>
  <c r="P15" i="74"/>
  <c r="L15" i="74"/>
  <c r="U14" i="74"/>
  <c r="Q14" i="74"/>
  <c r="P14" i="74"/>
  <c r="L14" i="74"/>
  <c r="Z13" i="74"/>
  <c r="Y13" i="74"/>
  <c r="U13" i="74"/>
  <c r="Q13" i="74"/>
  <c r="P13" i="74"/>
  <c r="L13" i="74"/>
  <c r="Z12" i="74"/>
  <c r="Y12" i="74"/>
  <c r="U12" i="74"/>
  <c r="Q12" i="74"/>
  <c r="P12" i="74"/>
  <c r="L12" i="74"/>
  <c r="Z11" i="74"/>
  <c r="Y11" i="74"/>
  <c r="U11" i="74"/>
  <c r="Q11" i="74"/>
  <c r="P11" i="74"/>
  <c r="L11" i="74"/>
  <c r="U10" i="74"/>
  <c r="Q10" i="74"/>
  <c r="P10" i="74"/>
  <c r="L10" i="74"/>
  <c r="U9" i="74"/>
  <c r="Q9" i="74"/>
  <c r="P9" i="74"/>
  <c r="L9" i="74"/>
  <c r="U8" i="74"/>
  <c r="Q8" i="74"/>
  <c r="P8" i="74"/>
  <c r="L8" i="74"/>
  <c r="U7" i="74"/>
  <c r="Q7" i="74"/>
  <c r="P7" i="74"/>
  <c r="L7" i="74"/>
  <c r="K582" i="74" l="1"/>
  <c r="T583" i="74"/>
  <c r="E584" i="74"/>
  <c r="E585" i="74"/>
  <c r="AI588" i="74"/>
  <c r="AJ112" i="74"/>
  <c r="AI247" i="74"/>
  <c r="AF292" i="74"/>
  <c r="AJ322" i="74"/>
  <c r="AF352" i="74"/>
  <c r="AK367" i="74"/>
  <c r="AI487" i="74"/>
  <c r="AF37" i="74"/>
  <c r="AK157" i="74"/>
  <c r="AE217" i="74"/>
  <c r="AJ232" i="74"/>
  <c r="AJ262" i="74"/>
  <c r="AE367" i="74"/>
  <c r="AE517" i="74"/>
  <c r="AK517" i="74"/>
  <c r="AF562" i="74"/>
  <c r="AJ472" i="74"/>
  <c r="AF97" i="74"/>
  <c r="AK112" i="74"/>
  <c r="AJ127" i="74"/>
  <c r="AI142" i="74"/>
  <c r="AE172" i="74"/>
  <c r="AK172" i="74"/>
  <c r="AJ187" i="74"/>
  <c r="AF217" i="74"/>
  <c r="AJ247" i="74"/>
  <c r="AE262" i="74"/>
  <c r="AI292" i="74"/>
  <c r="AJ337" i="74"/>
  <c r="AK382" i="74"/>
  <c r="AF427" i="74"/>
  <c r="AK442" i="74"/>
  <c r="AJ487" i="74"/>
  <c r="AK532" i="74"/>
  <c r="AJ547" i="74"/>
  <c r="AI562" i="74"/>
  <c r="AG6" i="74"/>
  <c r="AF22" i="74"/>
  <c r="AI397" i="74"/>
  <c r="AK427" i="74"/>
  <c r="AJ442" i="74"/>
  <c r="AE457" i="74"/>
  <c r="AK457" i="74"/>
  <c r="AF502" i="74"/>
  <c r="AE577" i="74"/>
  <c r="AF52" i="74"/>
  <c r="AE67" i="74"/>
  <c r="AK67" i="74"/>
  <c r="AJ68" i="74"/>
  <c r="AJ82" i="74"/>
  <c r="AI97" i="74"/>
  <c r="AF112" i="74"/>
  <c r="AI157" i="74"/>
  <c r="AE187" i="74"/>
  <c r="AJ202" i="74"/>
  <c r="AI217" i="74"/>
  <c r="AE247" i="74"/>
  <c r="AK247" i="74"/>
  <c r="K597" i="74"/>
  <c r="T598" i="74"/>
  <c r="K599" i="74"/>
  <c r="K600" i="74"/>
  <c r="K601" i="74"/>
  <c r="T602" i="74"/>
  <c r="AF262" i="74"/>
  <c r="K263" i="74"/>
  <c r="K266" i="74"/>
  <c r="K268" i="74"/>
  <c r="AA269" i="74"/>
  <c r="AA270" i="74"/>
  <c r="AF273" i="74"/>
  <c r="K273" i="74"/>
  <c r="AE277" i="74"/>
  <c r="AK277" i="74"/>
  <c r="T282" i="74"/>
  <c r="T284" i="74"/>
  <c r="T285" i="74"/>
  <c r="T286" i="74"/>
  <c r="AJ292" i="74"/>
  <c r="K297" i="74"/>
  <c r="K299" i="74"/>
  <c r="K300" i="74"/>
  <c r="K301" i="74"/>
  <c r="T302" i="74"/>
  <c r="T313" i="74"/>
  <c r="E314" i="74"/>
  <c r="E315" i="74"/>
  <c r="AF322" i="74"/>
  <c r="AK337" i="74"/>
  <c r="T342" i="74"/>
  <c r="AJ352" i="74"/>
  <c r="AI367" i="74"/>
  <c r="AF382" i="74"/>
  <c r="AE397" i="74"/>
  <c r="AK397" i="74"/>
  <c r="AA450" i="74"/>
  <c r="AE487" i="74"/>
  <c r="AK487" i="74"/>
  <c r="T496" i="74"/>
  <c r="AJ502" i="74"/>
  <c r="AI517" i="74"/>
  <c r="AE547" i="74"/>
  <c r="AK547" i="74"/>
  <c r="AI577" i="74"/>
  <c r="T581" i="74"/>
  <c r="AF82" i="74"/>
  <c r="AE97" i="74"/>
  <c r="AI52" i="74"/>
  <c r="AK54" i="74"/>
  <c r="AF67" i="74"/>
  <c r="AK82" i="74"/>
  <c r="T87" i="74"/>
  <c r="T89" i="74"/>
  <c r="T90" i="74"/>
  <c r="AJ97" i="74"/>
  <c r="AF127" i="74"/>
  <c r="AK142" i="74"/>
  <c r="AJ157" i="74"/>
  <c r="AF187" i="74"/>
  <c r="AE202" i="74"/>
  <c r="AK202" i="74"/>
  <c r="AJ217" i="74"/>
  <c r="T227" i="74"/>
  <c r="AA255" i="74"/>
  <c r="AE592" i="74"/>
  <c r="K593" i="74"/>
  <c r="AI262" i="74"/>
  <c r="AE292" i="74"/>
  <c r="AJ307" i="74"/>
  <c r="AI322" i="74"/>
  <c r="AE352" i="74"/>
  <c r="AK352" i="74"/>
  <c r="AF397" i="74"/>
  <c r="AE412" i="74"/>
  <c r="AJ427" i="74"/>
  <c r="AI442" i="74"/>
  <c r="AJ457" i="74"/>
  <c r="AI472" i="74"/>
  <c r="AF487" i="74"/>
  <c r="AE502" i="74"/>
  <c r="AK502" i="74"/>
  <c r="AI532" i="74"/>
  <c r="AF547" i="74"/>
  <c r="AK562" i="74"/>
  <c r="AJ577" i="74"/>
  <c r="AE42" i="74"/>
  <c r="AE46" i="74"/>
  <c r="AE48" i="74"/>
  <c r="AE121" i="74"/>
  <c r="AJ161" i="74"/>
  <c r="K164" i="74"/>
  <c r="T57" i="74"/>
  <c r="AJ63" i="74"/>
  <c r="K177" i="74"/>
  <c r="K180" i="74"/>
  <c r="AF266" i="74"/>
  <c r="AF268" i="74"/>
  <c r="AE281" i="74"/>
  <c r="AE283" i="74"/>
  <c r="AF297" i="74"/>
  <c r="AF301" i="74"/>
  <c r="AF317" i="74"/>
  <c r="AE341" i="74"/>
  <c r="AE343" i="74"/>
  <c r="T405" i="74"/>
  <c r="AK451" i="74"/>
  <c r="AK582" i="74"/>
  <c r="AI583" i="74"/>
  <c r="K181" i="74"/>
  <c r="T182" i="74"/>
  <c r="AJ183" i="74"/>
  <c r="E192" i="74"/>
  <c r="T193" i="74"/>
  <c r="E194" i="74"/>
  <c r="E196" i="74"/>
  <c r="K197" i="74"/>
  <c r="AI198" i="74"/>
  <c r="AF213" i="74"/>
  <c r="K213" i="74"/>
  <c r="T226" i="74"/>
  <c r="E228" i="74"/>
  <c r="AK228" i="74"/>
  <c r="K237" i="74"/>
  <c r="K239" i="74"/>
  <c r="K240" i="74"/>
  <c r="K241" i="74"/>
  <c r="AJ243" i="74"/>
  <c r="E254" i="74"/>
  <c r="K257" i="74"/>
  <c r="AI258" i="74"/>
  <c r="K603" i="74"/>
  <c r="E267" i="74"/>
  <c r="T268" i="74"/>
  <c r="E269" i="74"/>
  <c r="E271" i="74"/>
  <c r="K272" i="74"/>
  <c r="AI273" i="74"/>
  <c r="K281" i="74"/>
  <c r="AA284" i="74"/>
  <c r="AA285" i="74"/>
  <c r="E287" i="74"/>
  <c r="AF288" i="74"/>
  <c r="K288" i="74"/>
  <c r="T297" i="74"/>
  <c r="T299" i="74"/>
  <c r="T300" i="74"/>
  <c r="T301" i="74"/>
  <c r="AE303" i="74"/>
  <c r="AK303" i="74"/>
  <c r="K314" i="74"/>
  <c r="K341" i="74"/>
  <c r="AA345" i="74"/>
  <c r="T361" i="74"/>
  <c r="K374" i="74"/>
  <c r="K375" i="74"/>
  <c r="T388" i="74"/>
  <c r="E391" i="74"/>
  <c r="K392" i="74"/>
  <c r="K401" i="74"/>
  <c r="K403" i="74"/>
  <c r="K408" i="74"/>
  <c r="K436" i="74"/>
  <c r="T437" i="74"/>
  <c r="E449" i="74"/>
  <c r="K462" i="74"/>
  <c r="K464" i="74"/>
  <c r="E479" i="74"/>
  <c r="E480" i="74"/>
  <c r="K493" i="74"/>
  <c r="AA495" i="74"/>
  <c r="K498" i="74"/>
  <c r="E506" i="74"/>
  <c r="T507" i="74"/>
  <c r="T510" i="74"/>
  <c r="T511" i="74"/>
  <c r="AE513" i="74"/>
  <c r="K525" i="74"/>
  <c r="K526" i="74"/>
  <c r="T527" i="74"/>
  <c r="T538" i="74"/>
  <c r="E539" i="74"/>
  <c r="K542" i="74"/>
  <c r="K553" i="74"/>
  <c r="AA554" i="74"/>
  <c r="K558" i="74"/>
  <c r="T570" i="74"/>
  <c r="T571" i="74"/>
  <c r="AK573" i="74"/>
  <c r="K584" i="74"/>
  <c r="K585" i="74"/>
  <c r="K586" i="74"/>
  <c r="T587" i="74"/>
  <c r="AJ588" i="74"/>
  <c r="AJ303" i="74"/>
  <c r="AI543" i="74"/>
  <c r="AJ378" i="74"/>
  <c r="AA494" i="74"/>
  <c r="E303" i="74"/>
  <c r="K580" i="74"/>
  <c r="K548" i="74"/>
  <c r="K41" i="74"/>
  <c r="E42" i="74"/>
  <c r="T42" i="74"/>
  <c r="K43" i="74"/>
  <c r="E44" i="74"/>
  <c r="T44" i="74"/>
  <c r="E45" i="74"/>
  <c r="T45" i="74"/>
  <c r="T46" i="74"/>
  <c r="K47" i="74"/>
  <c r="E48" i="74"/>
  <c r="K56" i="74"/>
  <c r="AK56" i="74"/>
  <c r="AJ57" i="74"/>
  <c r="AI58" i="74"/>
  <c r="K58" i="74"/>
  <c r="T58" i="74"/>
  <c r="AE59" i="74"/>
  <c r="AD14" i="74"/>
  <c r="AJ60" i="74"/>
  <c r="T60" i="74"/>
  <c r="AE60" i="74"/>
  <c r="AI61" i="74"/>
  <c r="T61" i="74"/>
  <c r="E63" i="74"/>
  <c r="K63" i="74"/>
  <c r="E71" i="74"/>
  <c r="K72" i="74"/>
  <c r="V13" i="74"/>
  <c r="K74" i="74"/>
  <c r="T74" i="74"/>
  <c r="K75" i="74"/>
  <c r="T75" i="74"/>
  <c r="AK75" i="74"/>
  <c r="K76" i="74"/>
  <c r="AJ77" i="74"/>
  <c r="T77" i="74"/>
  <c r="AE78" i="74"/>
  <c r="AK78" i="74"/>
  <c r="AJ78" i="74"/>
  <c r="AF86" i="74"/>
  <c r="AF87" i="74"/>
  <c r="AE87" i="74"/>
  <c r="AK87" i="74"/>
  <c r="T88" i="74"/>
  <c r="E89" i="74"/>
  <c r="AE89" i="74"/>
  <c r="E90" i="74"/>
  <c r="K90" i="74"/>
  <c r="E91" i="74"/>
  <c r="AE91" i="74"/>
  <c r="F17" i="74"/>
  <c r="K92" i="74"/>
  <c r="T92" i="74"/>
  <c r="T101" i="74"/>
  <c r="C12" i="74"/>
  <c r="AJ102" i="74"/>
  <c r="AF103" i="74"/>
  <c r="T103" i="74"/>
  <c r="E104" i="74"/>
  <c r="AA104" i="74"/>
  <c r="E105" i="74"/>
  <c r="AF105" i="74"/>
  <c r="E107" i="74"/>
  <c r="AE107" i="74"/>
  <c r="AK107" i="74"/>
  <c r="AI108" i="74"/>
  <c r="K108" i="74"/>
  <c r="K116" i="74"/>
  <c r="AK116" i="74"/>
  <c r="T117" i="74"/>
  <c r="E118" i="74"/>
  <c r="K118" i="74"/>
  <c r="T119" i="74"/>
  <c r="AE119" i="74"/>
  <c r="AI120" i="74"/>
  <c r="T120" i="74"/>
  <c r="AA120" i="74"/>
  <c r="AI121" i="74"/>
  <c r="T121" i="74"/>
  <c r="AJ122" i="74"/>
  <c r="E123" i="74"/>
  <c r="K123" i="74"/>
  <c r="AK123" i="74"/>
  <c r="K127" i="74"/>
  <c r="E131" i="74"/>
  <c r="AJ131" i="74"/>
  <c r="K132" i="74"/>
  <c r="T132" i="74"/>
  <c r="AJ133" i="74"/>
  <c r="AI133" i="74"/>
  <c r="K134" i="74"/>
  <c r="T134" i="74"/>
  <c r="AJ134" i="74"/>
  <c r="K135" i="74"/>
  <c r="T135" i="74"/>
  <c r="K136" i="74"/>
  <c r="T136" i="74"/>
  <c r="AI137" i="74"/>
  <c r="T137" i="74"/>
  <c r="AE138" i="74"/>
  <c r="AK138" i="74"/>
  <c r="E147" i="74"/>
  <c r="K147" i="74"/>
  <c r="AK147" i="74"/>
  <c r="E149" i="74"/>
  <c r="K149" i="74"/>
  <c r="E150" i="74"/>
  <c r="K151" i="74"/>
  <c r="AF152" i="74"/>
  <c r="T152" i="74"/>
  <c r="AJ153" i="74"/>
  <c r="AI153" i="74"/>
  <c r="AF161" i="74"/>
  <c r="T161" i="74"/>
  <c r="K163" i="74"/>
  <c r="T163" i="74"/>
  <c r="E164" i="74"/>
  <c r="AA165" i="74"/>
  <c r="E167" i="74"/>
  <c r="K167" i="74"/>
  <c r="AI168" i="74"/>
  <c r="K168" i="74"/>
  <c r="K173" i="74"/>
  <c r="AI177" i="74"/>
  <c r="T177" i="74"/>
  <c r="AE178" i="74"/>
  <c r="T179" i="74"/>
  <c r="T180" i="74"/>
  <c r="AA180" i="74"/>
  <c r="AI181" i="74"/>
  <c r="T181" i="74"/>
  <c r="E182" i="74"/>
  <c r="AF183" i="74"/>
  <c r="K183" i="74"/>
  <c r="AK183" i="74"/>
  <c r="K192" i="74"/>
  <c r="T192" i="74"/>
  <c r="AJ193" i="74"/>
  <c r="K194" i="74"/>
  <c r="T194" i="74"/>
  <c r="K195" i="74"/>
  <c r="T195" i="74"/>
  <c r="K196" i="74"/>
  <c r="T196" i="74"/>
  <c r="E198" i="74"/>
  <c r="AK198" i="74"/>
  <c r="AJ198" i="74"/>
  <c r="K207" i="74"/>
  <c r="AK207" i="74"/>
  <c r="T208" i="74"/>
  <c r="E209" i="74"/>
  <c r="K209" i="74"/>
  <c r="E210" i="74"/>
  <c r="K211" i="74"/>
  <c r="AK211" i="74"/>
  <c r="AF212" i="74"/>
  <c r="T212" i="74"/>
  <c r="AJ213" i="74"/>
  <c r="AI213" i="74"/>
  <c r="AF221" i="74"/>
  <c r="T221" i="74"/>
  <c r="E222" i="74"/>
  <c r="K223" i="74"/>
  <c r="E224" i="74"/>
  <c r="AA224" i="74"/>
  <c r="AA225" i="74"/>
  <c r="E226" i="74"/>
  <c r="K227" i="74"/>
  <c r="AI228" i="74"/>
  <c r="K228" i="74"/>
  <c r="T237" i="74"/>
  <c r="AE238" i="74"/>
  <c r="T239" i="74"/>
  <c r="AA239" i="74"/>
  <c r="T240" i="74"/>
  <c r="T241" i="74"/>
  <c r="E242" i="74"/>
  <c r="AF243" i="74"/>
  <c r="K243" i="74"/>
  <c r="AK243" i="74"/>
  <c r="AJ251" i="74"/>
  <c r="K252" i="74"/>
  <c r="T252" i="74"/>
  <c r="AJ253" i="74"/>
  <c r="K254" i="74"/>
  <c r="T254" i="74"/>
  <c r="K255" i="74"/>
  <c r="T256" i="74"/>
  <c r="AI257" i="74"/>
  <c r="AK258" i="74"/>
  <c r="AJ258" i="74"/>
  <c r="E599" i="74"/>
  <c r="E600" i="74"/>
  <c r="AF602" i="74"/>
  <c r="AF603" i="74"/>
  <c r="AF269" i="74"/>
  <c r="T269" i="74"/>
  <c r="T271" i="74"/>
  <c r="E273" i="74"/>
  <c r="AK273" i="74"/>
  <c r="AF282" i="74"/>
  <c r="K282" i="74"/>
  <c r="K285" i="74"/>
  <c r="K286" i="74"/>
  <c r="AJ288" i="74"/>
  <c r="E299" i="74"/>
  <c r="K302" i="74"/>
  <c r="AI303" i="74"/>
  <c r="AA314" i="74"/>
  <c r="AA315" i="74"/>
  <c r="E317" i="74"/>
  <c r="AF318" i="74"/>
  <c r="K318" i="74"/>
  <c r="T327" i="74"/>
  <c r="T329" i="74"/>
  <c r="T331" i="74"/>
  <c r="E333" i="74"/>
  <c r="AK333" i="74"/>
  <c r="K340" i="74"/>
  <c r="K342" i="74"/>
  <c r="K344" i="74"/>
  <c r="K346" i="74"/>
  <c r="T347" i="74"/>
  <c r="AJ348" i="74"/>
  <c r="K362" i="74"/>
  <c r="AI363" i="74"/>
  <c r="K373" i="74"/>
  <c r="AA375" i="74"/>
  <c r="E377" i="74"/>
  <c r="AF378" i="74"/>
  <c r="K378" i="74"/>
  <c r="AK393" i="74"/>
  <c r="K405" i="74"/>
  <c r="AJ408" i="74"/>
  <c r="T416" i="74"/>
  <c r="T418" i="74"/>
  <c r="E420" i="74"/>
  <c r="AA420" i="74"/>
  <c r="AI423" i="74"/>
  <c r="K431" i="74"/>
  <c r="K433" i="74"/>
  <c r="AA435" i="74"/>
  <c r="AJ451" i="74"/>
  <c r="AJ452" i="74"/>
  <c r="AI453" i="74"/>
  <c r="K463" i="74"/>
  <c r="K468" i="74"/>
  <c r="E478" i="74"/>
  <c r="E483" i="74"/>
  <c r="AK483" i="74"/>
  <c r="K492" i="74"/>
  <c r="K494" i="74"/>
  <c r="K496" i="74"/>
  <c r="AJ498" i="74"/>
  <c r="T506" i="74"/>
  <c r="E511" i="74"/>
  <c r="K512" i="74"/>
  <c r="AI513" i="74"/>
  <c r="K523" i="74"/>
  <c r="AA525" i="74"/>
  <c r="T537" i="74"/>
  <c r="T539" i="74"/>
  <c r="T541" i="74"/>
  <c r="AK543" i="74"/>
  <c r="K556" i="74"/>
  <c r="AJ558" i="74"/>
  <c r="T568" i="74"/>
  <c r="E570" i="74"/>
  <c r="AI573" i="74"/>
  <c r="AF588" i="74"/>
  <c r="K310" i="74"/>
  <c r="K312" i="74"/>
  <c r="K315" i="74"/>
  <c r="K316" i="74"/>
  <c r="T317" i="74"/>
  <c r="AJ318" i="74"/>
  <c r="T326" i="74"/>
  <c r="E327" i="74"/>
  <c r="E331" i="74"/>
  <c r="K332" i="74"/>
  <c r="AI333" i="74"/>
  <c r="E347" i="74"/>
  <c r="AF348" i="74"/>
  <c r="K348" i="74"/>
  <c r="E356" i="74"/>
  <c r="T357" i="74"/>
  <c r="AE363" i="74"/>
  <c r="AK363" i="74"/>
  <c r="K384" i="74"/>
  <c r="AA404" i="74"/>
  <c r="AA405" i="74"/>
  <c r="AF408" i="74"/>
  <c r="AE423" i="74"/>
  <c r="T467" i="74"/>
  <c r="E513" i="74"/>
  <c r="E540" i="74"/>
  <c r="AA555" i="74"/>
  <c r="E557" i="74"/>
  <c r="E363" i="74"/>
  <c r="K397" i="74"/>
  <c r="K323" i="74"/>
  <c r="AE310" i="74"/>
  <c r="AG310" i="74" s="1"/>
  <c r="K352" i="74"/>
  <c r="K547" i="74"/>
  <c r="K22" i="74"/>
  <c r="AA45" i="74"/>
  <c r="T47" i="74"/>
  <c r="T59" i="74"/>
  <c r="AE61" i="74"/>
  <c r="K62" i="74"/>
  <c r="AF71" i="74"/>
  <c r="K73" i="74"/>
  <c r="AJ103" i="74"/>
  <c r="K106" i="74"/>
  <c r="K317" i="74"/>
  <c r="AF326" i="74"/>
  <c r="AF328" i="74"/>
  <c r="K328" i="74"/>
  <c r="AA329" i="74"/>
  <c r="AA330" i="74"/>
  <c r="AF333" i="74"/>
  <c r="K333" i="74"/>
  <c r="E343" i="74"/>
  <c r="T344" i="74"/>
  <c r="T345" i="74"/>
  <c r="T346" i="74"/>
  <c r="K360" i="74"/>
  <c r="K361" i="74"/>
  <c r="K369" i="74"/>
  <c r="T373" i="74"/>
  <c r="E374" i="74"/>
  <c r="E375" i="74"/>
  <c r="AF377" i="74"/>
  <c r="K377" i="74"/>
  <c r="AF386" i="74"/>
  <c r="K386" i="74"/>
  <c r="AF388" i="74"/>
  <c r="K388" i="74"/>
  <c r="AA390" i="74"/>
  <c r="AE392" i="74"/>
  <c r="AK392" i="74"/>
  <c r="E401" i="74"/>
  <c r="T402" i="74"/>
  <c r="AE403" i="74"/>
  <c r="T406" i="74"/>
  <c r="AE408" i="74"/>
  <c r="AF417" i="74"/>
  <c r="K417" i="74"/>
  <c r="K419" i="74"/>
  <c r="K420" i="74"/>
  <c r="AF421" i="74"/>
  <c r="K421" i="74"/>
  <c r="AI422" i="74"/>
  <c r="T433" i="74"/>
  <c r="E435" i="74"/>
  <c r="K437" i="74"/>
  <c r="K446" i="74"/>
  <c r="T461" i="74"/>
  <c r="E464" i="74"/>
  <c r="E466" i="74"/>
  <c r="K467" i="74"/>
  <c r="K476" i="74"/>
  <c r="K478" i="74"/>
  <c r="AA479" i="74"/>
  <c r="AA480" i="74"/>
  <c r="AJ481" i="74"/>
  <c r="AF483" i="74"/>
  <c r="K483" i="74"/>
  <c r="K487" i="74"/>
  <c r="E491" i="74"/>
  <c r="T492" i="74"/>
  <c r="T494" i="74"/>
  <c r="T495" i="74"/>
  <c r="AE498" i="74"/>
  <c r="K507" i="74"/>
  <c r="K509" i="74"/>
  <c r="K510" i="74"/>
  <c r="T512" i="74"/>
  <c r="T521" i="74"/>
  <c r="T523" i="74"/>
  <c r="E524" i="74"/>
  <c r="K527" i="74"/>
  <c r="K536" i="74"/>
  <c r="K538" i="74"/>
  <c r="AA539" i="74"/>
  <c r="E542" i="74"/>
  <c r="AF543" i="74"/>
  <c r="K543" i="74"/>
  <c r="T552" i="74"/>
  <c r="T554" i="74"/>
  <c r="T555" i="74"/>
  <c r="K570" i="74"/>
  <c r="K571" i="74"/>
  <c r="K87" i="74"/>
  <c r="AF57" i="74"/>
  <c r="E58" i="74"/>
  <c r="K88" i="74"/>
  <c r="AA89" i="74"/>
  <c r="AF93" i="74"/>
  <c r="K93" i="74"/>
  <c r="K97" i="74"/>
  <c r="E101" i="74"/>
  <c r="T104" i="74"/>
  <c r="T105" i="74"/>
  <c r="T106" i="74"/>
  <c r="AE108" i="74"/>
  <c r="AK108" i="74"/>
  <c r="K119" i="74"/>
  <c r="K120" i="74"/>
  <c r="AJ123" i="74"/>
  <c r="T131" i="74"/>
  <c r="T133" i="74"/>
  <c r="E134" i="74"/>
  <c r="E135" i="74"/>
  <c r="AI138" i="74"/>
  <c r="K146" i="74"/>
  <c r="AF153" i="74"/>
  <c r="K153" i="74"/>
  <c r="T162" i="74"/>
  <c r="T164" i="74"/>
  <c r="T166" i="74"/>
  <c r="AK168" i="74"/>
  <c r="K372" i="74"/>
  <c r="K376" i="74"/>
  <c r="T377" i="74"/>
  <c r="E387" i="74"/>
  <c r="E390" i="74"/>
  <c r="J17" i="74"/>
  <c r="AE22" i="74"/>
  <c r="AH13" i="74"/>
  <c r="AG309" i="74"/>
  <c r="T422" i="74"/>
  <c r="AE432" i="74"/>
  <c r="AE436" i="74"/>
  <c r="AF437" i="74"/>
  <c r="AF446" i="74"/>
  <c r="AJ447" i="74"/>
  <c r="AF448" i="74"/>
  <c r="K448" i="74"/>
  <c r="T452" i="74"/>
  <c r="AE462" i="74"/>
  <c r="AF478" i="74"/>
  <c r="AE522" i="74"/>
  <c r="AE526" i="74"/>
  <c r="AK526" i="74"/>
  <c r="AF527" i="74"/>
  <c r="AJ537" i="74"/>
  <c r="AF538" i="74"/>
  <c r="AK553" i="74"/>
  <c r="T556" i="74"/>
  <c r="AE558" i="74"/>
  <c r="AK558" i="74"/>
  <c r="K567" i="74"/>
  <c r="K569" i="74"/>
  <c r="T572" i="74"/>
  <c r="AE582" i="74"/>
  <c r="AE586" i="74"/>
  <c r="AK586" i="74"/>
  <c r="AF587" i="74"/>
  <c r="K587" i="74"/>
  <c r="AH11" i="74"/>
  <c r="K103" i="74"/>
  <c r="AE173" i="74"/>
  <c r="AG173" i="74" s="1"/>
  <c r="AH12" i="74"/>
  <c r="AH18" i="74"/>
  <c r="K57" i="74"/>
  <c r="AK58" i="74"/>
  <c r="K60" i="74"/>
  <c r="T62" i="74"/>
  <c r="T71" i="74"/>
  <c r="T73" i="74"/>
  <c r="E74" i="74"/>
  <c r="E75" i="74"/>
  <c r="AI78" i="74"/>
  <c r="K86" i="74"/>
  <c r="K414" i="74"/>
  <c r="T419" i="74"/>
  <c r="AK423" i="74"/>
  <c r="K434" i="74"/>
  <c r="K435" i="74"/>
  <c r="AJ438" i="74"/>
  <c r="T446" i="74"/>
  <c r="E451" i="74"/>
  <c r="E452" i="74"/>
  <c r="AK453" i="74"/>
  <c r="K465" i="74"/>
  <c r="AJ468" i="74"/>
  <c r="K474" i="74"/>
  <c r="T478" i="74"/>
  <c r="E481" i="74"/>
  <c r="K482" i="74"/>
  <c r="AI483" i="74"/>
  <c r="E497" i="74"/>
  <c r="AK513" i="74"/>
  <c r="K520" i="74"/>
  <c r="K522" i="74"/>
  <c r="AJ528" i="74"/>
  <c r="T567" i="74"/>
  <c r="E568" i="74"/>
  <c r="T569" i="74"/>
  <c r="E573" i="74"/>
  <c r="K59" i="74"/>
  <c r="K602" i="74"/>
  <c r="AF256" i="74"/>
  <c r="K256" i="74"/>
  <c r="AA12" i="74"/>
  <c r="AE383" i="74"/>
  <c r="AG383" i="74" s="1"/>
  <c r="K383" i="74"/>
  <c r="AG53" i="74"/>
  <c r="K89" i="74"/>
  <c r="AE118" i="74"/>
  <c r="AF228" i="74"/>
  <c r="E551" i="74"/>
  <c r="AE551" i="74"/>
  <c r="AA74" i="74"/>
  <c r="AA105" i="74"/>
  <c r="AA179" i="74"/>
  <c r="K218" i="74"/>
  <c r="K238" i="74"/>
  <c r="AF252" i="74"/>
  <c r="E432" i="74"/>
  <c r="AF315" i="74"/>
  <c r="T76" i="74"/>
  <c r="R16" i="74"/>
  <c r="AJ93" i="74"/>
  <c r="AF101" i="74"/>
  <c r="K101" i="74"/>
  <c r="AE236" i="74"/>
  <c r="K236" i="74"/>
  <c r="AF123" i="74"/>
  <c r="I14" i="74"/>
  <c r="AA449" i="74"/>
  <c r="AK551" i="74"/>
  <c r="AH16" i="74"/>
  <c r="T18" i="74"/>
  <c r="AA119" i="74"/>
  <c r="AF163" i="74"/>
  <c r="AA18" i="74"/>
  <c r="T197" i="74"/>
  <c r="K212" i="74"/>
  <c r="K250" i="74"/>
  <c r="AE263" i="74"/>
  <c r="AG263" i="74" s="1"/>
  <c r="AA389" i="74"/>
  <c r="E408" i="74"/>
  <c r="K429" i="74"/>
  <c r="E436" i="74"/>
  <c r="K32" i="74"/>
  <c r="T43" i="74"/>
  <c r="K44" i="74"/>
  <c r="K45" i="74"/>
  <c r="E57" i="74"/>
  <c r="K71" i="74"/>
  <c r="AA75" i="74"/>
  <c r="E77" i="74"/>
  <c r="K78" i="74"/>
  <c r="E88" i="74"/>
  <c r="T91" i="74"/>
  <c r="K102" i="74"/>
  <c r="T107" i="74"/>
  <c r="E119" i="74"/>
  <c r="E121" i="74"/>
  <c r="AA134" i="74"/>
  <c r="AE137" i="74"/>
  <c r="T151" i="74"/>
  <c r="K162" i="74"/>
  <c r="K166" i="74"/>
  <c r="K182" i="74"/>
  <c r="AE206" i="74"/>
  <c r="AE208" i="74"/>
  <c r="AF222" i="74"/>
  <c r="K251" i="74"/>
  <c r="AK283" i="74"/>
  <c r="AJ287" i="74"/>
  <c r="AK288" i="74"/>
  <c r="AJ298" i="74"/>
  <c r="AJ300" i="74"/>
  <c r="AI318" i="74"/>
  <c r="AI342" i="74"/>
  <c r="AI346" i="74"/>
  <c r="AK348" i="74"/>
  <c r="AJ387" i="74"/>
  <c r="AJ391" i="74"/>
  <c r="AK401" i="74"/>
  <c r="AK403" i="74"/>
  <c r="AI406" i="74"/>
  <c r="AJ407" i="74"/>
  <c r="AK408" i="74"/>
  <c r="AJ418" i="74"/>
  <c r="AI431" i="74"/>
  <c r="AI433" i="74"/>
  <c r="AI438" i="74"/>
  <c r="AK452" i="74"/>
  <c r="AK462" i="74"/>
  <c r="AI463" i="74"/>
  <c r="AI468" i="74"/>
  <c r="AK482" i="74"/>
  <c r="AK491" i="74"/>
  <c r="AI492" i="74"/>
  <c r="AK498" i="74"/>
  <c r="AJ506" i="74"/>
  <c r="AJ508" i="74"/>
  <c r="AI512" i="74"/>
  <c r="AI523" i="74"/>
  <c r="K30" i="74"/>
  <c r="K48" i="74"/>
  <c r="E60" i="74"/>
  <c r="AF73" i="74"/>
  <c r="AE77" i="74"/>
  <c r="K105" i="74"/>
  <c r="K122" i="74"/>
  <c r="E137" i="74"/>
  <c r="K138" i="74"/>
  <c r="AE148" i="74"/>
  <c r="K165" i="74"/>
  <c r="T178" i="74"/>
  <c r="AF193" i="74"/>
  <c r="T210" i="74"/>
  <c r="K224" i="74"/>
  <c r="K242" i="74"/>
  <c r="J7" i="74"/>
  <c r="AH7" i="74"/>
  <c r="J15" i="74"/>
  <c r="AF32" i="74"/>
  <c r="AJ573" i="74"/>
  <c r="AE598" i="74"/>
  <c r="AH14" i="74"/>
  <c r="AA16" i="74"/>
  <c r="AH10" i="74"/>
  <c r="C11" i="74"/>
  <c r="AE75" i="74"/>
  <c r="AE127" i="74"/>
  <c r="K178" i="74"/>
  <c r="AF192" i="74"/>
  <c r="AH17" i="74"/>
  <c r="AA17" i="74"/>
  <c r="AH8" i="74"/>
  <c r="AH9" i="74"/>
  <c r="AH15" i="74"/>
  <c r="I11" i="74"/>
  <c r="AA13" i="74"/>
  <c r="AF63" i="74"/>
  <c r="K67" i="74"/>
  <c r="K84" i="74"/>
  <c r="K152" i="74"/>
  <c r="AF168" i="74"/>
  <c r="AF196" i="74"/>
  <c r="K205" i="74"/>
  <c r="AF46" i="74"/>
  <c r="E46" i="74"/>
  <c r="AF224" i="74"/>
  <c r="T257" i="74"/>
  <c r="AG250" i="74"/>
  <c r="AG369" i="74"/>
  <c r="AG414" i="74"/>
  <c r="AG474" i="74"/>
  <c r="D11" i="74"/>
  <c r="AF42" i="74"/>
  <c r="AG42" i="74" s="1"/>
  <c r="D13" i="74"/>
  <c r="Z15" i="74"/>
  <c r="J16" i="74"/>
  <c r="D17" i="74"/>
  <c r="S17" i="74"/>
  <c r="I10" i="74"/>
  <c r="AE10" i="74" s="1"/>
  <c r="AF56" i="74"/>
  <c r="R12" i="74"/>
  <c r="S14" i="74"/>
  <c r="D16" i="74"/>
  <c r="I16" i="74"/>
  <c r="AE76" i="74"/>
  <c r="I8" i="74"/>
  <c r="AE8" i="74" s="1"/>
  <c r="S15" i="74"/>
  <c r="AE90" i="74"/>
  <c r="AE92" i="74"/>
  <c r="AF104" i="74"/>
  <c r="AF116" i="74"/>
  <c r="AF117" i="74"/>
  <c r="AF118" i="74"/>
  <c r="AF120" i="74"/>
  <c r="AE136" i="74"/>
  <c r="AG143" i="74"/>
  <c r="AF146" i="74"/>
  <c r="AF148" i="74"/>
  <c r="AE150" i="74"/>
  <c r="AF164" i="74"/>
  <c r="AG175" i="74"/>
  <c r="AF177" i="74"/>
  <c r="AF180" i="74"/>
  <c r="AF181" i="74"/>
  <c r="AE191" i="74"/>
  <c r="AE195" i="74"/>
  <c r="AF197" i="74"/>
  <c r="AF208" i="74"/>
  <c r="AG208" i="74" s="1"/>
  <c r="AE212" i="74"/>
  <c r="AE222" i="74"/>
  <c r="AE223" i="74"/>
  <c r="AF237" i="74"/>
  <c r="AF239" i="74"/>
  <c r="AF240" i="74"/>
  <c r="AF241" i="74"/>
  <c r="AE251" i="74"/>
  <c r="AF254" i="74"/>
  <c r="AE255" i="74"/>
  <c r="AE596" i="74"/>
  <c r="AF598" i="74"/>
  <c r="AG130" i="74"/>
  <c r="AG595" i="74"/>
  <c r="C16" i="74"/>
  <c r="AE266" i="74"/>
  <c r="AE268" i="74"/>
  <c r="K269" i="74"/>
  <c r="K270" i="74"/>
  <c r="AE270" i="74"/>
  <c r="T283" i="74"/>
  <c r="E285" i="74"/>
  <c r="AF286" i="74"/>
  <c r="AG294" i="74"/>
  <c r="AF296" i="74"/>
  <c r="K298" i="74"/>
  <c r="AE298" i="74"/>
  <c r="AE300" i="74"/>
  <c r="AF302" i="74"/>
  <c r="AF313" i="74"/>
  <c r="T315" i="74"/>
  <c r="AE326" i="74"/>
  <c r="AF327" i="74"/>
  <c r="AE328" i="74"/>
  <c r="K329" i="74"/>
  <c r="AF342" i="74"/>
  <c r="E345" i="74"/>
  <c r="AF346" i="74"/>
  <c r="AG354" i="74"/>
  <c r="AE357" i="74"/>
  <c r="AF358" i="74"/>
  <c r="AE360" i="74"/>
  <c r="E371" i="74"/>
  <c r="AF373" i="74"/>
  <c r="T374" i="74"/>
  <c r="AF387" i="74"/>
  <c r="AE387" i="74"/>
  <c r="AE389" i="74"/>
  <c r="K391" i="74"/>
  <c r="AE402" i="74"/>
  <c r="T403" i="74"/>
  <c r="AF404" i="74"/>
  <c r="E406" i="74"/>
  <c r="AF420" i="74"/>
  <c r="AE421" i="74"/>
  <c r="AF431" i="74"/>
  <c r="AF434" i="74"/>
  <c r="AE437" i="74"/>
  <c r="AE438" i="74"/>
  <c r="K447" i="74"/>
  <c r="K449" i="74"/>
  <c r="AE450" i="74"/>
  <c r="AE461" i="74"/>
  <c r="AF463" i="74"/>
  <c r="T464" i="74"/>
  <c r="AF465" i="74"/>
  <c r="K477" i="74"/>
  <c r="K479" i="74"/>
  <c r="AE479" i="74"/>
  <c r="T482" i="74"/>
  <c r="E494" i="74"/>
  <c r="AE507" i="74"/>
  <c r="AE510" i="74"/>
  <c r="AA510" i="74"/>
  <c r="K517" i="74"/>
  <c r="AF523" i="74"/>
  <c r="T524" i="74"/>
  <c r="T526" i="74"/>
  <c r="AE528" i="74"/>
  <c r="AE538" i="74"/>
  <c r="K540" i="74"/>
  <c r="K554" i="74"/>
  <c r="K555" i="74"/>
  <c r="AE567" i="74"/>
  <c r="AF568" i="74"/>
  <c r="K573" i="74"/>
  <c r="K577" i="74"/>
  <c r="AF583" i="74"/>
  <c r="K583" i="74"/>
  <c r="AF586" i="74"/>
  <c r="AE588" i="74"/>
  <c r="AA600" i="74"/>
  <c r="E602" i="74"/>
  <c r="M8" i="74"/>
  <c r="AI8" i="74" s="1"/>
  <c r="O10" i="74"/>
  <c r="AK10" i="74" s="1"/>
  <c r="M11" i="74"/>
  <c r="AB11" i="74"/>
  <c r="AK57" i="74"/>
  <c r="AJ58" i="74"/>
  <c r="AD13" i="74"/>
  <c r="AJ59" i="74"/>
  <c r="AI59" i="74"/>
  <c r="AB14" i="74"/>
  <c r="O15" i="74"/>
  <c r="W15" i="74"/>
  <c r="AI60" i="74"/>
  <c r="O16" i="74"/>
  <c r="AJ61" i="74"/>
  <c r="AK62" i="74"/>
  <c r="AI63" i="74"/>
  <c r="W18" i="74"/>
  <c r="M7" i="74"/>
  <c r="AI71" i="74"/>
  <c r="AK71" i="74"/>
  <c r="N12" i="74"/>
  <c r="AC12" i="74"/>
  <c r="AI73" i="74"/>
  <c r="X13" i="74"/>
  <c r="H14" i="74"/>
  <c r="N14" i="74"/>
  <c r="AI74" i="74"/>
  <c r="H15" i="74"/>
  <c r="N15" i="74"/>
  <c r="W17" i="74"/>
  <c r="G18" i="74"/>
  <c r="V18" i="74"/>
  <c r="O11" i="74"/>
  <c r="AJ87" i="74"/>
  <c r="M12" i="74"/>
  <c r="AB12" i="74"/>
  <c r="O13" i="74"/>
  <c r="AJ88" i="74"/>
  <c r="AJ89" i="74"/>
  <c r="AI89" i="74"/>
  <c r="AJ90" i="74"/>
  <c r="AI90" i="74"/>
  <c r="AK90" i="74"/>
  <c r="AJ91" i="74"/>
  <c r="M16" i="74"/>
  <c r="N17" i="74"/>
  <c r="V17" i="74"/>
  <c r="AK93" i="74"/>
  <c r="H11" i="74"/>
  <c r="AJ101" i="74"/>
  <c r="AI102" i="74"/>
  <c r="AK102" i="74"/>
  <c r="AK103" i="74"/>
  <c r="AI103" i="74"/>
  <c r="AC13" i="74"/>
  <c r="AI104" i="74"/>
  <c r="AC14" i="74"/>
  <c r="F15" i="74"/>
  <c r="AK105" i="74"/>
  <c r="AJ105" i="74"/>
  <c r="AJ107" i="74"/>
  <c r="AI107" i="74"/>
  <c r="AJ108" i="74"/>
  <c r="X18" i="74"/>
  <c r="AI116" i="74"/>
  <c r="AJ117" i="74"/>
  <c r="AJ118" i="74"/>
  <c r="AI118" i="74"/>
  <c r="AB13" i="74"/>
  <c r="O14" i="74"/>
  <c r="AJ119" i="74"/>
  <c r="AK120" i="74"/>
  <c r="AJ121" i="74"/>
  <c r="AI122" i="74"/>
  <c r="AI123" i="74"/>
  <c r="AI131" i="74"/>
  <c r="AK131" i="74"/>
  <c r="AK132" i="74"/>
  <c r="AJ132" i="74"/>
  <c r="AI132" i="74"/>
  <c r="AK133" i="74"/>
  <c r="AK134" i="74"/>
  <c r="AK135" i="74"/>
  <c r="AJ135" i="74"/>
  <c r="AI135" i="74"/>
  <c r="AJ136" i="74"/>
  <c r="AI136" i="74"/>
  <c r="AK137" i="74"/>
  <c r="AJ147" i="74"/>
  <c r="AI147" i="74"/>
  <c r="AJ148" i="74"/>
  <c r="AJ149" i="74"/>
  <c r="AI149" i="74"/>
  <c r="AK149" i="74"/>
  <c r="AJ150" i="74"/>
  <c r="AK150" i="74"/>
  <c r="AI151" i="74"/>
  <c r="AK152" i="74"/>
  <c r="AJ152" i="74"/>
  <c r="AK153" i="74"/>
  <c r="AI162" i="74"/>
  <c r="AK163" i="74"/>
  <c r="AI163" i="74"/>
  <c r="AI164" i="74"/>
  <c r="AK164" i="74"/>
  <c r="AI165" i="74"/>
  <c r="AK165" i="74"/>
  <c r="AJ165" i="74"/>
  <c r="AI167" i="74"/>
  <c r="AJ168" i="74"/>
  <c r="AK177" i="74"/>
  <c r="AJ178" i="74"/>
  <c r="AI178" i="74"/>
  <c r="AK179" i="74"/>
  <c r="AJ179" i="74"/>
  <c r="AI179" i="74"/>
  <c r="AJ180" i="74"/>
  <c r="AI180" i="74"/>
  <c r="AK181" i="74"/>
  <c r="AJ181" i="74"/>
  <c r="AI182" i="74"/>
  <c r="AI183" i="74"/>
  <c r="AK192" i="74"/>
  <c r="AI192" i="74"/>
  <c r="AI193" i="74"/>
  <c r="AK193" i="74"/>
  <c r="AK194" i="74"/>
  <c r="AJ194" i="74"/>
  <c r="AI194" i="74"/>
  <c r="AJ195" i="74"/>
  <c r="AK196" i="74"/>
  <c r="AJ196" i="74"/>
  <c r="AI196" i="74"/>
  <c r="AK197" i="74"/>
  <c r="AJ206" i="74"/>
  <c r="AI207" i="74"/>
  <c r="AK208" i="74"/>
  <c r="AJ208" i="74"/>
  <c r="AJ209" i="74"/>
  <c r="AI209" i="74"/>
  <c r="AK209" i="74"/>
  <c r="AJ210" i="74"/>
  <c r="AI210" i="74"/>
  <c r="AK210" i="74"/>
  <c r="AJ211" i="74"/>
  <c r="AI211" i="74"/>
  <c r="AK212" i="74"/>
  <c r="AJ212" i="74"/>
  <c r="AK213" i="74"/>
  <c r="AJ221" i="74"/>
  <c r="AI222" i="74"/>
  <c r="AK223" i="74"/>
  <c r="AJ223" i="74"/>
  <c r="AI224" i="74"/>
  <c r="AK224" i="74"/>
  <c r="AI225" i="74"/>
  <c r="AK225" i="74"/>
  <c r="AJ225" i="74"/>
  <c r="AI226" i="74"/>
  <c r="AK226" i="74"/>
  <c r="AI227" i="74"/>
  <c r="AJ228" i="74"/>
  <c r="V15" i="74"/>
  <c r="AK76" i="74"/>
  <c r="N16" i="74"/>
  <c r="V16" i="74"/>
  <c r="O17" i="74"/>
  <c r="AK117" i="74"/>
  <c r="AK101" i="74"/>
  <c r="AI57" i="74"/>
  <c r="AK59" i="74"/>
  <c r="F16" i="74"/>
  <c r="AJ62" i="74"/>
  <c r="AK237" i="74"/>
  <c r="AJ238" i="74"/>
  <c r="AK239" i="74"/>
  <c r="AI239" i="74"/>
  <c r="AJ240" i="74"/>
  <c r="AK241" i="74"/>
  <c r="AJ241" i="74"/>
  <c r="AK242" i="74"/>
  <c r="AI243" i="74"/>
  <c r="AK252" i="74"/>
  <c r="AJ252" i="74"/>
  <c r="AI252" i="74"/>
  <c r="AI253" i="74"/>
  <c r="AK254" i="74"/>
  <c r="AI254" i="74"/>
  <c r="AJ255" i="74"/>
  <c r="AK256" i="74"/>
  <c r="AJ256" i="74"/>
  <c r="AI256" i="74"/>
  <c r="AK257" i="74"/>
  <c r="AI597" i="74"/>
  <c r="AJ598" i="74"/>
  <c r="AI599" i="74"/>
  <c r="AK599" i="74"/>
  <c r="AJ600" i="74"/>
  <c r="AJ601" i="74"/>
  <c r="AI601" i="74"/>
  <c r="AK602" i="74"/>
  <c r="AK603" i="74"/>
  <c r="AJ266" i="74"/>
  <c r="AI267" i="74"/>
  <c r="AK267" i="74"/>
  <c r="AK268" i="74"/>
  <c r="AJ268" i="74"/>
  <c r="AI268" i="74"/>
  <c r="AI269" i="74"/>
  <c r="AK269" i="74"/>
  <c r="AJ269" i="74"/>
  <c r="AK270" i="74"/>
  <c r="AJ270" i="74"/>
  <c r="AI271" i="74"/>
  <c r="AK271" i="74"/>
  <c r="AJ272" i="74"/>
  <c r="AI272" i="74"/>
  <c r="AJ273" i="74"/>
  <c r="AJ281" i="74"/>
  <c r="AK282" i="74"/>
  <c r="AJ283" i="74"/>
  <c r="AI283" i="74"/>
  <c r="AK284" i="74"/>
  <c r="AJ284" i="74"/>
  <c r="AI284" i="74"/>
  <c r="AK285" i="74"/>
  <c r="AJ285" i="74"/>
  <c r="AI285" i="74"/>
  <c r="AK286" i="74"/>
  <c r="AJ286" i="74"/>
  <c r="AI287" i="74"/>
  <c r="AI288" i="74"/>
  <c r="AK297" i="74"/>
  <c r="AK299" i="74"/>
  <c r="AI299" i="74"/>
  <c r="AK300" i="74"/>
  <c r="AI300" i="74"/>
  <c r="AK301" i="74"/>
  <c r="AI301" i="74"/>
  <c r="AK302" i="74"/>
  <c r="AI312" i="74"/>
  <c r="AJ313" i="74"/>
  <c r="AI314" i="74"/>
  <c r="AK314" i="74"/>
  <c r="AJ315" i="74"/>
  <c r="AI316" i="74"/>
  <c r="AK317" i="74"/>
  <c r="AK318" i="74"/>
  <c r="AJ326" i="74"/>
  <c r="AI327" i="74"/>
  <c r="AK327" i="74"/>
  <c r="AK328" i="74"/>
  <c r="AJ328" i="74"/>
  <c r="AI329" i="74"/>
  <c r="AK329" i="74"/>
  <c r="AI330" i="74"/>
  <c r="AJ330" i="74"/>
  <c r="AI331" i="74"/>
  <c r="AK331" i="74"/>
  <c r="AJ332" i="74"/>
  <c r="AI332" i="74"/>
  <c r="AJ333" i="74"/>
  <c r="AJ341" i="74"/>
  <c r="AK342" i="74"/>
  <c r="AJ342" i="74"/>
  <c r="AJ343" i="74"/>
  <c r="AK344" i="74"/>
  <c r="AI344" i="74"/>
  <c r="AJ345" i="74"/>
  <c r="AK346" i="74"/>
  <c r="AJ346" i="74"/>
  <c r="AI348" i="74"/>
  <c r="AI356" i="74"/>
  <c r="AK356" i="74"/>
  <c r="AJ357" i="74"/>
  <c r="AI357" i="74"/>
  <c r="AI358" i="74"/>
  <c r="AK358" i="74"/>
  <c r="AK359" i="74"/>
  <c r="AJ359" i="74"/>
  <c r="AI359" i="74"/>
  <c r="AK360" i="74"/>
  <c r="AJ360" i="74"/>
  <c r="AI360" i="74"/>
  <c r="AK361" i="74"/>
  <c r="AJ361" i="74"/>
  <c r="AK362" i="74"/>
  <c r="AJ371" i="74"/>
  <c r="AK373" i="74"/>
  <c r="AJ373" i="74"/>
  <c r="AK374" i="74"/>
  <c r="AJ375" i="74"/>
  <c r="AI375" i="74"/>
  <c r="AJ376" i="74"/>
  <c r="AJ377" i="74"/>
  <c r="AI377" i="74"/>
  <c r="AK378" i="74"/>
  <c r="AK388" i="74"/>
  <c r="AI388" i="74"/>
  <c r="AJ389" i="74"/>
  <c r="AI390" i="74"/>
  <c r="AK390" i="74"/>
  <c r="AJ390" i="74"/>
  <c r="AI391" i="74"/>
  <c r="AJ392" i="74"/>
  <c r="AI392" i="74"/>
  <c r="AJ393" i="74"/>
  <c r="AI403" i="74"/>
  <c r="AK404" i="74"/>
  <c r="AJ404" i="74"/>
  <c r="AI404" i="74"/>
  <c r="AK405" i="74"/>
  <c r="AJ405" i="74"/>
  <c r="AK406" i="74"/>
  <c r="AI407" i="74"/>
  <c r="AI408" i="74"/>
  <c r="AK63" i="74"/>
  <c r="AJ71" i="74"/>
  <c r="M13" i="74"/>
  <c r="AI77" i="74"/>
  <c r="AI86" i="74"/>
  <c r="AI88" i="74"/>
  <c r="AI93" i="74"/>
  <c r="AJ106" i="74"/>
  <c r="AK118" i="74"/>
  <c r="AJ138" i="74"/>
  <c r="AI146" i="74"/>
  <c r="AI148" i="74"/>
  <c r="AK151" i="74"/>
  <c r="AJ166" i="74"/>
  <c r="AK167" i="74"/>
  <c r="AJ182" i="74"/>
  <c r="AJ191" i="74"/>
  <c r="AI197" i="74"/>
  <c r="AI208" i="74"/>
  <c r="AK227" i="74"/>
  <c r="AI237" i="74"/>
  <c r="AI241" i="74"/>
  <c r="AK597" i="74"/>
  <c r="AK601" i="74"/>
  <c r="AI603" i="74"/>
  <c r="AJ271" i="74"/>
  <c r="AK272" i="74"/>
  <c r="AI282" i="74"/>
  <c r="AI286" i="74"/>
  <c r="AJ296" i="74"/>
  <c r="AI302" i="74"/>
  <c r="AK312" i="74"/>
  <c r="AK316" i="74"/>
  <c r="AK416" i="74"/>
  <c r="AI417" i="74"/>
  <c r="AI418" i="74"/>
  <c r="AK418" i="74"/>
  <c r="AK419" i="74"/>
  <c r="AJ419" i="74"/>
  <c r="AK420" i="74"/>
  <c r="AJ420" i="74"/>
  <c r="AI420" i="74"/>
  <c r="AK421" i="74"/>
  <c r="AJ421" i="74"/>
  <c r="AI421" i="74"/>
  <c r="AK431" i="74"/>
  <c r="AJ432" i="74"/>
  <c r="AK433" i="74"/>
  <c r="AJ433" i="74"/>
  <c r="AJ434" i="74"/>
  <c r="AI434" i="74"/>
  <c r="AK434" i="74"/>
  <c r="AJ435" i="74"/>
  <c r="AI435" i="74"/>
  <c r="AK435" i="74"/>
  <c r="AJ436" i="74"/>
  <c r="AI436" i="74"/>
  <c r="AK437" i="74"/>
  <c r="AJ437" i="74"/>
  <c r="AK438" i="74"/>
  <c r="AK446" i="74"/>
  <c r="AI446" i="74"/>
  <c r="AI447" i="74"/>
  <c r="AK448" i="74"/>
  <c r="AI448" i="74"/>
  <c r="AI451" i="74"/>
  <c r="AI452" i="74"/>
  <c r="AK461" i="74"/>
  <c r="AI462" i="74"/>
  <c r="AK463" i="74"/>
  <c r="AI466" i="74"/>
  <c r="AJ467" i="74"/>
  <c r="AK468" i="74"/>
  <c r="AJ478" i="74"/>
  <c r="AJ483" i="74"/>
  <c r="AI491" i="74"/>
  <c r="AI493" i="74"/>
  <c r="AK496" i="74"/>
  <c r="AI498" i="74"/>
  <c r="AJ507" i="74"/>
  <c r="AJ511" i="74"/>
  <c r="AK512" i="74"/>
  <c r="AK521" i="74"/>
  <c r="AI522" i="74"/>
  <c r="AK523" i="74"/>
  <c r="AI526" i="74"/>
  <c r="AJ527" i="74"/>
  <c r="AK528" i="74"/>
  <c r="AJ536" i="74"/>
  <c r="AJ538" i="74"/>
  <c r="AI542" i="74"/>
  <c r="AJ543" i="74"/>
  <c r="AI553" i="74"/>
  <c r="AK556" i="74"/>
  <c r="AI558" i="74"/>
  <c r="AJ567" i="74"/>
  <c r="AK571" i="74"/>
  <c r="AJ571" i="74"/>
  <c r="AK572" i="74"/>
  <c r="AK581" i="74"/>
  <c r="AK583" i="74"/>
  <c r="AJ583" i="74"/>
  <c r="AJ584" i="74"/>
  <c r="AI585" i="74"/>
  <c r="AK585" i="74"/>
  <c r="AJ586" i="74"/>
  <c r="AI586" i="74"/>
  <c r="AK587" i="74"/>
  <c r="AJ587" i="74"/>
  <c r="AK588" i="74"/>
  <c r="AK332" i="74"/>
  <c r="AI362" i="74"/>
  <c r="AJ363" i="74"/>
  <c r="AK372" i="74"/>
  <c r="AK376" i="74"/>
  <c r="AI378" i="74"/>
  <c r="AI581" i="74"/>
  <c r="X11" i="74"/>
  <c r="W12" i="74"/>
  <c r="F13" i="74"/>
  <c r="AI67" i="74"/>
  <c r="AJ76" i="74"/>
  <c r="AI371" i="74"/>
  <c r="AB15" i="74"/>
  <c r="AJ74" i="74"/>
  <c r="AK86" i="74"/>
  <c r="M18" i="74"/>
  <c r="AK55" i="74"/>
  <c r="AJ72" i="74"/>
  <c r="AK88" i="74"/>
  <c r="AJ92" i="74"/>
  <c r="AK122" i="74"/>
  <c r="M9" i="74"/>
  <c r="AI9" i="74" s="1"/>
  <c r="AI127" i="74"/>
  <c r="AI450" i="74"/>
  <c r="AK450" i="74"/>
  <c r="AJ450" i="74"/>
  <c r="AJ463" i="74"/>
  <c r="AI464" i="74"/>
  <c r="AJ465" i="74"/>
  <c r="AI465" i="74"/>
  <c r="AK465" i="74"/>
  <c r="AK467" i="74"/>
  <c r="AI467" i="74"/>
  <c r="AI476" i="74"/>
  <c r="AK477" i="74"/>
  <c r="AK478" i="74"/>
  <c r="AI478" i="74"/>
  <c r="AJ479" i="74"/>
  <c r="AI480" i="74"/>
  <c r="AK480" i="74"/>
  <c r="AJ480" i="74"/>
  <c r="AI481" i="74"/>
  <c r="AK481" i="74"/>
  <c r="AJ482" i="74"/>
  <c r="AJ492" i="74"/>
  <c r="AJ494" i="74"/>
  <c r="AI494" i="74"/>
  <c r="AK495" i="74"/>
  <c r="AI495" i="74"/>
  <c r="AJ496" i="74"/>
  <c r="AI497" i="74"/>
  <c r="AI507" i="74"/>
  <c r="AI508" i="74"/>
  <c r="AK508" i="74"/>
  <c r="AK509" i="74"/>
  <c r="AJ509" i="74"/>
  <c r="AI509" i="74"/>
  <c r="AK510" i="74"/>
  <c r="AJ510" i="74"/>
  <c r="AK511" i="74"/>
  <c r="AJ512" i="74"/>
  <c r="AJ522" i="74"/>
  <c r="AJ524" i="74"/>
  <c r="AI524" i="74"/>
  <c r="AK524" i="74"/>
  <c r="AI525" i="74"/>
  <c r="AK525" i="74"/>
  <c r="AJ526" i="74"/>
  <c r="AK527" i="74"/>
  <c r="AI527" i="74"/>
  <c r="AI536" i="74"/>
  <c r="AK537" i="74"/>
  <c r="AK538" i="74"/>
  <c r="AI539" i="74"/>
  <c r="AK539" i="74"/>
  <c r="AJ539" i="74"/>
  <c r="AK540" i="74"/>
  <c r="AJ540" i="74"/>
  <c r="AI541" i="74"/>
  <c r="AK541" i="74"/>
  <c r="AJ551" i="74"/>
  <c r="AJ552" i="74"/>
  <c r="AJ553" i="74"/>
  <c r="AJ554" i="74"/>
  <c r="AI554" i="74"/>
  <c r="AK555" i="74"/>
  <c r="AJ555" i="74"/>
  <c r="AI555" i="74"/>
  <c r="AJ556" i="74"/>
  <c r="AI557" i="74"/>
  <c r="AI566" i="74"/>
  <c r="AK567" i="74"/>
  <c r="AI568" i="74"/>
  <c r="AK568" i="74"/>
  <c r="AJ569" i="74"/>
  <c r="AI569" i="74"/>
  <c r="AK570" i="74"/>
  <c r="AI570" i="74"/>
  <c r="AI571" i="74"/>
  <c r="AJ423" i="74"/>
  <c r="AJ453" i="74"/>
  <c r="AK466" i="74"/>
  <c r="AJ477" i="74"/>
  <c r="AK493" i="74"/>
  <c r="AJ497" i="74"/>
  <c r="AJ513" i="74"/>
  <c r="AI521" i="74"/>
  <c r="AI528" i="74"/>
  <c r="AJ541" i="74"/>
  <c r="AK542" i="74"/>
  <c r="AJ557" i="74"/>
  <c r="AJ568" i="74"/>
  <c r="AF303" i="74"/>
  <c r="AG303" i="74" s="1"/>
  <c r="K303" i="74"/>
  <c r="X16" i="74"/>
  <c r="AK106" i="74"/>
  <c r="T149" i="74"/>
  <c r="AF149" i="74"/>
  <c r="AE157" i="74"/>
  <c r="T167" i="74"/>
  <c r="AF167" i="74"/>
  <c r="E179" i="74"/>
  <c r="AF179" i="74"/>
  <c r="K179" i="74"/>
  <c r="AE179" i="74"/>
  <c r="AI187" i="74"/>
  <c r="AF195" i="74"/>
  <c r="AA195" i="74"/>
  <c r="AE209" i="74"/>
  <c r="AE224" i="74"/>
  <c r="T224" i="74"/>
  <c r="AI233" i="74"/>
  <c r="T238" i="74"/>
  <c r="AF238" i="74"/>
  <c r="T242" i="74"/>
  <c r="T253" i="74"/>
  <c r="AE253" i="74"/>
  <c r="AJ596" i="74"/>
  <c r="AF597" i="74"/>
  <c r="T597" i="74"/>
  <c r="AF599" i="74"/>
  <c r="T599" i="74"/>
  <c r="AI602" i="74"/>
  <c r="AI264" i="74"/>
  <c r="K271" i="74"/>
  <c r="AF271" i="74"/>
  <c r="E284" i="74"/>
  <c r="AF284" i="74"/>
  <c r="AE311" i="74"/>
  <c r="K311" i="74"/>
  <c r="AF312" i="74"/>
  <c r="T312" i="74"/>
  <c r="AF314" i="74"/>
  <c r="T314" i="74"/>
  <c r="T316" i="74"/>
  <c r="AF316" i="74"/>
  <c r="AI317" i="74"/>
  <c r="K331" i="74"/>
  <c r="AF331" i="74"/>
  <c r="T332" i="74"/>
  <c r="AF332" i="74"/>
  <c r="AI338" i="74"/>
  <c r="E344" i="74"/>
  <c r="AF344" i="74"/>
  <c r="K345" i="74"/>
  <c r="AE345" i="74"/>
  <c r="K353" i="74"/>
  <c r="AE356" i="74"/>
  <c r="T356" i="74"/>
  <c r="T358" i="74"/>
  <c r="AE358" i="74"/>
  <c r="AF362" i="74"/>
  <c r="AK386" i="74"/>
  <c r="E388" i="74"/>
  <c r="AE388" i="74"/>
  <c r="AE391" i="74"/>
  <c r="T391" i="74"/>
  <c r="AJ402" i="74"/>
  <c r="AF405" i="74"/>
  <c r="E405" i="74"/>
  <c r="AK407" i="74"/>
  <c r="AE415" i="74"/>
  <c r="AG415" i="74" s="1"/>
  <c r="K415" i="74"/>
  <c r="AF422" i="74"/>
  <c r="E422" i="74"/>
  <c r="AJ422" i="74"/>
  <c r="AF432" i="74"/>
  <c r="T432" i="74"/>
  <c r="T435" i="74"/>
  <c r="AF435" i="74"/>
  <c r="K442" i="74"/>
  <c r="AE442" i="74"/>
  <c r="AE446" i="74"/>
  <c r="E446" i="74"/>
  <c r="T447" i="74"/>
  <c r="AE447" i="74"/>
  <c r="K450" i="74"/>
  <c r="AF450" i="74"/>
  <c r="AF453" i="74"/>
  <c r="K453" i="74"/>
  <c r="AI460" i="74"/>
  <c r="E461" i="74"/>
  <c r="AF461" i="74"/>
  <c r="AE464" i="74"/>
  <c r="AA464" i="74"/>
  <c r="E467" i="74"/>
  <c r="AE467" i="74"/>
  <c r="AF468" i="74"/>
  <c r="E468" i="74"/>
  <c r="AE480" i="74"/>
  <c r="T480" i="74"/>
  <c r="AE481" i="74"/>
  <c r="T481" i="74"/>
  <c r="AJ491" i="74"/>
  <c r="AF491" i="74"/>
  <c r="T491" i="74"/>
  <c r="T497" i="74"/>
  <c r="AE497" i="74"/>
  <c r="AI506" i="74"/>
  <c r="T508" i="74"/>
  <c r="AE508" i="74"/>
  <c r="AF509" i="74"/>
  <c r="AF512" i="74"/>
  <c r="E512" i="74"/>
  <c r="K532" i="74"/>
  <c r="AE532" i="74"/>
  <c r="K541" i="74"/>
  <c r="AF541" i="74"/>
  <c r="E552" i="74"/>
  <c r="AF552" i="74"/>
  <c r="AF557" i="74"/>
  <c r="K557" i="74"/>
  <c r="AK564" i="74"/>
  <c r="E569" i="74"/>
  <c r="AE569" i="74"/>
  <c r="AA570" i="74"/>
  <c r="AF570" i="74"/>
  <c r="E571" i="74"/>
  <c r="AE571" i="74"/>
  <c r="AJ572" i="74"/>
  <c r="AE578" i="74"/>
  <c r="AG578" i="74" s="1"/>
  <c r="E581" i="74"/>
  <c r="AF581" i="74"/>
  <c r="K581" i="74"/>
  <c r="AE581" i="74"/>
  <c r="AE584" i="74"/>
  <c r="AF585" i="74"/>
  <c r="T585" i="74"/>
  <c r="AI587" i="74"/>
  <c r="J10" i="74"/>
  <c r="AF10" i="74" s="1"/>
  <c r="J11" i="74"/>
  <c r="F12" i="74"/>
  <c r="X12" i="74"/>
  <c r="H13" i="74"/>
  <c r="N13" i="74"/>
  <c r="R13" i="74"/>
  <c r="W13" i="74"/>
  <c r="C14" i="74"/>
  <c r="M14" i="74"/>
  <c r="W14" i="74"/>
  <c r="D15" i="74"/>
  <c r="X15" i="74"/>
  <c r="AC15" i="74"/>
  <c r="G16" i="74"/>
  <c r="G17" i="74"/>
  <c r="H18" i="74"/>
  <c r="O18" i="74"/>
  <c r="AG24" i="74"/>
  <c r="K26" i="74"/>
  <c r="K28" i="74"/>
  <c r="K39" i="74"/>
  <c r="K42" i="74"/>
  <c r="K54" i="74"/>
  <c r="AE55" i="74"/>
  <c r="AF60" i="74"/>
  <c r="AK60" i="74"/>
  <c r="AK61" i="74"/>
  <c r="M17" i="74"/>
  <c r="AG70" i="74"/>
  <c r="AE71" i="74"/>
  <c r="AK73" i="74"/>
  <c r="V12" i="74"/>
  <c r="AA90" i="74"/>
  <c r="AI91" i="74"/>
  <c r="AK92" i="74"/>
  <c r="AJ98" i="74"/>
  <c r="AE101" i="74"/>
  <c r="AJ104" i="74"/>
  <c r="AI105" i="74"/>
  <c r="AF151" i="74"/>
  <c r="AJ176" i="74"/>
  <c r="AK182" i="74"/>
  <c r="AE193" i="74"/>
  <c r="AE221" i="74"/>
  <c r="AE249" i="74"/>
  <c r="AG249" i="74" s="1"/>
  <c r="AJ277" i="74"/>
  <c r="AF283" i="74"/>
  <c r="AG283" i="74" s="1"/>
  <c r="T287" i="74"/>
  <c r="K339" i="74"/>
  <c r="T122" i="74"/>
  <c r="AE122" i="74"/>
  <c r="AF131" i="74"/>
  <c r="K131" i="74"/>
  <c r="AF133" i="74"/>
  <c r="K133" i="74"/>
  <c r="AJ137" i="74"/>
  <c r="T150" i="74"/>
  <c r="AF150" i="74"/>
  <c r="AE161" i="74"/>
  <c r="E161" i="74"/>
  <c r="AF191" i="74"/>
  <c r="K191" i="74"/>
  <c r="AF194" i="74"/>
  <c r="AA194" i="74"/>
  <c r="K198" i="74"/>
  <c r="AF198" i="74"/>
  <c r="T207" i="74"/>
  <c r="AF207" i="74"/>
  <c r="T211" i="74"/>
  <c r="AF211" i="74"/>
  <c r="T225" i="74"/>
  <c r="AE225" i="74"/>
  <c r="K226" i="74"/>
  <c r="AF226" i="74"/>
  <c r="AJ227" i="74"/>
  <c r="AJ236" i="74"/>
  <c r="AI242" i="74"/>
  <c r="AE252" i="74"/>
  <c r="AA254" i="74"/>
  <c r="K258" i="74"/>
  <c r="AF258" i="74"/>
  <c r="AF600" i="74"/>
  <c r="T600" i="74"/>
  <c r="AF265" i="74"/>
  <c r="AF267" i="74"/>
  <c r="K267" i="74"/>
  <c r="T272" i="74"/>
  <c r="AF272" i="74"/>
  <c r="AE280" i="74"/>
  <c r="AG280" i="74" s="1"/>
  <c r="K280" i="74"/>
  <c r="K287" i="74"/>
  <c r="AF287" i="74"/>
  <c r="T296" i="74"/>
  <c r="E297" i="74"/>
  <c r="AF300" i="74"/>
  <c r="AA300" i="74"/>
  <c r="AI310" i="74"/>
  <c r="AJ311" i="74"/>
  <c r="AJ312" i="74"/>
  <c r="AE313" i="74"/>
  <c r="K313" i="74"/>
  <c r="K322" i="74"/>
  <c r="AE322" i="74"/>
  <c r="AJ323" i="74"/>
  <c r="AE330" i="74"/>
  <c r="T330" i="74"/>
  <c r="AE340" i="74"/>
  <c r="AG340" i="74" s="1"/>
  <c r="AF343" i="74"/>
  <c r="T343" i="74"/>
  <c r="AI347" i="74"/>
  <c r="AJ355" i="74"/>
  <c r="AF356" i="74"/>
  <c r="K356" i="74"/>
  <c r="AA359" i="74"/>
  <c r="AF359" i="74"/>
  <c r="AJ362" i="74"/>
  <c r="AF375" i="74"/>
  <c r="T375" i="74"/>
  <c r="AI386" i="74"/>
  <c r="K389" i="74"/>
  <c r="AF389" i="74"/>
  <c r="K390" i="74"/>
  <c r="AF390" i="74"/>
  <c r="AE390" i="74"/>
  <c r="T390" i="74"/>
  <c r="AJ401" i="74"/>
  <c r="AF401" i="74"/>
  <c r="T401" i="74"/>
  <c r="AF402" i="74"/>
  <c r="E402" i="74"/>
  <c r="K404" i="74"/>
  <c r="AE404" i="74"/>
  <c r="K407" i="74"/>
  <c r="AF407" i="74"/>
  <c r="AI416" i="74"/>
  <c r="AF416" i="74"/>
  <c r="K416" i="74"/>
  <c r="AE419" i="74"/>
  <c r="E419" i="74"/>
  <c r="AE422" i="74"/>
  <c r="K422" i="74"/>
  <c r="K423" i="74"/>
  <c r="AF423" i="74"/>
  <c r="AE428" i="74"/>
  <c r="AG428" i="74" s="1"/>
  <c r="K428" i="74"/>
  <c r="E433" i="74"/>
  <c r="AF433" i="74"/>
  <c r="T436" i="74"/>
  <c r="AF436" i="74"/>
  <c r="AK447" i="74"/>
  <c r="K457" i="74"/>
  <c r="AF457" i="74"/>
  <c r="AJ459" i="74"/>
  <c r="T466" i="74"/>
  <c r="AF466" i="74"/>
  <c r="AJ473" i="74"/>
  <c r="K480" i="74"/>
  <c r="AF480" i="74"/>
  <c r="T493" i="74"/>
  <c r="AF493" i="74"/>
  <c r="AF495" i="74"/>
  <c r="E495" i="74"/>
  <c r="K495" i="74"/>
  <c r="AE495" i="74"/>
  <c r="AE504" i="74"/>
  <c r="AG504" i="74" s="1"/>
  <c r="AJ505" i="74"/>
  <c r="AF506" i="74"/>
  <c r="K506" i="74"/>
  <c r="AK506" i="74"/>
  <c r="AF508" i="74"/>
  <c r="K508" i="74"/>
  <c r="AE521" i="74"/>
  <c r="K521" i="74"/>
  <c r="AF525" i="74"/>
  <c r="T525" i="74"/>
  <c r="E528" i="74"/>
  <c r="AF528" i="74"/>
  <c r="AF535" i="74"/>
  <c r="AG535" i="74" s="1"/>
  <c r="K535" i="74"/>
  <c r="AI537" i="74"/>
  <c r="K539" i="74"/>
  <c r="AF539" i="74"/>
  <c r="T540" i="74"/>
  <c r="AE540" i="74"/>
  <c r="T542" i="74"/>
  <c r="AF542" i="74"/>
  <c r="T551" i="74"/>
  <c r="AF551" i="74"/>
  <c r="AF555" i="74"/>
  <c r="E555" i="74"/>
  <c r="AE557" i="74"/>
  <c r="T557" i="74"/>
  <c r="K564" i="74"/>
  <c r="AE564" i="74"/>
  <c r="AG564" i="74" s="1"/>
  <c r="AF566" i="74"/>
  <c r="K566" i="74"/>
  <c r="AK566" i="74"/>
  <c r="AA569" i="74"/>
  <c r="AE572" i="74"/>
  <c r="K572" i="74"/>
  <c r="AJ582" i="74"/>
  <c r="T584" i="74"/>
  <c r="AF584" i="74"/>
  <c r="AA585" i="74"/>
  <c r="AE585" i="74"/>
  <c r="AE587" i="74"/>
  <c r="E587" i="74"/>
  <c r="N8" i="74"/>
  <c r="AJ8" i="74" s="1"/>
  <c r="J9" i="74"/>
  <c r="AF9" i="74" s="1"/>
  <c r="F11" i="74"/>
  <c r="G12" i="74"/>
  <c r="AD12" i="74"/>
  <c r="J13" i="74"/>
  <c r="S13" i="74"/>
  <c r="G14" i="74"/>
  <c r="R14" i="74"/>
  <c r="Y14" i="74"/>
  <c r="Y15" i="74"/>
  <c r="AD15" i="74"/>
  <c r="C17" i="74"/>
  <c r="H17" i="74"/>
  <c r="D18" i="74"/>
  <c r="J18" i="74"/>
  <c r="AG26" i="74"/>
  <c r="AG28" i="74"/>
  <c r="AG39" i="74"/>
  <c r="K46" i="74"/>
  <c r="AG54" i="74"/>
  <c r="E61" i="74"/>
  <c r="AI72" i="74"/>
  <c r="AI75" i="74"/>
  <c r="AE83" i="74"/>
  <c r="AG83" i="74" s="1"/>
  <c r="AG84" i="74"/>
  <c r="AF88" i="74"/>
  <c r="E93" i="74"/>
  <c r="K104" i="74"/>
  <c r="AE106" i="74"/>
  <c r="K143" i="74"/>
  <c r="AE164" i="74"/>
  <c r="E180" i="74"/>
  <c r="AE182" i="74"/>
  <c r="K193" i="74"/>
  <c r="AA209" i="74"/>
  <c r="E212" i="74"/>
  <c r="K235" i="74"/>
  <c r="E239" i="74"/>
  <c r="K596" i="74"/>
  <c r="AF270" i="74"/>
  <c r="AE287" i="74"/>
  <c r="K117" i="74"/>
  <c r="AE117" i="74"/>
  <c r="AA135" i="74"/>
  <c r="AF135" i="74"/>
  <c r="T147" i="74"/>
  <c r="AF147" i="74"/>
  <c r="AJ172" i="74"/>
  <c r="T209" i="74"/>
  <c r="AF209" i="74"/>
  <c r="AI212" i="74"/>
  <c r="T222" i="74"/>
  <c r="AK222" i="74"/>
  <c r="K225" i="74"/>
  <c r="AF225" i="74"/>
  <c r="AF227" i="74"/>
  <c r="AJ237" i="74"/>
  <c r="E257" i="74"/>
  <c r="AF257" i="74"/>
  <c r="AE593" i="74"/>
  <c r="AG593" i="74" s="1"/>
  <c r="AF601" i="74"/>
  <c r="T601" i="74"/>
  <c r="T267" i="74"/>
  <c r="AE267" i="74"/>
  <c r="K284" i="74"/>
  <c r="AE284" i="74"/>
  <c r="AK287" i="74"/>
  <c r="K293" i="74"/>
  <c r="AF293" i="74"/>
  <c r="AG293" i="74" s="1"/>
  <c r="AA299" i="74"/>
  <c r="AF299" i="74"/>
  <c r="E301" i="74"/>
  <c r="AE301" i="74"/>
  <c r="AJ302" i="74"/>
  <c r="AF330" i="74"/>
  <c r="K330" i="74"/>
  <c r="K347" i="74"/>
  <c r="AF347" i="74"/>
  <c r="AK347" i="74"/>
  <c r="AA360" i="74"/>
  <c r="AF360" i="74"/>
  <c r="AE361" i="74"/>
  <c r="E361" i="74"/>
  <c r="AJ383" i="74"/>
  <c r="T392" i="74"/>
  <c r="AF392" i="74"/>
  <c r="E393" i="74"/>
  <c r="AE393" i="74"/>
  <c r="AE400" i="74"/>
  <c r="AG400" i="74" s="1"/>
  <c r="K400" i="74"/>
  <c r="K418" i="74"/>
  <c r="AF418" i="74"/>
  <c r="AE434" i="74"/>
  <c r="AA434" i="74"/>
  <c r="E438" i="74"/>
  <c r="AF438" i="74"/>
  <c r="T449" i="74"/>
  <c r="AE449" i="74"/>
  <c r="AF451" i="74"/>
  <c r="K451" i="74"/>
  <c r="AE458" i="74"/>
  <c r="AG458" i="74" s="1"/>
  <c r="AJ461" i="74"/>
  <c r="AJ462" i="74"/>
  <c r="T462" i="74"/>
  <c r="AE465" i="74"/>
  <c r="AA465" i="74"/>
  <c r="K475" i="74"/>
  <c r="AF475" i="74"/>
  <c r="AG475" i="74" s="1"/>
  <c r="T477" i="74"/>
  <c r="AE477" i="74"/>
  <c r="AF503" i="74"/>
  <c r="AG503" i="74" s="1"/>
  <c r="K503" i="74"/>
  <c r="E521" i="74"/>
  <c r="AF521" i="74"/>
  <c r="T522" i="74"/>
  <c r="AF522" i="74"/>
  <c r="AE524" i="74"/>
  <c r="AJ533" i="74"/>
  <c r="K537" i="74"/>
  <c r="AF537" i="74"/>
  <c r="T553" i="74"/>
  <c r="AF553" i="74"/>
  <c r="N7" i="74"/>
  <c r="V11" i="74"/>
  <c r="I12" i="74"/>
  <c r="O12" i="74"/>
  <c r="I17" i="74"/>
  <c r="F18" i="74"/>
  <c r="AG25" i="74"/>
  <c r="AG30" i="74"/>
  <c r="AJ52" i="74"/>
  <c r="AI56" i="74"/>
  <c r="AF75" i="74"/>
  <c r="AF90" i="74"/>
  <c r="AI101" i="74"/>
  <c r="K114" i="74"/>
  <c r="T118" i="74"/>
  <c r="E120" i="74"/>
  <c r="AF182" i="74"/>
  <c r="K188" i="74"/>
  <c r="AE192" i="74"/>
  <c r="K206" i="74"/>
  <c r="K222" i="74"/>
  <c r="E240" i="74"/>
  <c r="AF242" i="74"/>
  <c r="K598" i="74"/>
  <c r="AK294" i="74"/>
  <c r="AE296" i="74"/>
  <c r="AI297" i="74"/>
  <c r="AE299" i="74"/>
  <c r="AF329" i="74"/>
  <c r="AG113" i="74"/>
  <c r="AG114" i="74"/>
  <c r="AG218" i="74"/>
  <c r="AG219" i="74"/>
  <c r="AG234" i="74"/>
  <c r="AG384" i="74"/>
  <c r="AG188" i="74"/>
  <c r="AG323" i="74"/>
  <c r="AG324" i="74"/>
  <c r="AG339" i="74"/>
  <c r="AG549" i="74"/>
  <c r="AG429" i="74"/>
  <c r="AG563" i="74"/>
  <c r="E588" i="74"/>
  <c r="K588" i="74"/>
  <c r="AG23" i="74"/>
  <c r="K37" i="74"/>
  <c r="T86" i="74"/>
  <c r="AE103" i="74"/>
  <c r="E103" i="74"/>
  <c r="AF108" i="74"/>
  <c r="E108" i="74"/>
  <c r="AE129" i="74"/>
  <c r="AG129" i="74" s="1"/>
  <c r="K129" i="74"/>
  <c r="AE153" i="74"/>
  <c r="E153" i="74"/>
  <c r="T176" i="74"/>
  <c r="AK232" i="74"/>
  <c r="I9" i="74"/>
  <c r="AE9" i="74" s="1"/>
  <c r="AC11" i="74"/>
  <c r="J12" i="74"/>
  <c r="C13" i="74"/>
  <c r="G13" i="74"/>
  <c r="D14" i="74"/>
  <c r="X14" i="74"/>
  <c r="I15" i="74"/>
  <c r="M15" i="74"/>
  <c r="S16" i="74"/>
  <c r="W16" i="74"/>
  <c r="X17" i="74"/>
  <c r="I18" i="74"/>
  <c r="K23" i="74"/>
  <c r="AE31" i="74"/>
  <c r="AG31" i="74" s="1"/>
  <c r="K31" i="74"/>
  <c r="AF38" i="74"/>
  <c r="AG38" i="74" s="1"/>
  <c r="K38" i="74"/>
  <c r="AF40" i="74"/>
  <c r="AG40" i="74" s="1"/>
  <c r="K40" i="74"/>
  <c r="T41" i="74"/>
  <c r="AJ56" i="74"/>
  <c r="T56" i="74"/>
  <c r="AF68" i="74"/>
  <c r="AG68" i="74" s="1"/>
  <c r="K68" i="74"/>
  <c r="AE69" i="74"/>
  <c r="AG69" i="74" s="1"/>
  <c r="K69" i="74"/>
  <c r="AF76" i="74"/>
  <c r="E76" i="74"/>
  <c r="AF77" i="74"/>
  <c r="K77" i="74"/>
  <c r="AE82" i="74"/>
  <c r="K82" i="74"/>
  <c r="AE86" i="74"/>
  <c r="E86" i="74"/>
  <c r="AF102" i="74"/>
  <c r="E102" i="74"/>
  <c r="AJ116" i="74"/>
  <c r="T116" i="74"/>
  <c r="AI119" i="74"/>
  <c r="AF121" i="74"/>
  <c r="K121" i="74"/>
  <c r="AF128" i="74"/>
  <c r="AG128" i="74" s="1"/>
  <c r="K128" i="74"/>
  <c r="AE133" i="74"/>
  <c r="E133" i="74"/>
  <c r="AF134" i="74"/>
  <c r="AF138" i="74"/>
  <c r="E138" i="74"/>
  <c r="AJ151" i="74"/>
  <c r="AE152" i="74"/>
  <c r="E152" i="74"/>
  <c r="AE160" i="74"/>
  <c r="AG160" i="74" s="1"/>
  <c r="K160" i="74"/>
  <c r="AI161" i="74"/>
  <c r="AF165" i="74"/>
  <c r="E213" i="74"/>
  <c r="AE213" i="74"/>
  <c r="AK596" i="74"/>
  <c r="AJ597" i="74"/>
  <c r="AF277" i="74"/>
  <c r="K277" i="74"/>
  <c r="AE286" i="74"/>
  <c r="E286" i="74"/>
  <c r="AF72" i="74"/>
  <c r="E72" i="74"/>
  <c r="AJ86" i="74"/>
  <c r="AF91" i="74"/>
  <c r="K91" i="74"/>
  <c r="AK136" i="74"/>
  <c r="AF162" i="74"/>
  <c r="E162" i="74"/>
  <c r="AF176" i="74"/>
  <c r="O7" i="74"/>
  <c r="J8" i="74"/>
  <c r="AF8" i="74" s="1"/>
  <c r="O8" i="74"/>
  <c r="AK8" i="74" s="1"/>
  <c r="N9" i="74"/>
  <c r="AJ9" i="74" s="1"/>
  <c r="M10" i="74"/>
  <c r="AI10" i="74" s="1"/>
  <c r="N11" i="74"/>
  <c r="R11" i="74"/>
  <c r="AD11" i="74"/>
  <c r="S12" i="74"/>
  <c r="R15" i="74"/>
  <c r="H16" i="74"/>
  <c r="N18" i="74"/>
  <c r="K24" i="74"/>
  <c r="AE33" i="74"/>
  <c r="AG33" i="74" s="1"/>
  <c r="K33" i="74"/>
  <c r="AE37" i="74"/>
  <c r="AF43" i="74"/>
  <c r="E43" i="74"/>
  <c r="AF44" i="74"/>
  <c r="AE44" i="74"/>
  <c r="AF55" i="74"/>
  <c r="K55" i="74"/>
  <c r="AE56" i="74"/>
  <c r="E56" i="74"/>
  <c r="AF59" i="74"/>
  <c r="AA60" i="74"/>
  <c r="AF62" i="74"/>
  <c r="E62" i="74"/>
  <c r="T72" i="74"/>
  <c r="AJ73" i="74"/>
  <c r="AK74" i="74"/>
  <c r="AJ75" i="74"/>
  <c r="AI76" i="74"/>
  <c r="AF85" i="74"/>
  <c r="AG85" i="74" s="1"/>
  <c r="K85" i="74"/>
  <c r="AI87" i="74"/>
  <c r="AK89" i="74"/>
  <c r="AF89" i="74"/>
  <c r="AK91" i="74"/>
  <c r="AF92" i="74"/>
  <c r="E92" i="74"/>
  <c r="AE105" i="74"/>
  <c r="AF106" i="74"/>
  <c r="E106" i="74"/>
  <c r="AF107" i="74"/>
  <c r="K107" i="74"/>
  <c r="AE112" i="74"/>
  <c r="K112" i="74"/>
  <c r="AE116" i="74"/>
  <c r="E116" i="74"/>
  <c r="AE120" i="74"/>
  <c r="AJ120" i="74"/>
  <c r="AE131" i="74"/>
  <c r="AF132" i="74"/>
  <c r="E132" i="74"/>
  <c r="AI134" i="74"/>
  <c r="AJ142" i="74"/>
  <c r="AF145" i="74"/>
  <c r="AG145" i="74" s="1"/>
  <c r="K145" i="74"/>
  <c r="AE149" i="74"/>
  <c r="AI150" i="74"/>
  <c r="AE151" i="74"/>
  <c r="E151" i="74"/>
  <c r="AF158" i="74"/>
  <c r="AG158" i="74" s="1"/>
  <c r="K158" i="74"/>
  <c r="AK166" i="74"/>
  <c r="AI172" i="74"/>
  <c r="AJ197" i="74"/>
  <c r="AF202" i="74"/>
  <c r="AE211" i="74"/>
  <c r="E211" i="74"/>
  <c r="AI221" i="74"/>
  <c r="AF251" i="74"/>
  <c r="AJ316" i="74"/>
  <c r="AE29" i="74"/>
  <c r="AG29" i="74" s="1"/>
  <c r="K29" i="74"/>
  <c r="AF45" i="74"/>
  <c r="AF61" i="74"/>
  <c r="K61" i="74"/>
  <c r="AF98" i="74"/>
  <c r="AG98" i="74" s="1"/>
  <c r="K98" i="74"/>
  <c r="E165" i="74"/>
  <c r="AE165" i="74"/>
  <c r="AE190" i="74"/>
  <c r="AG190" i="74" s="1"/>
  <c r="K190" i="74"/>
  <c r="I7" i="74"/>
  <c r="O9" i="74"/>
  <c r="AK9" i="74" s="1"/>
  <c r="N10" i="74"/>
  <c r="AJ10" i="74" s="1"/>
  <c r="G11" i="74"/>
  <c r="S11" i="74"/>
  <c r="W11" i="74"/>
  <c r="AA11" i="74"/>
  <c r="D12" i="74"/>
  <c r="H12" i="74"/>
  <c r="I13" i="74"/>
  <c r="F14" i="74"/>
  <c r="J14" i="74"/>
  <c r="V14" i="74"/>
  <c r="Z14" i="74"/>
  <c r="C15" i="74"/>
  <c r="G15" i="74"/>
  <c r="R17" i="74"/>
  <c r="C18" i="74"/>
  <c r="K25" i="74"/>
  <c r="AE27" i="74"/>
  <c r="AG27" i="74" s="1"/>
  <c r="K27" i="74"/>
  <c r="AF41" i="74"/>
  <c r="AE45" i="74"/>
  <c r="AF47" i="74"/>
  <c r="E47" i="74"/>
  <c r="AF48" i="74"/>
  <c r="AE52" i="74"/>
  <c r="K52" i="74"/>
  <c r="AF58" i="74"/>
  <c r="AI62" i="74"/>
  <c r="AK72" i="74"/>
  <c r="AE73" i="74"/>
  <c r="E73" i="74"/>
  <c r="AF74" i="74"/>
  <c r="AK77" i="74"/>
  <c r="AF78" i="74"/>
  <c r="E78" i="74"/>
  <c r="AE88" i="74"/>
  <c r="AI92" i="74"/>
  <c r="AE99" i="74"/>
  <c r="AG99" i="74" s="1"/>
  <c r="K99" i="74"/>
  <c r="AG100" i="74"/>
  <c r="T102" i="74"/>
  <c r="AK104" i="74"/>
  <c r="AI106" i="74"/>
  <c r="AF115" i="74"/>
  <c r="K115" i="74"/>
  <c r="AI117" i="74"/>
  <c r="AK119" i="74"/>
  <c r="AF119" i="74"/>
  <c r="AK121" i="74"/>
  <c r="AF122" i="74"/>
  <c r="E122" i="74"/>
  <c r="AE135" i="74"/>
  <c r="AF136" i="74"/>
  <c r="E136" i="74"/>
  <c r="AF137" i="74"/>
  <c r="K137" i="74"/>
  <c r="AE142" i="74"/>
  <c r="K142" i="74"/>
  <c r="T148" i="74"/>
  <c r="AA149" i="74"/>
  <c r="AK162" i="74"/>
  <c r="AJ163" i="74"/>
  <c r="AF166" i="74"/>
  <c r="E166" i="74"/>
  <c r="AJ167" i="74"/>
  <c r="AE168" i="74"/>
  <c r="E168" i="74"/>
  <c r="T362" i="74"/>
  <c r="AE362" i="74"/>
  <c r="AE43" i="74"/>
  <c r="AE47" i="74"/>
  <c r="AE72" i="74"/>
  <c r="AE74" i="74"/>
  <c r="AE102" i="74"/>
  <c r="AE104" i="74"/>
  <c r="AE132" i="74"/>
  <c r="AE134" i="74"/>
  <c r="T146" i="74"/>
  <c r="AJ146" i="74"/>
  <c r="AE147" i="74"/>
  <c r="AK148" i="74"/>
  <c r="AE162" i="74"/>
  <c r="AG174" i="74"/>
  <c r="AK176" i="74"/>
  <c r="AE181" i="74"/>
  <c r="E181" i="74"/>
  <c r="E183" i="74"/>
  <c r="AE183" i="74"/>
  <c r="AF189" i="74"/>
  <c r="AG189" i="74" s="1"/>
  <c r="K189" i="74"/>
  <c r="AI195" i="74"/>
  <c r="AG205" i="74"/>
  <c r="AK206" i="74"/>
  <c r="AJ207" i="74"/>
  <c r="AA210" i="74"/>
  <c r="AE220" i="74"/>
  <c r="AG220" i="74" s="1"/>
  <c r="K220" i="74"/>
  <c r="AJ224" i="74"/>
  <c r="AF232" i="74"/>
  <c r="K232" i="74"/>
  <c r="AI238" i="74"/>
  <c r="AE239" i="74"/>
  <c r="AJ239" i="74"/>
  <c r="AI240" i="74"/>
  <c r="AE241" i="74"/>
  <c r="E241" i="74"/>
  <c r="AE242" i="74"/>
  <c r="AJ242" i="74"/>
  <c r="E243" i="74"/>
  <c r="AE243" i="74"/>
  <c r="AF247" i="74"/>
  <c r="AE254" i="74"/>
  <c r="AI592" i="74"/>
  <c r="AI296" i="74"/>
  <c r="E329" i="74"/>
  <c r="AE329" i="74"/>
  <c r="AE57" i="74"/>
  <c r="AE58" i="74"/>
  <c r="AE62" i="74"/>
  <c r="AE63" i="74"/>
  <c r="AI82" i="74"/>
  <c r="AE93" i="74"/>
  <c r="AK97" i="74"/>
  <c r="AI112" i="74"/>
  <c r="AE123" i="74"/>
  <c r="AK127" i="74"/>
  <c r="AF142" i="74"/>
  <c r="K144" i="74"/>
  <c r="AG144" i="74"/>
  <c r="AE146" i="74"/>
  <c r="E146" i="74"/>
  <c r="AK146" i="74"/>
  <c r="E148" i="74"/>
  <c r="K148" i="74"/>
  <c r="AA150" i="74"/>
  <c r="K157" i="74"/>
  <c r="AE159" i="74"/>
  <c r="AG159" i="74" s="1"/>
  <c r="K159" i="74"/>
  <c r="AK161" i="74"/>
  <c r="AE163" i="74"/>
  <c r="E163" i="74"/>
  <c r="AI166" i="74"/>
  <c r="AE167" i="74"/>
  <c r="E176" i="74"/>
  <c r="K176" i="74"/>
  <c r="AJ177" i="74"/>
  <c r="AF178" i="74"/>
  <c r="AE196" i="74"/>
  <c r="AE197" i="74"/>
  <c r="E197" i="74"/>
  <c r="AE198" i="74"/>
  <c r="AE203" i="74"/>
  <c r="AG203" i="74" s="1"/>
  <c r="K203" i="74"/>
  <c r="AF206" i="74"/>
  <c r="AE207" i="74"/>
  <c r="E207" i="74"/>
  <c r="AF223" i="74"/>
  <c r="AG235" i="74"/>
  <c r="AK236" i="74"/>
  <c r="AA240" i="74"/>
  <c r="AI249" i="74"/>
  <c r="AJ254" i="74"/>
  <c r="AF255" i="74"/>
  <c r="AJ257" i="74"/>
  <c r="AE258" i="74"/>
  <c r="E258" i="74"/>
  <c r="AE265" i="74"/>
  <c r="K265" i="74"/>
  <c r="AK307" i="74"/>
  <c r="K327" i="74"/>
  <c r="AE327" i="74"/>
  <c r="AE376" i="74"/>
  <c r="E376" i="74"/>
  <c r="E41" i="74"/>
  <c r="AE41" i="74"/>
  <c r="AA44" i="74"/>
  <c r="K53" i="74"/>
  <c r="E59" i="74"/>
  <c r="K70" i="74"/>
  <c r="K83" i="74"/>
  <c r="E87" i="74"/>
  <c r="K100" i="74"/>
  <c r="K113" i="74"/>
  <c r="E117" i="74"/>
  <c r="K130" i="74"/>
  <c r="K150" i="74"/>
  <c r="AI152" i="74"/>
  <c r="AF157" i="74"/>
  <c r="K161" i="74"/>
  <c r="AJ162" i="74"/>
  <c r="AJ164" i="74"/>
  <c r="AA164" i="74"/>
  <c r="T165" i="74"/>
  <c r="AE166" i="74"/>
  <c r="AF172" i="74"/>
  <c r="K175" i="74"/>
  <c r="AI176" i="74"/>
  <c r="AE177" i="74"/>
  <c r="E177" i="74"/>
  <c r="AK178" i="74"/>
  <c r="AK180" i="74"/>
  <c r="AI191" i="74"/>
  <c r="AE194" i="74"/>
  <c r="AK195" i="74"/>
  <c r="AG204" i="74"/>
  <c r="K208" i="74"/>
  <c r="AF210" i="74"/>
  <c r="K210" i="74"/>
  <c r="K221" i="74"/>
  <c r="AI223" i="74"/>
  <c r="T223" i="74"/>
  <c r="AE226" i="74"/>
  <c r="AJ226" i="74"/>
  <c r="AE227" i="74"/>
  <c r="E227" i="74"/>
  <c r="AE228" i="74"/>
  <c r="AE233" i="74"/>
  <c r="AG233" i="74" s="1"/>
  <c r="K233" i="74"/>
  <c r="AF236" i="74"/>
  <c r="AE237" i="74"/>
  <c r="E237" i="74"/>
  <c r="AK238" i="74"/>
  <c r="AK240" i="74"/>
  <c r="AF253" i="74"/>
  <c r="AE256" i="74"/>
  <c r="E256" i="74"/>
  <c r="AA599" i="74"/>
  <c r="E288" i="74"/>
  <c r="AE288" i="74"/>
  <c r="AI393" i="74"/>
  <c r="K172" i="74"/>
  <c r="AE176" i="74"/>
  <c r="AE180" i="74"/>
  <c r="AK187" i="74"/>
  <c r="AK191" i="74"/>
  <c r="AJ192" i="74"/>
  <c r="E193" i="74"/>
  <c r="E195" i="74"/>
  <c r="K202" i="74"/>
  <c r="AI202" i="74"/>
  <c r="E206" i="74"/>
  <c r="T206" i="74"/>
  <c r="AI206" i="74"/>
  <c r="AE210" i="74"/>
  <c r="AK217" i="74"/>
  <c r="K219" i="74"/>
  <c r="AK221" i="74"/>
  <c r="AJ222" i="74"/>
  <c r="E223" i="74"/>
  <c r="E225" i="74"/>
  <c r="AE232" i="74"/>
  <c r="AI232" i="74"/>
  <c r="E236" i="74"/>
  <c r="T236" i="74"/>
  <c r="AI236" i="74"/>
  <c r="AE240" i="74"/>
  <c r="K248" i="74"/>
  <c r="AE248" i="74"/>
  <c r="AK251" i="74"/>
  <c r="E252" i="74"/>
  <c r="AK255" i="74"/>
  <c r="AG594" i="74"/>
  <c r="AF596" i="74"/>
  <c r="E596" i="74"/>
  <c r="AE597" i="74"/>
  <c r="E597" i="74"/>
  <c r="AK598" i="74"/>
  <c r="AK600" i="74"/>
  <c r="AG264" i="74"/>
  <c r="AI270" i="74"/>
  <c r="T270" i="74"/>
  <c r="AK281" i="74"/>
  <c r="AJ282" i="74"/>
  <c r="AE295" i="74"/>
  <c r="AG295" i="74" s="1"/>
  <c r="K295" i="74"/>
  <c r="AE297" i="74"/>
  <c r="AK298" i="74"/>
  <c r="AJ299" i="74"/>
  <c r="AF307" i="74"/>
  <c r="AI313" i="74"/>
  <c r="AE314" i="74"/>
  <c r="AJ314" i="74"/>
  <c r="AI315" i="74"/>
  <c r="AE316" i="74"/>
  <c r="E316" i="74"/>
  <c r="AE317" i="74"/>
  <c r="AJ317" i="74"/>
  <c r="E318" i="74"/>
  <c r="AE318" i="74"/>
  <c r="K326" i="74"/>
  <c r="AI328" i="74"/>
  <c r="T328" i="74"/>
  <c r="AE331" i="74"/>
  <c r="AJ331" i="74"/>
  <c r="AE332" i="74"/>
  <c r="E332" i="74"/>
  <c r="AE333" i="74"/>
  <c r="AE338" i="74"/>
  <c r="AG338" i="74" s="1"/>
  <c r="K338" i="74"/>
  <c r="AI343" i="74"/>
  <c r="AE344" i="74"/>
  <c r="AJ344" i="74"/>
  <c r="AI345" i="74"/>
  <c r="AE346" i="74"/>
  <c r="E346" i="74"/>
  <c r="AE347" i="74"/>
  <c r="AJ347" i="74"/>
  <c r="E348" i="74"/>
  <c r="AE348" i="74"/>
  <c r="AJ356" i="74"/>
  <c r="AI361" i="74"/>
  <c r="AF370" i="74"/>
  <c r="AG370" i="74" s="1"/>
  <c r="K370" i="74"/>
  <c r="AF376" i="74"/>
  <c r="AE377" i="74"/>
  <c r="AF398" i="74"/>
  <c r="AG398" i="74" s="1"/>
  <c r="AK253" i="74"/>
  <c r="AE257" i="74"/>
  <c r="AI596" i="74"/>
  <c r="AE271" i="74"/>
  <c r="AE272" i="74"/>
  <c r="E272" i="74"/>
  <c r="AE273" i="74"/>
  <c r="AE278" i="74"/>
  <c r="AG278" i="74" s="1"/>
  <c r="K278" i="74"/>
  <c r="AF281" i="74"/>
  <c r="AE282" i="74"/>
  <c r="E282" i="74"/>
  <c r="AF298" i="74"/>
  <c r="AK311" i="74"/>
  <c r="AI326" i="74"/>
  <c r="AK330" i="74"/>
  <c r="AK341" i="74"/>
  <c r="AA344" i="74"/>
  <c r="AE355" i="74"/>
  <c r="AG355" i="74" s="1"/>
  <c r="K355" i="74"/>
  <c r="AK357" i="74"/>
  <c r="E359" i="74"/>
  <c r="AE359" i="74"/>
  <c r="AE368" i="74"/>
  <c r="AG368" i="74" s="1"/>
  <c r="K368" i="74"/>
  <c r="K413" i="74"/>
  <c r="AE413" i="74"/>
  <c r="AG413" i="74" s="1"/>
  <c r="K174" i="74"/>
  <c r="E178" i="74"/>
  <c r="K187" i="74"/>
  <c r="E191" i="74"/>
  <c r="T191" i="74"/>
  <c r="K204" i="74"/>
  <c r="E208" i="74"/>
  <c r="K217" i="74"/>
  <c r="E221" i="74"/>
  <c r="K234" i="74"/>
  <c r="E238" i="74"/>
  <c r="AI251" i="74"/>
  <c r="K253" i="74"/>
  <c r="AI255" i="74"/>
  <c r="T255" i="74"/>
  <c r="AF592" i="74"/>
  <c r="K595" i="74"/>
  <c r="T596" i="74"/>
  <c r="AI598" i="74"/>
  <c r="AE599" i="74"/>
  <c r="AJ599" i="74"/>
  <c r="AI600" i="74"/>
  <c r="AE601" i="74"/>
  <c r="E601" i="74"/>
  <c r="AE602" i="74"/>
  <c r="AJ602" i="74"/>
  <c r="E603" i="74"/>
  <c r="AE603" i="74"/>
  <c r="AI266" i="74"/>
  <c r="AE269" i="74"/>
  <c r="AG279" i="74"/>
  <c r="K283" i="74"/>
  <c r="AF285" i="74"/>
  <c r="K296" i="74"/>
  <c r="AI298" i="74"/>
  <c r="T298" i="74"/>
  <c r="AJ301" i="74"/>
  <c r="AE302" i="74"/>
  <c r="E302" i="74"/>
  <c r="AE308" i="74"/>
  <c r="AG308" i="74" s="1"/>
  <c r="K308" i="74"/>
  <c r="AF311" i="74"/>
  <c r="AE312" i="74"/>
  <c r="E312" i="74"/>
  <c r="AK313" i="74"/>
  <c r="AK315" i="74"/>
  <c r="AE325" i="74"/>
  <c r="AG325" i="74" s="1"/>
  <c r="K325" i="74"/>
  <c r="AJ329" i="74"/>
  <c r="AF337" i="74"/>
  <c r="AF341" i="74"/>
  <c r="AE342" i="74"/>
  <c r="E342" i="74"/>
  <c r="AK343" i="74"/>
  <c r="AK345" i="74"/>
  <c r="AI352" i="74"/>
  <c r="AF357" i="74"/>
  <c r="E357" i="74"/>
  <c r="T360" i="74"/>
  <c r="K371" i="74"/>
  <c r="AE371" i="74"/>
  <c r="K249" i="74"/>
  <c r="E253" i="74"/>
  <c r="E255" i="74"/>
  <c r="K592" i="74"/>
  <c r="AE600" i="74"/>
  <c r="AK262" i="74"/>
  <c r="K264" i="74"/>
  <c r="AK266" i="74"/>
  <c r="AJ267" i="74"/>
  <c r="E268" i="74"/>
  <c r="E270" i="74"/>
  <c r="AI277" i="74"/>
  <c r="E281" i="74"/>
  <c r="T281" i="74"/>
  <c r="AI281" i="74"/>
  <c r="AE285" i="74"/>
  <c r="AK292" i="74"/>
  <c r="K294" i="74"/>
  <c r="AK296" i="74"/>
  <c r="AJ297" i="74"/>
  <c r="E298" i="74"/>
  <c r="E300" i="74"/>
  <c r="K307" i="74"/>
  <c r="AE307" i="74"/>
  <c r="AI307" i="74"/>
  <c r="E311" i="74"/>
  <c r="T311" i="74"/>
  <c r="AI311" i="74"/>
  <c r="AE315" i="74"/>
  <c r="AK322" i="74"/>
  <c r="K324" i="74"/>
  <c r="AK326" i="74"/>
  <c r="AJ327" i="74"/>
  <c r="E328" i="74"/>
  <c r="E330" i="74"/>
  <c r="K337" i="74"/>
  <c r="AE337" i="74"/>
  <c r="AI337" i="74"/>
  <c r="E341" i="74"/>
  <c r="T341" i="74"/>
  <c r="AI341" i="74"/>
  <c r="K343" i="74"/>
  <c r="AF353" i="74"/>
  <c r="AG353" i="74" s="1"/>
  <c r="K357" i="74"/>
  <c r="AJ358" i="74"/>
  <c r="K358" i="74"/>
  <c r="E360" i="74"/>
  <c r="E362" i="74"/>
  <c r="AJ367" i="74"/>
  <c r="AJ372" i="74"/>
  <c r="T372" i="74"/>
  <c r="AE373" i="74"/>
  <c r="E373" i="74"/>
  <c r="AI374" i="74"/>
  <c r="AK375" i="74"/>
  <c r="AE375" i="74"/>
  <c r="AI382" i="74"/>
  <c r="AG385" i="74"/>
  <c r="AI387" i="74"/>
  <c r="AJ388" i="74"/>
  <c r="AK389" i="74"/>
  <c r="AK391" i="74"/>
  <c r="AE399" i="74"/>
  <c r="AG399" i="74" s="1"/>
  <c r="K399" i="74"/>
  <c r="AJ417" i="74"/>
  <c r="T417" i="74"/>
  <c r="T479" i="74"/>
  <c r="AF479" i="74"/>
  <c r="AF345" i="74"/>
  <c r="AF363" i="74"/>
  <c r="AF367" i="74"/>
  <c r="AE372" i="74"/>
  <c r="E372" i="74"/>
  <c r="AE374" i="74"/>
  <c r="AI376" i="74"/>
  <c r="AJ386" i="74"/>
  <c r="T386" i="74"/>
  <c r="AF393" i="74"/>
  <c r="AF412" i="74"/>
  <c r="K412" i="74"/>
  <c r="AE445" i="74"/>
  <c r="AG445" i="74" s="1"/>
  <c r="K445" i="74"/>
  <c r="AF447" i="74"/>
  <c r="E447" i="74"/>
  <c r="AI449" i="74"/>
  <c r="AE473" i="74"/>
  <c r="AG473" i="74" s="1"/>
  <c r="K473" i="74"/>
  <c r="K247" i="74"/>
  <c r="E251" i="74"/>
  <c r="T251" i="74"/>
  <c r="K594" i="74"/>
  <c r="E598" i="74"/>
  <c r="K262" i="74"/>
  <c r="E266" i="74"/>
  <c r="T266" i="74"/>
  <c r="K279" i="74"/>
  <c r="E283" i="74"/>
  <c r="K292" i="74"/>
  <c r="E296" i="74"/>
  <c r="K309" i="74"/>
  <c r="E313" i="74"/>
  <c r="E326" i="74"/>
  <c r="K354" i="74"/>
  <c r="E358" i="74"/>
  <c r="K359" i="74"/>
  <c r="T359" i="74"/>
  <c r="AF361" i="74"/>
  <c r="K363" i="74"/>
  <c r="K367" i="74"/>
  <c r="AF371" i="74"/>
  <c r="AK371" i="74"/>
  <c r="T371" i="74"/>
  <c r="AF372" i="74"/>
  <c r="AI373" i="74"/>
  <c r="AF374" i="74"/>
  <c r="AJ374" i="74"/>
  <c r="AA374" i="74"/>
  <c r="T376" i="74"/>
  <c r="AK377" i="74"/>
  <c r="E378" i="74"/>
  <c r="AE378" i="74"/>
  <c r="AE382" i="74"/>
  <c r="K382" i="74"/>
  <c r="AJ382" i="74"/>
  <c r="AE386" i="74"/>
  <c r="E386" i="74"/>
  <c r="AI389" i="74"/>
  <c r="T389" i="74"/>
  <c r="AI402" i="74"/>
  <c r="AF403" i="74"/>
  <c r="E403" i="74"/>
  <c r="T420" i="74"/>
  <c r="AE420" i="74"/>
  <c r="AF430" i="74"/>
  <c r="AJ431" i="74"/>
  <c r="T431" i="74"/>
  <c r="K491" i="74"/>
  <c r="AE491" i="74"/>
  <c r="AF497" i="74"/>
  <c r="K497" i="74"/>
  <c r="AI372" i="74"/>
  <c r="K385" i="74"/>
  <c r="K387" i="74"/>
  <c r="AK387" i="74"/>
  <c r="E389" i="74"/>
  <c r="AF391" i="74"/>
  <c r="E392" i="74"/>
  <c r="K393" i="74"/>
  <c r="AJ397" i="74"/>
  <c r="K398" i="74"/>
  <c r="AI398" i="74"/>
  <c r="AI401" i="74"/>
  <c r="AI405" i="74"/>
  <c r="AJ406" i="74"/>
  <c r="T407" i="74"/>
  <c r="AJ416" i="74"/>
  <c r="AE417" i="74"/>
  <c r="E417" i="74"/>
  <c r="AK417" i="74"/>
  <c r="AI419" i="74"/>
  <c r="T421" i="74"/>
  <c r="AE431" i="74"/>
  <c r="E431" i="74"/>
  <c r="AK432" i="74"/>
  <c r="AE433" i="74"/>
  <c r="AE435" i="74"/>
  <c r="AI437" i="74"/>
  <c r="K438" i="74"/>
  <c r="AG443" i="74"/>
  <c r="AF472" i="74"/>
  <c r="AF488" i="74"/>
  <c r="AG488" i="74" s="1"/>
  <c r="K488" i="74"/>
  <c r="AE489" i="74"/>
  <c r="AG489" i="74" s="1"/>
  <c r="K489" i="74"/>
  <c r="K511" i="74"/>
  <c r="AE511" i="74"/>
  <c r="AE401" i="74"/>
  <c r="AK402" i="74"/>
  <c r="T404" i="74"/>
  <c r="AE405" i="74"/>
  <c r="AF406" i="74"/>
  <c r="AE407" i="74"/>
  <c r="E407" i="74"/>
  <c r="AE416" i="74"/>
  <c r="K466" i="74"/>
  <c r="AE466" i="74"/>
  <c r="AF496" i="74"/>
  <c r="E496" i="74"/>
  <c r="E510" i="74"/>
  <c r="AF510" i="74"/>
  <c r="T387" i="74"/>
  <c r="K402" i="74"/>
  <c r="AJ403" i="74"/>
  <c r="E404" i="74"/>
  <c r="K406" i="74"/>
  <c r="AE406" i="74"/>
  <c r="E416" i="74"/>
  <c r="AE418" i="74"/>
  <c r="E418" i="74"/>
  <c r="AF419" i="74"/>
  <c r="AK422" i="74"/>
  <c r="E423" i="74"/>
  <c r="AE427" i="74"/>
  <c r="K427" i="74"/>
  <c r="AI432" i="74"/>
  <c r="T434" i="74"/>
  <c r="AK436" i="74"/>
  <c r="AE444" i="74"/>
  <c r="AG444" i="74" s="1"/>
  <c r="K444" i="74"/>
  <c r="AJ446" i="74"/>
  <c r="AI461" i="74"/>
  <c r="AF462" i="74"/>
  <c r="E462" i="74"/>
  <c r="AE476" i="74"/>
  <c r="E476" i="74"/>
  <c r="AK476" i="74"/>
  <c r="AA419" i="74"/>
  <c r="E421" i="74"/>
  <c r="K430" i="74"/>
  <c r="K432" i="74"/>
  <c r="E434" i="74"/>
  <c r="E437" i="74"/>
  <c r="AF442" i="74"/>
  <c r="K443" i="74"/>
  <c r="AJ449" i="74"/>
  <c r="AE452" i="74"/>
  <c r="AI457" i="74"/>
  <c r="AJ464" i="74"/>
  <c r="AF467" i="74"/>
  <c r="AE468" i="74"/>
  <c r="AF476" i="74"/>
  <c r="AI477" i="74"/>
  <c r="AK479" i="74"/>
  <c r="AF482" i="74"/>
  <c r="E482" i="74"/>
  <c r="AG490" i="74"/>
  <c r="AJ493" i="74"/>
  <c r="AK494" i="74"/>
  <c r="AJ495" i="74"/>
  <c r="AI496" i="74"/>
  <c r="AI502" i="74"/>
  <c r="AK507" i="74"/>
  <c r="AI511" i="74"/>
  <c r="E525" i="74"/>
  <c r="AE525" i="74"/>
  <c r="AI427" i="74"/>
  <c r="AJ448" i="74"/>
  <c r="T448" i="74"/>
  <c r="AK449" i="74"/>
  <c r="T450" i="74"/>
  <c r="AE451" i="74"/>
  <c r="T451" i="74"/>
  <c r="AF452" i="74"/>
  <c r="K458" i="74"/>
  <c r="AE459" i="74"/>
  <c r="K459" i="74"/>
  <c r="T463" i="74"/>
  <c r="AK464" i="74"/>
  <c r="T465" i="74"/>
  <c r="AJ466" i="74"/>
  <c r="AF477" i="74"/>
  <c r="AE478" i="74"/>
  <c r="AI482" i="74"/>
  <c r="AK492" i="74"/>
  <c r="AE493" i="74"/>
  <c r="E493" i="74"/>
  <c r="AF494" i="74"/>
  <c r="AK497" i="74"/>
  <c r="AF498" i="74"/>
  <c r="E498" i="74"/>
  <c r="AE505" i="74"/>
  <c r="K505" i="74"/>
  <c r="AE506" i="74"/>
  <c r="AF507" i="74"/>
  <c r="E507" i="74"/>
  <c r="E509" i="74"/>
  <c r="AE509" i="74"/>
  <c r="AI510" i="74"/>
  <c r="AE448" i="74"/>
  <c r="E448" i="74"/>
  <c r="AF449" i="74"/>
  <c r="E450" i="74"/>
  <c r="K452" i="74"/>
  <c r="E453" i="74"/>
  <c r="AE453" i="74"/>
  <c r="AE460" i="74"/>
  <c r="AG460" i="74" s="1"/>
  <c r="K460" i="74"/>
  <c r="K461" i="74"/>
  <c r="AE463" i="74"/>
  <c r="E463" i="74"/>
  <c r="AF464" i="74"/>
  <c r="E465" i="74"/>
  <c r="AE472" i="74"/>
  <c r="K472" i="74"/>
  <c r="AK472" i="74"/>
  <c r="AJ476" i="74"/>
  <c r="T476" i="74"/>
  <c r="AI479" i="74"/>
  <c r="AF481" i="74"/>
  <c r="K481" i="74"/>
  <c r="AK488" i="74"/>
  <c r="AF492" i="74"/>
  <c r="E492" i="74"/>
  <c r="E543" i="74"/>
  <c r="AE543" i="74"/>
  <c r="AI551" i="74"/>
  <c r="AE492" i="74"/>
  <c r="AE494" i="74"/>
  <c r="AF505" i="74"/>
  <c r="AE519" i="74"/>
  <c r="AG519" i="74" s="1"/>
  <c r="K519" i="74"/>
  <c r="AK536" i="74"/>
  <c r="AE537" i="74"/>
  <c r="E537" i="74"/>
  <c r="AE550" i="74"/>
  <c r="AG550" i="74" s="1"/>
  <c r="K550" i="74"/>
  <c r="AF582" i="74"/>
  <c r="AE583" i="74"/>
  <c r="E583" i="74"/>
  <c r="AE482" i="74"/>
  <c r="AE483" i="74"/>
  <c r="AE496" i="74"/>
  <c r="AA509" i="74"/>
  <c r="AE512" i="74"/>
  <c r="AF513" i="74"/>
  <c r="AJ523" i="74"/>
  <c r="AF526" i="74"/>
  <c r="E477" i="74"/>
  <c r="K490" i="74"/>
  <c r="K502" i="74"/>
  <c r="K504" i="74"/>
  <c r="E508" i="74"/>
  <c r="T509" i="74"/>
  <c r="AF511" i="74"/>
  <c r="K513" i="74"/>
  <c r="AG518" i="74"/>
  <c r="AG520" i="74"/>
  <c r="AJ521" i="74"/>
  <c r="AK522" i="74"/>
  <c r="AE523" i="74"/>
  <c r="E523" i="74"/>
  <c r="K524" i="74"/>
  <c r="AJ525" i="74"/>
  <c r="AF517" i="74"/>
  <c r="AJ517" i="74"/>
  <c r="K518" i="74"/>
  <c r="E522" i="74"/>
  <c r="AA524" i="74"/>
  <c r="E526" i="74"/>
  <c r="AE527" i="74"/>
  <c r="E527" i="74"/>
  <c r="K528" i="74"/>
  <c r="AF536" i="74"/>
  <c r="E536" i="74"/>
  <c r="AI538" i="74"/>
  <c r="AE539" i="74"/>
  <c r="AI540" i="74"/>
  <c r="AE541" i="74"/>
  <c r="E541" i="74"/>
  <c r="AE542" i="74"/>
  <c r="AJ542" i="74"/>
  <c r="AI552" i="74"/>
  <c r="AJ566" i="74"/>
  <c r="T566" i="74"/>
  <c r="AF524" i="74"/>
  <c r="AI547" i="74"/>
  <c r="AJ562" i="74"/>
  <c r="AF532" i="74"/>
  <c r="AE533" i="74"/>
  <c r="AG533" i="74" s="1"/>
  <c r="K533" i="74"/>
  <c r="AE534" i="74"/>
  <c r="AG534" i="74" s="1"/>
  <c r="K534" i="74"/>
  <c r="T536" i="74"/>
  <c r="AF540" i="74"/>
  <c r="AA540" i="74"/>
  <c r="AG548" i="74"/>
  <c r="K552" i="74"/>
  <c r="AE552" i="74"/>
  <c r="AE553" i="74"/>
  <c r="E553" i="74"/>
  <c r="K568" i="74"/>
  <c r="AE568" i="74"/>
  <c r="AE536" i="74"/>
  <c r="K549" i="74"/>
  <c r="K551" i="74"/>
  <c r="AE555" i="74"/>
  <c r="AF556" i="74"/>
  <c r="E556" i="74"/>
  <c r="AE562" i="74"/>
  <c r="K562" i="74"/>
  <c r="AE566" i="74"/>
  <c r="E566" i="74"/>
  <c r="AE570" i="74"/>
  <c r="AJ570" i="74"/>
  <c r="AF573" i="74"/>
  <c r="AE579" i="74"/>
  <c r="AG579" i="74" s="1"/>
  <c r="K579" i="74"/>
  <c r="AI582" i="74"/>
  <c r="AK584" i="74"/>
  <c r="AJ585" i="74"/>
  <c r="AJ532" i="74"/>
  <c r="E554" i="74"/>
  <c r="AE554" i="74"/>
  <c r="AK554" i="74"/>
  <c r="AI556" i="74"/>
  <c r="AF565" i="74"/>
  <c r="K565" i="74"/>
  <c r="AI567" i="74"/>
  <c r="AK569" i="74"/>
  <c r="AF569" i="74"/>
  <c r="AF572" i="74"/>
  <c r="E572" i="74"/>
  <c r="T582" i="74"/>
  <c r="AI584" i="74"/>
  <c r="T586" i="74"/>
  <c r="E538" i="74"/>
  <c r="AK552" i="74"/>
  <c r="AF554" i="74"/>
  <c r="AK557" i="74"/>
  <c r="AF558" i="74"/>
  <c r="E558" i="74"/>
  <c r="AF567" i="74"/>
  <c r="AF571" i="74"/>
  <c r="AI572" i="74"/>
  <c r="AG580" i="74"/>
  <c r="AF577" i="74"/>
  <c r="K578" i="74"/>
  <c r="AJ581" i="74"/>
  <c r="E582" i="74"/>
  <c r="AA584" i="74"/>
  <c r="E586" i="74"/>
  <c r="AE556" i="74"/>
  <c r="AE573" i="74"/>
  <c r="AK577" i="74"/>
  <c r="K563" i="74"/>
  <c r="E567" i="74"/>
  <c r="DW16" i="46"/>
  <c r="DW40" i="46"/>
  <c r="DW41" i="46"/>
  <c r="DW24" i="46"/>
  <c r="DZ45" i="46"/>
  <c r="DY45" i="46"/>
  <c r="DX45" i="46"/>
  <c r="DV45" i="46"/>
  <c r="DU45" i="46"/>
  <c r="DW39" i="46"/>
  <c r="DW38" i="46"/>
  <c r="DW37" i="46"/>
  <c r="DW35" i="46"/>
  <c r="DW34" i="46"/>
  <c r="DW27" i="46"/>
  <c r="DW25" i="46"/>
  <c r="DW22" i="46"/>
  <c r="DW21" i="46"/>
  <c r="DW20" i="46"/>
  <c r="DW19" i="46"/>
  <c r="DW15" i="46"/>
  <c r="DW13" i="46"/>
  <c r="DW11" i="46"/>
  <c r="DW9" i="46"/>
  <c r="DW7" i="46"/>
  <c r="AG487" i="74" l="1"/>
  <c r="AG397" i="74"/>
  <c r="AG281" i="74"/>
  <c r="AG67" i="74"/>
  <c r="AG341" i="74"/>
  <c r="AG547" i="74"/>
  <c r="AG292" i="74"/>
  <c r="AG317" i="74"/>
  <c r="AG59" i="74"/>
  <c r="AG213" i="74"/>
  <c r="AG46" i="74"/>
  <c r="AG352" i="74"/>
  <c r="AG217" i="74"/>
  <c r="AG273" i="74"/>
  <c r="AG97" i="74"/>
  <c r="AG187" i="74"/>
  <c r="AG502" i="74"/>
  <c r="AG262" i="74"/>
  <c r="AG461" i="74"/>
  <c r="AG388" i="74"/>
  <c r="AG513" i="74"/>
  <c r="AG284" i="74"/>
  <c r="AG48" i="74"/>
  <c r="AG301" i="74"/>
  <c r="AG266" i="74"/>
  <c r="AG268" i="74"/>
  <c r="C59" i="73"/>
  <c r="AG343" i="74"/>
  <c r="B58" i="73"/>
  <c r="B60" i="73"/>
  <c r="B59" i="73"/>
  <c r="AG457" i="74"/>
  <c r="AG127" i="74"/>
  <c r="AG172" i="74"/>
  <c r="AJ7" i="74"/>
  <c r="AI7" i="74"/>
  <c r="C57" i="73"/>
  <c r="B57" i="73"/>
  <c r="AG22" i="74"/>
  <c r="AG247" i="74"/>
  <c r="AG277" i="74"/>
  <c r="AG322" i="74"/>
  <c r="AF7" i="74"/>
  <c r="C58" i="73"/>
  <c r="AG363" i="74"/>
  <c r="AG206" i="74"/>
  <c r="AG183" i="74"/>
  <c r="AG251" i="74"/>
  <c r="AG348" i="74"/>
  <c r="AG297" i="74"/>
  <c r="AG288" i="74"/>
  <c r="AG463" i="74"/>
  <c r="AG121" i="74"/>
  <c r="AG103" i="74"/>
  <c r="AG221" i="74"/>
  <c r="AG60" i="74"/>
  <c r="AG358" i="74"/>
  <c r="AG567" i="74"/>
  <c r="AG507" i="74"/>
  <c r="AG356" i="74"/>
  <c r="AG212" i="74"/>
  <c r="AG523" i="74"/>
  <c r="AG431" i="74"/>
  <c r="AG603" i="74"/>
  <c r="AG197" i="74"/>
  <c r="AG178" i="74"/>
  <c r="AG362" i="74"/>
  <c r="AG313" i="74"/>
  <c r="AG558" i="74"/>
  <c r="AG432" i="74"/>
  <c r="AG328" i="74"/>
  <c r="AG333" i="74"/>
  <c r="AG163" i="74"/>
  <c r="AG119" i="74"/>
  <c r="AG105" i="74"/>
  <c r="AG265" i="74"/>
  <c r="AG87" i="74"/>
  <c r="AG553" i="74"/>
  <c r="AG419" i="74"/>
  <c r="AG359" i="74"/>
  <c r="AG191" i="74"/>
  <c r="AG572" i="74"/>
  <c r="AG401" i="74"/>
  <c r="AG378" i="74"/>
  <c r="AG373" i="74"/>
  <c r="AG326" i="74"/>
  <c r="AG194" i="74"/>
  <c r="AG177" i="74"/>
  <c r="AG436" i="74"/>
  <c r="AG63" i="74"/>
  <c r="AG243" i="74"/>
  <c r="AG521" i="74"/>
  <c r="AG329" i="74"/>
  <c r="AG478" i="74"/>
  <c r="AG256" i="74"/>
  <c r="AG91" i="74"/>
  <c r="AG32" i="74"/>
  <c r="AG377" i="74"/>
  <c r="AG228" i="74"/>
  <c r="AG89" i="74"/>
  <c r="AG526" i="74"/>
  <c r="AG269" i="74"/>
  <c r="AG318" i="74"/>
  <c r="AG73" i="74"/>
  <c r="AG153" i="74"/>
  <c r="AG446" i="74"/>
  <c r="AG238" i="74"/>
  <c r="AG408" i="74"/>
  <c r="AG538" i="74"/>
  <c r="AG77" i="74"/>
  <c r="AG90" i="74"/>
  <c r="AG71" i="74"/>
  <c r="AG116" i="74"/>
  <c r="AG361" i="74"/>
  <c r="AG566" i="74"/>
  <c r="AG506" i="74"/>
  <c r="AG123" i="74"/>
  <c r="AG62" i="74"/>
  <c r="AG192" i="74"/>
  <c r="AG423" i="74"/>
  <c r="AG252" i="74"/>
  <c r="AG101" i="74"/>
  <c r="AG222" i="74"/>
  <c r="AG161" i="74"/>
  <c r="AG586" i="74"/>
  <c r="AG498" i="74"/>
  <c r="AG525" i="74"/>
  <c r="AG345" i="74"/>
  <c r="AG315" i="74"/>
  <c r="AG282" i="74"/>
  <c r="AG152" i="74"/>
  <c r="AG108" i="74"/>
  <c r="AG193" i="74"/>
  <c r="AG588" i="74"/>
  <c r="AG86" i="74"/>
  <c r="AG602" i="74"/>
  <c r="AG107" i="74"/>
  <c r="AG138" i="74"/>
  <c r="AG47" i="74"/>
  <c r="AG462" i="74"/>
  <c r="AG453" i="74"/>
  <c r="AG477" i="74"/>
  <c r="AG146" i="74"/>
  <c r="AG57" i="74"/>
  <c r="AG421" i="74"/>
  <c r="AG389" i="74"/>
  <c r="AG270" i="74"/>
  <c r="AG587" i="74"/>
  <c r="AG357" i="74"/>
  <c r="AG236" i="74"/>
  <c r="AG148" i="74"/>
  <c r="AG527" i="74"/>
  <c r="AG416" i="74"/>
  <c r="AG405" i="74"/>
  <c r="AG417" i="74"/>
  <c r="AG403" i="74"/>
  <c r="AG342" i="74"/>
  <c r="AG302" i="74"/>
  <c r="AG596" i="74"/>
  <c r="AG210" i="74"/>
  <c r="AG41" i="74"/>
  <c r="AG93" i="74"/>
  <c r="AG241" i="74"/>
  <c r="AG92" i="74"/>
  <c r="AJ18" i="74"/>
  <c r="AG76" i="74"/>
  <c r="AG438" i="74"/>
  <c r="AG392" i="74"/>
  <c r="AG117" i="74"/>
  <c r="AG557" i="74"/>
  <c r="AG551" i="74"/>
  <c r="AJ17" i="74"/>
  <c r="AG195" i="74"/>
  <c r="AG402" i="74"/>
  <c r="AG537" i="74"/>
  <c r="AG449" i="74"/>
  <c r="AG524" i="74"/>
  <c r="AG541" i="74"/>
  <c r="AG483" i="74"/>
  <c r="AG543" i="74"/>
  <c r="AG448" i="74"/>
  <c r="AG386" i="74"/>
  <c r="AG237" i="74"/>
  <c r="AG327" i="74"/>
  <c r="AG255" i="74"/>
  <c r="AG168" i="74"/>
  <c r="AG136" i="74"/>
  <c r="AG149" i="74"/>
  <c r="AE12" i="74"/>
  <c r="AG582" i="74"/>
  <c r="AG479" i="74"/>
  <c r="AG346" i="74"/>
  <c r="AG331" i="74"/>
  <c r="AG316" i="74"/>
  <c r="AG137" i="74"/>
  <c r="AG211" i="74"/>
  <c r="AG120" i="74"/>
  <c r="AI18" i="74"/>
  <c r="AG568" i="74"/>
  <c r="AG240" i="74"/>
  <c r="AG258" i="74"/>
  <c r="AG162" i="74"/>
  <c r="AE15" i="74"/>
  <c r="AG434" i="74"/>
  <c r="AG360" i="74"/>
  <c r="AG585" i="74"/>
  <c r="AG300" i="74"/>
  <c r="AG583" i="74"/>
  <c r="AG510" i="74"/>
  <c r="AG433" i="74"/>
  <c r="AG597" i="74"/>
  <c r="AG226" i="74"/>
  <c r="AG61" i="74"/>
  <c r="AG522" i="74"/>
  <c r="AG437" i="74"/>
  <c r="AG347" i="74"/>
  <c r="AG9" i="74"/>
  <c r="AG422" i="74"/>
  <c r="AG556" i="74"/>
  <c r="AG482" i="74"/>
  <c r="AG55" i="74"/>
  <c r="AG496" i="74"/>
  <c r="AG599" i="74"/>
  <c r="AG344" i="74"/>
  <c r="AG135" i="74"/>
  <c r="AG122" i="74"/>
  <c r="AG393" i="74"/>
  <c r="AG312" i="74"/>
  <c r="AG492" i="74"/>
  <c r="AG601" i="74"/>
  <c r="AG257" i="74"/>
  <c r="AG227" i="74"/>
  <c r="AI16" i="74"/>
  <c r="AF18" i="74"/>
  <c r="AG495" i="74"/>
  <c r="AG571" i="74"/>
  <c r="AG509" i="74"/>
  <c r="AG406" i="74"/>
  <c r="AG332" i="74"/>
  <c r="AG166" i="74"/>
  <c r="AG254" i="74"/>
  <c r="AG181" i="74"/>
  <c r="AG132" i="74"/>
  <c r="AG43" i="74"/>
  <c r="AK16" i="74"/>
  <c r="AG286" i="74"/>
  <c r="AI13" i="74"/>
  <c r="AG450" i="74"/>
  <c r="AG387" i="74"/>
  <c r="AG296" i="74"/>
  <c r="AE16" i="74"/>
  <c r="AG598" i="74"/>
  <c r="AG118" i="74"/>
  <c r="AG10" i="74"/>
  <c r="AG528" i="74"/>
  <c r="AG404" i="74"/>
  <c r="AF15" i="74"/>
  <c r="AG584" i="74"/>
  <c r="AG581" i="74"/>
  <c r="AG442" i="74"/>
  <c r="AG224" i="74"/>
  <c r="AG569" i="74"/>
  <c r="AG407" i="74"/>
  <c r="AG435" i="74"/>
  <c r="AG447" i="74"/>
  <c r="AG104" i="74"/>
  <c r="AE18" i="74"/>
  <c r="AG56" i="74"/>
  <c r="AG75" i="74"/>
  <c r="AG164" i="74"/>
  <c r="AG552" i="74"/>
  <c r="AG542" i="74"/>
  <c r="AG539" i="74"/>
  <c r="AG481" i="74"/>
  <c r="AG464" i="74"/>
  <c r="AG468" i="74"/>
  <c r="AG418" i="74"/>
  <c r="AG196" i="74"/>
  <c r="AG74" i="74"/>
  <c r="C60" i="73"/>
  <c r="AG131" i="74"/>
  <c r="AG150" i="74"/>
  <c r="AG497" i="74"/>
  <c r="AF16" i="74"/>
  <c r="AG466" i="74"/>
  <c r="AG311" i="74"/>
  <c r="AG198" i="74"/>
  <c r="AG242" i="74"/>
  <c r="AE17" i="74"/>
  <c r="AG151" i="74"/>
  <c r="AG465" i="74"/>
  <c r="AG267" i="74"/>
  <c r="T17" i="74"/>
  <c r="AF17" i="74"/>
  <c r="AG555" i="74"/>
  <c r="AG570" i="74"/>
  <c r="AG491" i="74"/>
  <c r="AG420" i="74"/>
  <c r="AG375" i="74"/>
  <c r="AG180" i="74"/>
  <c r="AG239" i="74"/>
  <c r="AG134" i="74"/>
  <c r="AG106" i="74"/>
  <c r="AG8" i="74"/>
  <c r="AG299" i="74"/>
  <c r="AF13" i="74"/>
  <c r="AG179" i="74"/>
  <c r="AK13" i="74"/>
  <c r="AJ15" i="74"/>
  <c r="AJ16" i="74"/>
  <c r="AJ12" i="74"/>
  <c r="AI15" i="74"/>
  <c r="AJ13" i="74"/>
  <c r="AI17" i="74"/>
  <c r="AK12" i="74"/>
  <c r="AI11" i="74"/>
  <c r="AI12" i="74"/>
  <c r="AK18" i="74"/>
  <c r="AK15" i="74"/>
  <c r="AG512" i="74"/>
  <c r="AG391" i="74"/>
  <c r="AG600" i="74"/>
  <c r="K11" i="74"/>
  <c r="K13" i="74"/>
  <c r="AG223" i="74"/>
  <c r="AG287" i="74"/>
  <c r="AG480" i="74"/>
  <c r="T14" i="74"/>
  <c r="T13" i="74"/>
  <c r="AG536" i="74"/>
  <c r="AG467" i="74"/>
  <c r="AG511" i="74"/>
  <c r="AG285" i="74"/>
  <c r="AG272" i="74"/>
  <c r="AG314" i="74"/>
  <c r="AG207" i="74"/>
  <c r="AG147" i="74"/>
  <c r="AG72" i="74"/>
  <c r="AG88" i="74"/>
  <c r="E18" i="74"/>
  <c r="AG182" i="74"/>
  <c r="AJ14" i="74"/>
  <c r="AG390" i="74"/>
  <c r="AE14" i="74"/>
  <c r="AG209" i="74"/>
  <c r="K15" i="74"/>
  <c r="E15" i="74"/>
  <c r="AG540" i="74"/>
  <c r="AG493" i="74"/>
  <c r="AG451" i="74"/>
  <c r="T16" i="74"/>
  <c r="AG271" i="74"/>
  <c r="AG253" i="74"/>
  <c r="AG167" i="74"/>
  <c r="AG102" i="74"/>
  <c r="AG165" i="74"/>
  <c r="AG44" i="74"/>
  <c r="AG133" i="74"/>
  <c r="AK17" i="74"/>
  <c r="AG330" i="74"/>
  <c r="AG225" i="74"/>
  <c r="AG508" i="74"/>
  <c r="AG52" i="74"/>
  <c r="AA15" i="74"/>
  <c r="E16" i="74"/>
  <c r="AK14" i="74"/>
  <c r="AG573" i="74"/>
  <c r="AG565" i="74"/>
  <c r="AG562" i="74"/>
  <c r="AG505" i="74"/>
  <c r="AG459" i="74"/>
  <c r="AG452" i="74"/>
  <c r="AG532" i="74"/>
  <c r="AG382" i="74"/>
  <c r="AG412" i="74"/>
  <c r="AG374" i="74"/>
  <c r="AG371" i="74"/>
  <c r="AG298" i="74"/>
  <c r="AG202" i="74"/>
  <c r="E14" i="74"/>
  <c r="E11" i="74"/>
  <c r="AG115" i="74"/>
  <c r="AG45" i="74"/>
  <c r="AF12" i="74"/>
  <c r="AJ11" i="74"/>
  <c r="K14" i="74"/>
  <c r="AG37" i="74"/>
  <c r="E12" i="74"/>
  <c r="AG78" i="74"/>
  <c r="K16" i="74"/>
  <c r="AF14" i="74"/>
  <c r="AK11" i="74"/>
  <c r="AG307" i="74"/>
  <c r="K12" i="74"/>
  <c r="AF11" i="74"/>
  <c r="AG472" i="74"/>
  <c r="AG430" i="74"/>
  <c r="AG427" i="74"/>
  <c r="AG367" i="74"/>
  <c r="AG337" i="74"/>
  <c r="AG176" i="74"/>
  <c r="AG157" i="74"/>
  <c r="AG142" i="74"/>
  <c r="K10" i="74"/>
  <c r="AI14" i="74"/>
  <c r="E13" i="74"/>
  <c r="K18" i="74"/>
  <c r="AG82" i="74"/>
  <c r="K17" i="74"/>
  <c r="K7" i="74"/>
  <c r="AE7" i="74"/>
  <c r="K9" i="74"/>
  <c r="T11" i="74"/>
  <c r="AG577" i="74"/>
  <c r="AG554" i="74"/>
  <c r="AG494" i="74"/>
  <c r="AG517" i="74"/>
  <c r="AG476" i="74"/>
  <c r="AG372" i="74"/>
  <c r="AG592" i="74"/>
  <c r="AG248" i="74"/>
  <c r="AG232" i="74"/>
  <c r="T15" i="74"/>
  <c r="AA14" i="74"/>
  <c r="AG376" i="74"/>
  <c r="AG58" i="74"/>
  <c r="E17" i="74"/>
  <c r="AG112" i="74"/>
  <c r="T12" i="74"/>
  <c r="AK7" i="74"/>
  <c r="K8" i="74"/>
  <c r="AE13" i="74"/>
  <c r="AE11" i="74"/>
  <c r="DW45" i="46"/>
  <c r="B36" i="73" s="1"/>
  <c r="B42" i="78"/>
  <c r="B41" i="78"/>
  <c r="B40" i="78"/>
  <c r="B39" i="78"/>
  <c r="B38" i="78"/>
  <c r="B37" i="78"/>
  <c r="B36" i="78"/>
  <c r="B35" i="78"/>
  <c r="B34" i="78"/>
  <c r="B33" i="78"/>
  <c r="B32" i="78"/>
  <c r="B31" i="78"/>
  <c r="B30" i="78"/>
  <c r="B29" i="78"/>
  <c r="B28" i="78"/>
  <c r="B27" i="78"/>
  <c r="B26" i="78"/>
  <c r="B25" i="78"/>
  <c r="B24" i="78"/>
  <c r="B23" i="78"/>
  <c r="B22" i="78"/>
  <c r="B21" i="78"/>
  <c r="B20" i="78"/>
  <c r="B19" i="78"/>
  <c r="B18" i="78"/>
  <c r="B17" i="78"/>
  <c r="B16" i="78"/>
  <c r="B15" i="78"/>
  <c r="B14" i="78"/>
  <c r="B13" i="78"/>
  <c r="B12" i="78"/>
  <c r="B11" i="78"/>
  <c r="B10" i="78"/>
  <c r="B9" i="78"/>
  <c r="B8" i="78"/>
  <c r="B7" i="78"/>
  <c r="B6" i="78"/>
  <c r="B5" i="78"/>
  <c r="B4" i="78"/>
  <c r="AO3" i="78"/>
  <c r="AN3" i="78"/>
  <c r="AM3" i="78"/>
  <c r="AL3" i="78"/>
  <c r="AK3" i="78"/>
  <c r="AJ3" i="78"/>
  <c r="AI3" i="78"/>
  <c r="AH3" i="78"/>
  <c r="AG3" i="78"/>
  <c r="AF3" i="78"/>
  <c r="AE3" i="78"/>
  <c r="AD3" i="78"/>
  <c r="AC3" i="78"/>
  <c r="AB3" i="78"/>
  <c r="AA3" i="78"/>
  <c r="Z3" i="78"/>
  <c r="Y3" i="78"/>
  <c r="X3" i="78"/>
  <c r="W3" i="78"/>
  <c r="V3" i="78"/>
  <c r="U3" i="78"/>
  <c r="T3" i="78"/>
  <c r="S3" i="78"/>
  <c r="R3" i="78"/>
  <c r="Q3" i="78"/>
  <c r="P3" i="78"/>
  <c r="O3" i="78"/>
  <c r="N3" i="78"/>
  <c r="M3" i="78"/>
  <c r="L3" i="78"/>
  <c r="K3" i="78"/>
  <c r="J3" i="78"/>
  <c r="I3" i="78"/>
  <c r="H3" i="78"/>
  <c r="G3" i="78"/>
  <c r="F3" i="78"/>
  <c r="E3" i="78"/>
  <c r="D3" i="78"/>
  <c r="C3" i="78"/>
  <c r="AG12" i="74" l="1"/>
  <c r="AG18" i="74"/>
  <c r="AG15" i="74"/>
  <c r="AG16" i="74"/>
  <c r="AG13" i="74"/>
  <c r="AG17" i="74"/>
  <c r="AG14" i="74"/>
  <c r="AG11" i="74"/>
  <c r="AG7" i="74"/>
  <c r="DQ42" i="46" l="1"/>
  <c r="DQ30" i="46"/>
  <c r="DT45" i="46" l="1"/>
  <c r="DS45" i="46"/>
  <c r="DR45" i="46"/>
  <c r="DP45" i="46"/>
  <c r="DO45" i="46"/>
  <c r="DQ39" i="46"/>
  <c r="DQ38" i="46"/>
  <c r="DQ37" i="46"/>
  <c r="DQ35" i="46"/>
  <c r="DQ34" i="46"/>
  <c r="DQ27" i="46"/>
  <c r="DQ26" i="46"/>
  <c r="DQ25" i="46"/>
  <c r="DQ22" i="46"/>
  <c r="DQ21" i="46"/>
  <c r="DQ20" i="46"/>
  <c r="DQ19" i="46"/>
  <c r="DQ18" i="46"/>
  <c r="DQ17" i="46"/>
  <c r="DQ15" i="46"/>
  <c r="DQ13" i="46"/>
  <c r="DQ11" i="46"/>
  <c r="DQ9" i="46"/>
  <c r="DQ7" i="46"/>
  <c r="C42" i="48"/>
  <c r="C5" i="48"/>
  <c r="C6" i="48"/>
  <c r="C7" i="48"/>
  <c r="C8" i="48"/>
  <c r="C9" i="48"/>
  <c r="C10" i="48"/>
  <c r="C11" i="48"/>
  <c r="C12" i="48"/>
  <c r="C13" i="48"/>
  <c r="C14" i="48"/>
  <c r="C15" i="48"/>
  <c r="C16" i="48"/>
  <c r="C17" i="48"/>
  <c r="C18" i="48"/>
  <c r="C19" i="48"/>
  <c r="C20" i="48"/>
  <c r="C21" i="48"/>
  <c r="C22" i="48"/>
  <c r="C23" i="48"/>
  <c r="C24" i="48"/>
  <c r="C25" i="48"/>
  <c r="C26" i="48"/>
  <c r="C27" i="48"/>
  <c r="C28" i="48"/>
  <c r="C29" i="48"/>
  <c r="C30" i="48"/>
  <c r="C31" i="48"/>
  <c r="C32" i="48"/>
  <c r="C33" i="48"/>
  <c r="C34" i="48"/>
  <c r="C35" i="48"/>
  <c r="C36" i="48"/>
  <c r="C37" i="48"/>
  <c r="C38" i="48"/>
  <c r="C39" i="48"/>
  <c r="C40" i="48"/>
  <c r="C41" i="48"/>
  <c r="C4" i="48"/>
  <c r="B42" i="77"/>
  <c r="B41" i="77"/>
  <c r="B40" i="77"/>
  <c r="B39" i="77"/>
  <c r="B38" i="77"/>
  <c r="B37" i="77"/>
  <c r="B36" i="77"/>
  <c r="B35" i="77"/>
  <c r="B34" i="77"/>
  <c r="B33" i="77"/>
  <c r="B32" i="77"/>
  <c r="B31" i="77"/>
  <c r="B30" i="77"/>
  <c r="B29" i="77"/>
  <c r="B28" i="77"/>
  <c r="B27" i="77"/>
  <c r="B26" i="77"/>
  <c r="B25" i="77"/>
  <c r="B24" i="77"/>
  <c r="B23" i="77"/>
  <c r="B22" i="77"/>
  <c r="B21" i="77"/>
  <c r="B20" i="77"/>
  <c r="B19" i="77"/>
  <c r="B18" i="77"/>
  <c r="B17" i="77"/>
  <c r="B16" i="77"/>
  <c r="B15" i="77"/>
  <c r="B14" i="77"/>
  <c r="B13" i="77"/>
  <c r="B12" i="77"/>
  <c r="B11" i="77"/>
  <c r="B10" i="77"/>
  <c r="B9" i="77"/>
  <c r="B8" i="77"/>
  <c r="B7" i="77"/>
  <c r="B6" i="77"/>
  <c r="B5" i="77"/>
  <c r="B4" i="77"/>
  <c r="AO3" i="77"/>
  <c r="AN3" i="77"/>
  <c r="AM3" i="77"/>
  <c r="AL3" i="77"/>
  <c r="AK3" i="77"/>
  <c r="AJ3" i="77"/>
  <c r="AI3" i="77"/>
  <c r="AH3" i="77"/>
  <c r="AG3" i="77"/>
  <c r="AF3" i="77"/>
  <c r="AE3" i="77"/>
  <c r="AD3" i="77"/>
  <c r="AC3" i="77"/>
  <c r="AB3" i="77"/>
  <c r="AA3" i="77"/>
  <c r="Z3" i="77"/>
  <c r="Y3" i="77"/>
  <c r="X3" i="77"/>
  <c r="W3" i="77"/>
  <c r="V3" i="77"/>
  <c r="U3" i="77"/>
  <c r="T3" i="77"/>
  <c r="S3" i="77"/>
  <c r="R3" i="77"/>
  <c r="Q3" i="77"/>
  <c r="P3" i="77"/>
  <c r="O3" i="77"/>
  <c r="N3" i="77"/>
  <c r="M3" i="77"/>
  <c r="L3" i="77"/>
  <c r="K3" i="77"/>
  <c r="J3" i="77"/>
  <c r="I3" i="77"/>
  <c r="H3" i="77"/>
  <c r="G3" i="77"/>
  <c r="F3" i="77"/>
  <c r="E3" i="77"/>
  <c r="D3" i="77"/>
  <c r="C3" i="77"/>
  <c r="DQ45" i="46" l="1"/>
  <c r="D3" i="69" l="1"/>
  <c r="E3" i="69"/>
  <c r="F3" i="69"/>
  <c r="G3" i="69"/>
  <c r="H3" i="69"/>
  <c r="I3" i="69"/>
  <c r="J3" i="69"/>
  <c r="K3" i="69"/>
  <c r="L3" i="69"/>
  <c r="M3" i="69"/>
  <c r="N3" i="69"/>
  <c r="O3" i="69"/>
  <c r="P3" i="69"/>
  <c r="Q3" i="69"/>
  <c r="R3" i="69"/>
  <c r="S3" i="69"/>
  <c r="T3" i="69"/>
  <c r="U3" i="69"/>
  <c r="V3" i="69"/>
  <c r="W3" i="69"/>
  <c r="X3" i="69"/>
  <c r="Y3" i="69"/>
  <c r="Z3" i="69"/>
  <c r="AA3" i="69"/>
  <c r="AB3" i="69"/>
  <c r="AC3" i="69"/>
  <c r="AD3" i="69"/>
  <c r="AE3" i="69"/>
  <c r="AF3" i="69"/>
  <c r="AG3" i="69"/>
  <c r="AH3" i="69"/>
  <c r="AI3" i="69"/>
  <c r="AJ3" i="69"/>
  <c r="AK3" i="69"/>
  <c r="AL3" i="69"/>
  <c r="AM3" i="69"/>
  <c r="AN3" i="69"/>
  <c r="D3" i="62"/>
  <c r="E3" i="62"/>
  <c r="F3" i="62"/>
  <c r="G3" i="62"/>
  <c r="H3" i="62"/>
  <c r="I3" i="62"/>
  <c r="J3" i="62"/>
  <c r="K3" i="62"/>
  <c r="L3" i="62"/>
  <c r="M3" i="62"/>
  <c r="N3" i="62"/>
  <c r="O3" i="62"/>
  <c r="P3" i="62"/>
  <c r="Q3" i="62"/>
  <c r="R3" i="62"/>
  <c r="S3" i="62"/>
  <c r="T3" i="62"/>
  <c r="U3" i="62"/>
  <c r="V3" i="62"/>
  <c r="W3" i="62"/>
  <c r="X3" i="62"/>
  <c r="Y3" i="62"/>
  <c r="Z3" i="62"/>
  <c r="AA3" i="62"/>
  <c r="AB3" i="62"/>
  <c r="AC3" i="62"/>
  <c r="AD3" i="62"/>
  <c r="AE3" i="62"/>
  <c r="AF3" i="62"/>
  <c r="AG3" i="62"/>
  <c r="AH3" i="62"/>
  <c r="AI3" i="62"/>
  <c r="AJ3" i="62"/>
  <c r="AK3" i="62"/>
  <c r="AL3" i="62"/>
  <c r="AM3" i="62"/>
  <c r="AN3" i="62"/>
  <c r="D3" i="57"/>
  <c r="E3" i="57"/>
  <c r="F3" i="57"/>
  <c r="G3" i="57"/>
  <c r="H3" i="57"/>
  <c r="I3" i="57"/>
  <c r="J3" i="57"/>
  <c r="K3" i="57"/>
  <c r="L3" i="57"/>
  <c r="M3" i="57"/>
  <c r="N3" i="57"/>
  <c r="O3" i="57"/>
  <c r="P3" i="57"/>
  <c r="Q3" i="57"/>
  <c r="R3" i="57"/>
  <c r="S3" i="57"/>
  <c r="T3" i="57"/>
  <c r="U3" i="57"/>
  <c r="V3" i="57"/>
  <c r="W3" i="57"/>
  <c r="X3" i="57"/>
  <c r="Y3" i="57"/>
  <c r="Z3" i="57"/>
  <c r="AA3" i="57"/>
  <c r="AB3" i="57"/>
  <c r="AC3" i="57"/>
  <c r="AD3" i="57"/>
  <c r="AE3" i="57"/>
  <c r="AF3" i="57"/>
  <c r="AG3" i="57"/>
  <c r="AH3" i="57"/>
  <c r="AI3" i="57"/>
  <c r="AJ3" i="57"/>
  <c r="AK3" i="57"/>
  <c r="AL3" i="57"/>
  <c r="AM3" i="57"/>
  <c r="AN3" i="57"/>
  <c r="D3" i="45"/>
  <c r="E3" i="45"/>
  <c r="F3" i="45"/>
  <c r="G3" i="45"/>
  <c r="H3" i="45"/>
  <c r="I3" i="45"/>
  <c r="J3" i="45"/>
  <c r="K3" i="45"/>
  <c r="L3" i="45"/>
  <c r="M3" i="45"/>
  <c r="N3" i="45"/>
  <c r="O3" i="45"/>
  <c r="P3" i="45"/>
  <c r="Q3" i="45"/>
  <c r="R3" i="45"/>
  <c r="S3" i="45"/>
  <c r="T3" i="45"/>
  <c r="U3" i="45"/>
  <c r="V3" i="45"/>
  <c r="W3" i="45"/>
  <c r="X3" i="45"/>
  <c r="Y3" i="45"/>
  <c r="Z3" i="45"/>
  <c r="AA3" i="45"/>
  <c r="AB3" i="45"/>
  <c r="AC3" i="45"/>
  <c r="AD3" i="45"/>
  <c r="AE3" i="45"/>
  <c r="AF3" i="45"/>
  <c r="AG3" i="45"/>
  <c r="AH3" i="45"/>
  <c r="AI3" i="45"/>
  <c r="AJ3" i="45"/>
  <c r="AK3" i="45"/>
  <c r="AL3" i="45"/>
  <c r="AM3" i="45"/>
  <c r="AN3" i="45"/>
  <c r="D3" i="40"/>
  <c r="E3" i="40"/>
  <c r="F3" i="40"/>
  <c r="G3" i="40"/>
  <c r="H3" i="40"/>
  <c r="I3" i="40"/>
  <c r="J3" i="40"/>
  <c r="K3" i="40"/>
  <c r="L3" i="40"/>
  <c r="M3" i="40"/>
  <c r="N3" i="40"/>
  <c r="O3" i="40"/>
  <c r="P3" i="40"/>
  <c r="Q3" i="40"/>
  <c r="R3" i="40"/>
  <c r="S3" i="40"/>
  <c r="T3" i="40"/>
  <c r="U3" i="40"/>
  <c r="V3" i="40"/>
  <c r="W3" i="40"/>
  <c r="X3" i="40"/>
  <c r="Y3" i="40"/>
  <c r="Z3" i="40"/>
  <c r="AA3" i="40"/>
  <c r="AB3" i="40"/>
  <c r="AC3" i="40"/>
  <c r="AD3" i="40"/>
  <c r="AE3" i="40"/>
  <c r="AF3" i="40"/>
  <c r="AG3" i="40"/>
  <c r="AH3" i="40"/>
  <c r="AI3" i="40"/>
  <c r="AJ3" i="40"/>
  <c r="AK3" i="40"/>
  <c r="AL3" i="40"/>
  <c r="AM3" i="40"/>
  <c r="AN3" i="40"/>
  <c r="D3" i="28"/>
  <c r="E3" i="28"/>
  <c r="F3" i="28"/>
  <c r="G3" i="28"/>
  <c r="H3" i="28"/>
  <c r="I3" i="28"/>
  <c r="J3" i="28"/>
  <c r="K3" i="28"/>
  <c r="L3" i="28"/>
  <c r="M3" i="28"/>
  <c r="N3" i="28"/>
  <c r="O3" i="28"/>
  <c r="P3" i="28"/>
  <c r="Q3" i="28"/>
  <c r="R3" i="28"/>
  <c r="S3" i="28"/>
  <c r="T3" i="28"/>
  <c r="U3" i="28"/>
  <c r="V3" i="28"/>
  <c r="W3" i="28"/>
  <c r="X3" i="28"/>
  <c r="Y3" i="28"/>
  <c r="Z3" i="28"/>
  <c r="AA3" i="28"/>
  <c r="AB3" i="28"/>
  <c r="AC3" i="28"/>
  <c r="AD3" i="28"/>
  <c r="AE3" i="28"/>
  <c r="AF3" i="28"/>
  <c r="AG3" i="28"/>
  <c r="AH3" i="28"/>
  <c r="AI3" i="28"/>
  <c r="AJ3" i="28"/>
  <c r="AK3" i="28"/>
  <c r="AL3" i="28"/>
  <c r="AM3" i="28"/>
  <c r="AN3" i="28"/>
  <c r="D3" i="22"/>
  <c r="E3" i="22"/>
  <c r="F3" i="22"/>
  <c r="G3" i="22"/>
  <c r="H3" i="22"/>
  <c r="I3" i="22"/>
  <c r="J3" i="22"/>
  <c r="K3" i="22"/>
  <c r="L3" i="22"/>
  <c r="M3" i="22"/>
  <c r="N3" i="22"/>
  <c r="O3" i="22"/>
  <c r="P3" i="22"/>
  <c r="Q3" i="22"/>
  <c r="R3" i="22"/>
  <c r="S3" i="22"/>
  <c r="T3" i="22"/>
  <c r="U3" i="22"/>
  <c r="V3" i="22"/>
  <c r="W3" i="22"/>
  <c r="X3" i="22"/>
  <c r="Y3" i="22"/>
  <c r="Z3" i="22"/>
  <c r="AA3" i="22"/>
  <c r="AB3" i="22"/>
  <c r="AC3" i="22"/>
  <c r="AD3" i="22"/>
  <c r="AE3" i="22"/>
  <c r="AF3" i="22"/>
  <c r="AG3" i="22"/>
  <c r="AH3" i="22"/>
  <c r="AI3" i="22"/>
  <c r="AJ3" i="22"/>
  <c r="AK3" i="22"/>
  <c r="AL3" i="22"/>
  <c r="AM3" i="22"/>
  <c r="AN3" i="22"/>
  <c r="B5" i="41"/>
  <c r="B6" i="41"/>
  <c r="B7" i="4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5" i="69"/>
  <c r="B6" i="69"/>
  <c r="B7" i="69"/>
  <c r="B8" i="69"/>
  <c r="B9" i="69"/>
  <c r="B10" i="69"/>
  <c r="B11" i="69"/>
  <c r="B12" i="69"/>
  <c r="B13" i="69"/>
  <c r="B14" i="69"/>
  <c r="B15" i="69"/>
  <c r="B16" i="69"/>
  <c r="B17" i="69"/>
  <c r="B18" i="69"/>
  <c r="B19" i="69"/>
  <c r="B20" i="69"/>
  <c r="B21" i="69"/>
  <c r="B22" i="69"/>
  <c r="B23" i="69"/>
  <c r="B24" i="69"/>
  <c r="B25" i="69"/>
  <c r="B26" i="69"/>
  <c r="B27" i="69"/>
  <c r="B28" i="69"/>
  <c r="B29" i="69"/>
  <c r="B30" i="69"/>
  <c r="B31" i="69"/>
  <c r="B32" i="69"/>
  <c r="B33" i="69"/>
  <c r="B34" i="69"/>
  <c r="B35" i="69"/>
  <c r="B36" i="69"/>
  <c r="B37" i="69"/>
  <c r="B38" i="69"/>
  <c r="B39" i="69"/>
  <c r="B40" i="69"/>
  <c r="B41" i="69"/>
  <c r="B5" i="62"/>
  <c r="B6" i="62"/>
  <c r="B7" i="62"/>
  <c r="B8" i="62"/>
  <c r="B9" i="62"/>
  <c r="B10" i="62"/>
  <c r="B11" i="62"/>
  <c r="B12" i="62"/>
  <c r="B13" i="62"/>
  <c r="B14" i="62"/>
  <c r="B15" i="62"/>
  <c r="B16" i="62"/>
  <c r="B17" i="62"/>
  <c r="B18" i="62"/>
  <c r="B19" i="62"/>
  <c r="B20" i="62"/>
  <c r="B21" i="62"/>
  <c r="B22" i="62"/>
  <c r="B23" i="62"/>
  <c r="B24" i="62"/>
  <c r="B25" i="62"/>
  <c r="B26" i="62"/>
  <c r="B27" i="62"/>
  <c r="B28" i="62"/>
  <c r="B29" i="62"/>
  <c r="B30" i="62"/>
  <c r="B31" i="62"/>
  <c r="B32" i="62"/>
  <c r="B33" i="62"/>
  <c r="B34" i="62"/>
  <c r="B35" i="62"/>
  <c r="B36" i="62"/>
  <c r="B37" i="62"/>
  <c r="B38" i="62"/>
  <c r="B39" i="62"/>
  <c r="B40" i="62"/>
  <c r="B41" i="62"/>
  <c r="B5" i="57"/>
  <c r="B6" i="57"/>
  <c r="B7" i="57"/>
  <c r="B8" i="57"/>
  <c r="B9" i="57"/>
  <c r="B10" i="57"/>
  <c r="B11" i="57"/>
  <c r="B12" i="57"/>
  <c r="B13" i="57"/>
  <c r="B14" i="57"/>
  <c r="B15" i="57"/>
  <c r="B16" i="57"/>
  <c r="B17" i="57"/>
  <c r="B18" i="57"/>
  <c r="B19" i="57"/>
  <c r="B20" i="57"/>
  <c r="B21" i="57"/>
  <c r="B22" i="57"/>
  <c r="B23" i="57"/>
  <c r="B24" i="57"/>
  <c r="B25" i="57"/>
  <c r="B26" i="57"/>
  <c r="B27" i="57"/>
  <c r="B28" i="57"/>
  <c r="B29" i="57"/>
  <c r="B30" i="57"/>
  <c r="B31" i="57"/>
  <c r="B32" i="57"/>
  <c r="B33" i="57"/>
  <c r="B34" i="57"/>
  <c r="B35" i="57"/>
  <c r="B36" i="57"/>
  <c r="B37" i="57"/>
  <c r="B38" i="57"/>
  <c r="B39" i="57"/>
  <c r="B40" i="57"/>
  <c r="B41" i="57"/>
  <c r="B5" i="45"/>
  <c r="B6" i="45"/>
  <c r="B7" i="45"/>
  <c r="B8" i="45"/>
  <c r="B9" i="45"/>
  <c r="B10" i="45"/>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5" i="40"/>
  <c r="B6" i="40"/>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5" i="28"/>
  <c r="B6" i="28"/>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D3" i="41"/>
  <c r="E3" i="41"/>
  <c r="F3" i="41"/>
  <c r="G3" i="41"/>
  <c r="H3" i="41"/>
  <c r="I3" i="41"/>
  <c r="J3" i="41"/>
  <c r="K3" i="41"/>
  <c r="L3" i="41"/>
  <c r="M3" i="41"/>
  <c r="N3" i="41"/>
  <c r="O3" i="41"/>
  <c r="P3" i="41"/>
  <c r="Q3" i="41"/>
  <c r="R3" i="41"/>
  <c r="S3" i="41"/>
  <c r="T3" i="41"/>
  <c r="U3" i="41"/>
  <c r="V3" i="41"/>
  <c r="W3" i="41"/>
  <c r="X3" i="41"/>
  <c r="Y3" i="41"/>
  <c r="Z3" i="41"/>
  <c r="AA3" i="41"/>
  <c r="AB3" i="41"/>
  <c r="AC3" i="41"/>
  <c r="AD3" i="41"/>
  <c r="AE3" i="41"/>
  <c r="AF3" i="41"/>
  <c r="AG3" i="41"/>
  <c r="AH3" i="41"/>
  <c r="AI3" i="41"/>
  <c r="AJ3" i="41"/>
  <c r="AK3" i="41"/>
  <c r="AL3" i="41"/>
  <c r="AM3" i="41"/>
  <c r="AN3" i="41"/>
  <c r="B32" i="52"/>
  <c r="B33" i="66" l="1"/>
  <c r="B34" i="66"/>
  <c r="B30" i="66"/>
  <c r="B31" i="66"/>
  <c r="B32" i="66"/>
  <c r="B10" i="66"/>
  <c r="B11" i="66"/>
  <c r="B12" i="66"/>
  <c r="B13" i="66"/>
  <c r="B14" i="66"/>
  <c r="B15" i="66"/>
  <c r="B16" i="66"/>
  <c r="B17" i="66"/>
  <c r="B18" i="66"/>
  <c r="B19" i="66"/>
  <c r="B20" i="66"/>
  <c r="B21" i="66"/>
  <c r="B22" i="66"/>
  <c r="B23" i="66"/>
  <c r="B24" i="66"/>
  <c r="B25" i="66"/>
  <c r="B26" i="66"/>
  <c r="B27" i="66"/>
  <c r="B28" i="66"/>
  <c r="B29" i="66"/>
  <c r="B5" i="66"/>
  <c r="B6" i="66"/>
  <c r="B7" i="66"/>
  <c r="B8" i="66"/>
  <c r="B9" i="66"/>
  <c r="CY13" i="46" l="1"/>
  <c r="GE13" i="46"/>
  <c r="AQ7" i="46" l="1"/>
  <c r="AK7" i="46"/>
  <c r="AE7" i="46"/>
  <c r="Y7" i="46"/>
  <c r="S7" i="46"/>
  <c r="M7" i="46"/>
  <c r="B9" i="53"/>
  <c r="B4" i="53"/>
  <c r="G37" i="46" l="1"/>
  <c r="DE43" i="46" l="1"/>
  <c r="DK40" i="46"/>
  <c r="DK37" i="46"/>
  <c r="DK38" i="46"/>
  <c r="DK35" i="46"/>
  <c r="DK34" i="46"/>
  <c r="DK33" i="46"/>
  <c r="DK29" i="46"/>
  <c r="DK28" i="46"/>
  <c r="DK27" i="46"/>
  <c r="DK26" i="46"/>
  <c r="DK25" i="46"/>
  <c r="DK24" i="46"/>
  <c r="DK23" i="46"/>
  <c r="DK22" i="46"/>
  <c r="DK21" i="46"/>
  <c r="DK20" i="46"/>
  <c r="DK19" i="46"/>
  <c r="DK18" i="46"/>
  <c r="DK17" i="46"/>
  <c r="DK16" i="46"/>
  <c r="DK13" i="46"/>
  <c r="DK11" i="46"/>
  <c r="DK10" i="46"/>
  <c r="DK9" i="46"/>
  <c r="DK7" i="46" l="1"/>
  <c r="HI6" i="46"/>
  <c r="GK6" i="46"/>
  <c r="GE6" i="46"/>
  <c r="DE42" i="46" l="1"/>
  <c r="DE41" i="46"/>
  <c r="DE40" i="46"/>
  <c r="DE39" i="46"/>
  <c r="DE38" i="46"/>
  <c r="DE37" i="46"/>
  <c r="DE35" i="46"/>
  <c r="DE33" i="46"/>
  <c r="DE34" i="46"/>
  <c r="DE31" i="46"/>
  <c r="DE30" i="46"/>
  <c r="DE29" i="46"/>
  <c r="DE28" i="46"/>
  <c r="DE27" i="46"/>
  <c r="DE26" i="46"/>
  <c r="DE24" i="46"/>
  <c r="DE23" i="46"/>
  <c r="DE22" i="46"/>
  <c r="DE21" i="46"/>
  <c r="DE20" i="46"/>
  <c r="DE19" i="46"/>
  <c r="DE18" i="46"/>
  <c r="DE17" i="46" l="1"/>
  <c r="DE16" i="46"/>
  <c r="DE10" i="46"/>
  <c r="DE11" i="46"/>
  <c r="DE9" i="46"/>
  <c r="DE7" i="46"/>
  <c r="DE25" i="46"/>
  <c r="CY6" i="46" l="1"/>
  <c r="CA6" i="46"/>
  <c r="Y6" i="46"/>
  <c r="HI43" i="46"/>
  <c r="HC43" i="46"/>
  <c r="GW43" i="46"/>
  <c r="GE43" i="46"/>
  <c r="FY43" i="46"/>
  <c r="CY43" i="46"/>
  <c r="CS43" i="46"/>
  <c r="CM43" i="46"/>
  <c r="AW43" i="46"/>
  <c r="AQ43" i="46"/>
  <c r="AK43" i="46"/>
  <c r="HI42" i="46"/>
  <c r="HC42" i="46"/>
  <c r="GW42" i="46"/>
  <c r="GQ42" i="46"/>
  <c r="GK42" i="46"/>
  <c r="GE42" i="46"/>
  <c r="FY42" i="46"/>
  <c r="FS42" i="46"/>
  <c r="FM42" i="46"/>
  <c r="FG42" i="46"/>
  <c r="FA42" i="46"/>
  <c r="EU42" i="46"/>
  <c r="EO42" i="46"/>
  <c r="CY42" i="46"/>
  <c r="CS42" i="46"/>
  <c r="CM42" i="46"/>
  <c r="CG42" i="46"/>
  <c r="CA42" i="46"/>
  <c r="BU42" i="46"/>
  <c r="BO42" i="46"/>
  <c r="AW42" i="46"/>
  <c r="AQ42" i="46"/>
  <c r="AK42" i="46"/>
  <c r="AE42" i="46"/>
  <c r="Y42" i="46"/>
  <c r="S42" i="46"/>
  <c r="M42" i="46"/>
  <c r="HI41" i="46"/>
  <c r="HC41" i="46"/>
  <c r="GW41" i="46"/>
  <c r="GE41" i="46"/>
  <c r="FY41" i="46"/>
  <c r="FS41" i="46"/>
  <c r="CY41" i="46"/>
  <c r="CS41" i="46"/>
  <c r="CM41" i="46"/>
  <c r="AW41" i="46"/>
  <c r="AQ41" i="46"/>
  <c r="AK41" i="46"/>
  <c r="HI40" i="46"/>
  <c r="HC40" i="46"/>
  <c r="GW40" i="46"/>
  <c r="GQ40" i="46"/>
  <c r="GK40" i="46"/>
  <c r="GE40" i="46"/>
  <c r="FY40" i="46"/>
  <c r="FS40" i="46"/>
  <c r="FM40" i="46"/>
  <c r="FG40" i="46"/>
  <c r="FA40" i="46"/>
  <c r="EU40" i="46"/>
  <c r="EO40" i="46"/>
  <c r="CY40" i="46"/>
  <c r="CS40" i="46"/>
  <c r="CM40" i="46"/>
  <c r="CG40" i="46"/>
  <c r="CA40" i="46"/>
  <c r="BU40" i="46"/>
  <c r="BO40" i="46"/>
  <c r="BI40" i="46"/>
  <c r="AW40" i="46"/>
  <c r="AQ40" i="46"/>
  <c r="AK40" i="46"/>
  <c r="AE40" i="46"/>
  <c r="Y40" i="46"/>
  <c r="S40" i="46"/>
  <c r="M40" i="46"/>
  <c r="G40" i="46"/>
  <c r="X45" i="46" l="1"/>
  <c r="HI39" i="46"/>
  <c r="FA39" i="46"/>
  <c r="FA36" i="46"/>
  <c r="FA37" i="46"/>
  <c r="FA38" i="46"/>
  <c r="DK39" i="46" l="1"/>
  <c r="GE39" i="46"/>
  <c r="CY39" i="46"/>
  <c r="AW39" i="46"/>
  <c r="HC39" i="46"/>
  <c r="FY39" i="46"/>
  <c r="CS39" i="46"/>
  <c r="AQ39" i="46"/>
  <c r="AQ38" i="46"/>
  <c r="AQ37" i="46"/>
  <c r="GW39" i="46"/>
  <c r="FS39" i="46"/>
  <c r="CM39" i="46"/>
  <c r="AK39" i="46"/>
  <c r="GQ39" i="46"/>
  <c r="FM39" i="46"/>
  <c r="FG39" i="46"/>
  <c r="FG36" i="46"/>
  <c r="FG37" i="46"/>
  <c r="FG38" i="46"/>
  <c r="CG39" i="46"/>
  <c r="CA39" i="46"/>
  <c r="Y39" i="46"/>
  <c r="AE39" i="46"/>
  <c r="GK39" i="46"/>
  <c r="BU39" i="46"/>
  <c r="S39" i="46"/>
  <c r="EU39" i="46"/>
  <c r="EU36" i="46"/>
  <c r="EU37" i="46"/>
  <c r="EU38" i="46"/>
  <c r="BO39" i="46"/>
  <c r="BO37" i="46"/>
  <c r="BO38" i="46"/>
  <c r="M39" i="46"/>
  <c r="EO39" i="46"/>
  <c r="G39" i="46"/>
  <c r="BI39" i="46"/>
  <c r="BI38" i="46"/>
  <c r="HI34" i="46"/>
  <c r="HI35" i="46"/>
  <c r="HI37" i="46"/>
  <c r="HI38" i="46"/>
  <c r="GE38" i="46"/>
  <c r="GE37" i="46"/>
  <c r="CY38" i="46"/>
  <c r="CY37" i="46"/>
  <c r="G38" i="46"/>
  <c r="M38" i="46"/>
  <c r="S38" i="46"/>
  <c r="Y38" i="46"/>
  <c r="AE38" i="46"/>
  <c r="AK38" i="46"/>
  <c r="AW38" i="46"/>
  <c r="BU38" i="46"/>
  <c r="CA38" i="46"/>
  <c r="CG38" i="46"/>
  <c r="CM38" i="46"/>
  <c r="CS38" i="46"/>
  <c r="EO38" i="46"/>
  <c r="FM38" i="46"/>
  <c r="FS38" i="46"/>
  <c r="FY38" i="46"/>
  <c r="GK38" i="46"/>
  <c r="GQ38" i="46"/>
  <c r="GW38" i="46"/>
  <c r="HC38" i="46"/>
  <c r="AW37" i="46"/>
  <c r="FY35" i="46"/>
  <c r="FY37" i="46"/>
  <c r="FS37" i="46"/>
  <c r="AK37" i="46"/>
  <c r="FM37" i="46"/>
  <c r="BU37" i="46"/>
  <c r="BC39" i="46"/>
  <c r="CS37" i="46"/>
  <c r="CM37" i="46"/>
  <c r="HC34" i="46"/>
  <c r="HC35" i="46"/>
  <c r="HC37" i="46"/>
  <c r="GK37" i="46"/>
  <c r="GW37" i="46"/>
  <c r="GW27" i="46"/>
  <c r="GW28" i="46"/>
  <c r="GW29" i="46"/>
  <c r="GW30" i="46"/>
  <c r="GW31" i="46"/>
  <c r="GW32" i="46"/>
  <c r="GW33" i="46"/>
  <c r="GW34" i="46"/>
  <c r="GW35" i="46"/>
  <c r="GQ37" i="46"/>
  <c r="CG37" i="46"/>
  <c r="AE37" i="46"/>
  <c r="CA37" i="46"/>
  <c r="Y37" i="46"/>
  <c r="S37" i="46"/>
  <c r="M37" i="46"/>
  <c r="GK36" i="46"/>
  <c r="CA36" i="46"/>
  <c r="Y36" i="46"/>
  <c r="BU36" i="46"/>
  <c r="S36" i="46"/>
  <c r="GE35" i="46"/>
  <c r="CS35" i="46"/>
  <c r="CY31" i="46"/>
  <c r="CY32" i="46"/>
  <c r="CY33" i="46"/>
  <c r="CY34" i="46"/>
  <c r="CY35" i="46"/>
  <c r="FS35" i="46"/>
  <c r="CM35" i="46"/>
  <c r="AK35" i="46"/>
  <c r="GQ35" i="46"/>
  <c r="FM35" i="46"/>
  <c r="CG35" i="46"/>
  <c r="AE35" i="46"/>
  <c r="GK35" i="46"/>
  <c r="EU35" i="46"/>
  <c r="FG35" i="46"/>
  <c r="Y35" i="46"/>
  <c r="Y34" i="46"/>
  <c r="S35" i="46"/>
  <c r="CA35" i="46"/>
  <c r="FA35" i="46" l="1"/>
  <c r="BU35" i="46"/>
  <c r="BO35" i="46"/>
  <c r="BJ45" i="46"/>
  <c r="BI35" i="46"/>
  <c r="BH45" i="46"/>
  <c r="M31" i="46"/>
  <c r="M32" i="46"/>
  <c r="M33" i="46"/>
  <c r="M35" i="46"/>
  <c r="EO35" i="46"/>
  <c r="BC35" i="46"/>
  <c r="G35" i="46"/>
  <c r="K45" i="46"/>
  <c r="L45" i="46"/>
  <c r="N45" i="46"/>
  <c r="O45" i="46"/>
  <c r="P45" i="46"/>
  <c r="Q45" i="46"/>
  <c r="R45" i="46"/>
  <c r="T45" i="46"/>
  <c r="U45" i="46"/>
  <c r="V45" i="46"/>
  <c r="W45" i="46"/>
  <c r="Z45" i="46"/>
  <c r="AA45" i="46"/>
  <c r="AB45" i="46"/>
  <c r="AC45" i="46"/>
  <c r="AD45" i="46"/>
  <c r="AF45" i="46"/>
  <c r="AG45" i="46"/>
  <c r="AH45" i="46"/>
  <c r="AI45" i="46"/>
  <c r="AJ45" i="46"/>
  <c r="AL45" i="46"/>
  <c r="AM45" i="46"/>
  <c r="AN45" i="46"/>
  <c r="AP45" i="46"/>
  <c r="AR45" i="46"/>
  <c r="AS45" i="46"/>
  <c r="AT45" i="46"/>
  <c r="AU45" i="46"/>
  <c r="AV45" i="46"/>
  <c r="AX45" i="46"/>
  <c r="AY45" i="46"/>
  <c r="AZ45" i="46"/>
  <c r="BA45" i="46"/>
  <c r="BB45" i="46"/>
  <c r="BD45" i="46"/>
  <c r="BE45" i="46"/>
  <c r="BF45" i="46"/>
  <c r="BG45" i="46"/>
  <c r="BK45" i="46"/>
  <c r="BL45" i="46"/>
  <c r="BM45" i="46"/>
  <c r="BN45" i="46"/>
  <c r="BP45" i="46"/>
  <c r="BQ45" i="46"/>
  <c r="BR45" i="46"/>
  <c r="BS45" i="46"/>
  <c r="BT45" i="46"/>
  <c r="BV45" i="46"/>
  <c r="BW45" i="46"/>
  <c r="BX45" i="46"/>
  <c r="BY45" i="46"/>
  <c r="BZ45" i="46"/>
  <c r="CB45" i="46"/>
  <c r="CC45" i="46"/>
  <c r="CD45" i="46"/>
  <c r="CE45" i="46"/>
  <c r="CF45" i="46"/>
  <c r="CH45" i="46"/>
  <c r="CI45" i="46"/>
  <c r="CJ45" i="46"/>
  <c r="CK45" i="46"/>
  <c r="CL45" i="46"/>
  <c r="CN45" i="46"/>
  <c r="CO45" i="46"/>
  <c r="CP45" i="46"/>
  <c r="CR45" i="46"/>
  <c r="CT45" i="46"/>
  <c r="CU45" i="46"/>
  <c r="CV45" i="46"/>
  <c r="CW45" i="46"/>
  <c r="CX45" i="46"/>
  <c r="CZ45" i="46"/>
  <c r="DA45" i="46"/>
  <c r="DB45" i="46"/>
  <c r="DC45" i="46"/>
  <c r="DD45" i="46"/>
  <c r="DF45" i="46"/>
  <c r="DG45" i="46"/>
  <c r="DH45" i="46"/>
  <c r="DI45" i="46"/>
  <c r="DJ45" i="46"/>
  <c r="DL45" i="46"/>
  <c r="DM45" i="46"/>
  <c r="DN45" i="46"/>
  <c r="EM45" i="46"/>
  <c r="EN45" i="46"/>
  <c r="EP45" i="46"/>
  <c r="EQ45" i="46"/>
  <c r="ER45" i="46"/>
  <c r="ES45" i="46"/>
  <c r="ET45" i="46"/>
  <c r="EV45" i="46"/>
  <c r="EW45" i="46"/>
  <c r="EX45" i="46"/>
  <c r="EY45" i="46"/>
  <c r="EZ45" i="46"/>
  <c r="FB45" i="46"/>
  <c r="FC45" i="46"/>
  <c r="FD45" i="46"/>
  <c r="FE45" i="46"/>
  <c r="FF45" i="46"/>
  <c r="FH45" i="46"/>
  <c r="FI45" i="46"/>
  <c r="FJ45" i="46"/>
  <c r="FK45" i="46"/>
  <c r="FL45" i="46"/>
  <c r="FN45" i="46"/>
  <c r="FO45" i="46"/>
  <c r="FP45" i="46"/>
  <c r="FQ45" i="46"/>
  <c r="FR45" i="46"/>
  <c r="FT45" i="46"/>
  <c r="FU45" i="46"/>
  <c r="FV45" i="46"/>
  <c r="FX45" i="46"/>
  <c r="FZ45" i="46"/>
  <c r="GA45" i="46"/>
  <c r="GB45" i="46"/>
  <c r="GC45" i="46"/>
  <c r="GD45" i="46"/>
  <c r="GF45" i="46"/>
  <c r="GG45" i="46"/>
  <c r="GH45" i="46"/>
  <c r="GI45" i="46"/>
  <c r="GJ45" i="46"/>
  <c r="GL45" i="46"/>
  <c r="GM45" i="46"/>
  <c r="GN45" i="46"/>
  <c r="GO45" i="46"/>
  <c r="GP45" i="46"/>
  <c r="GR45" i="46"/>
  <c r="GS45" i="46"/>
  <c r="GT45" i="46"/>
  <c r="GU45" i="46"/>
  <c r="GV45" i="46"/>
  <c r="GX45" i="46"/>
  <c r="GY45" i="46"/>
  <c r="GZ45" i="46"/>
  <c r="HA45" i="46"/>
  <c r="HB45" i="46"/>
  <c r="HD45" i="46"/>
  <c r="HE45" i="46"/>
  <c r="HF45" i="46"/>
  <c r="HG45" i="46"/>
  <c r="HH45" i="46"/>
  <c r="HJ45" i="46"/>
  <c r="HK45" i="46"/>
  <c r="HL45" i="46"/>
  <c r="E45" i="46"/>
  <c r="F45" i="46"/>
  <c r="HI33" i="46"/>
  <c r="HI32" i="46"/>
  <c r="GE31" i="46"/>
  <c r="GE32" i="46"/>
  <c r="GE33" i="46"/>
  <c r="GE34" i="46"/>
  <c r="AW31" i="46"/>
  <c r="AW32" i="46"/>
  <c r="AW33" i="46"/>
  <c r="AW34" i="46"/>
  <c r="AW35" i="46"/>
  <c r="HC33" i="46"/>
  <c r="HC32" i="46"/>
  <c r="FY32" i="46"/>
  <c r="FY33" i="46"/>
  <c r="FY34" i="46"/>
  <c r="FY31" i="46"/>
  <c r="CS32" i="46"/>
  <c r="CS33" i="46"/>
  <c r="CS34" i="46"/>
  <c r="AQ34" i="46"/>
  <c r="AQ33" i="46"/>
  <c r="AQ30" i="46"/>
  <c r="AQ31" i="46"/>
  <c r="AQ32" i="46"/>
  <c r="FS30" i="46" l="1"/>
  <c r="FS31" i="46"/>
  <c r="FS32" i="46"/>
  <c r="FS33" i="46"/>
  <c r="FS34" i="46"/>
  <c r="CM32" i="46"/>
  <c r="CM33" i="46"/>
  <c r="CM34" i="46"/>
  <c r="AK33" i="46"/>
  <c r="AK34" i="46"/>
  <c r="B33" i="52" l="1"/>
  <c r="B31" i="52"/>
  <c r="B30" i="52"/>
  <c r="B29" i="52"/>
  <c r="B28" i="52"/>
  <c r="B27" i="52"/>
  <c r="B26" i="52"/>
  <c r="B25" i="52"/>
  <c r="B24" i="52"/>
  <c r="B23" i="52"/>
  <c r="B22" i="52"/>
  <c r="B21" i="52"/>
  <c r="B20" i="52"/>
  <c r="B19" i="52"/>
  <c r="B18" i="52"/>
  <c r="B17" i="52"/>
  <c r="B16" i="52"/>
  <c r="B15" i="52"/>
  <c r="B14" i="52"/>
  <c r="B13" i="52"/>
  <c r="B12" i="52"/>
  <c r="B11" i="52"/>
  <c r="B10" i="52"/>
  <c r="B9" i="52"/>
  <c r="B8" i="52"/>
  <c r="B7" i="52"/>
  <c r="B6" i="52"/>
  <c r="B5" i="52"/>
  <c r="B4" i="52"/>
  <c r="AN3" i="52"/>
  <c r="AM3" i="52"/>
  <c r="AL3" i="52"/>
  <c r="AJ3" i="52"/>
  <c r="AI3" i="52"/>
  <c r="AF3" i="52"/>
  <c r="AD3" i="52"/>
  <c r="AC3" i="52"/>
  <c r="AB3" i="52"/>
  <c r="AA3" i="52"/>
  <c r="Z3" i="52"/>
  <c r="Y3" i="52"/>
  <c r="X3" i="52"/>
  <c r="W3" i="52"/>
  <c r="V3" i="52"/>
  <c r="U3" i="52"/>
  <c r="T3" i="52"/>
  <c r="S3" i="52"/>
  <c r="R3" i="52"/>
  <c r="Q3" i="52"/>
  <c r="P3" i="52"/>
  <c r="O3" i="52"/>
  <c r="N3" i="52"/>
  <c r="M3" i="52"/>
  <c r="L3" i="52"/>
  <c r="K3" i="52"/>
  <c r="J3" i="52"/>
  <c r="I3" i="52"/>
  <c r="H3" i="52"/>
  <c r="G3" i="52"/>
  <c r="F3" i="52"/>
  <c r="E3" i="52"/>
  <c r="D3" i="52"/>
  <c r="C3" i="52"/>
  <c r="B4" i="41"/>
  <c r="C3" i="41"/>
  <c r="B4" i="69"/>
  <c r="C3" i="69"/>
  <c r="B4" i="62"/>
  <c r="C3" i="62"/>
  <c r="B4" i="57"/>
  <c r="C3" i="57"/>
  <c r="B4" i="45"/>
  <c r="C3" i="45"/>
  <c r="B4" i="40"/>
  <c r="C3" i="40"/>
  <c r="B4" i="28"/>
  <c r="C3" i="28"/>
  <c r="B4" i="22"/>
  <c r="B42" i="22" s="1"/>
  <c r="C3" i="22"/>
  <c r="B42" i="75"/>
  <c r="B41" i="75"/>
  <c r="B40" i="75"/>
  <c r="B39" i="75"/>
  <c r="B38" i="75"/>
  <c r="B37" i="75"/>
  <c r="B36" i="75"/>
  <c r="B35" i="75"/>
  <c r="B34" i="75"/>
  <c r="B33" i="75"/>
  <c r="B32" i="75"/>
  <c r="B31" i="75"/>
  <c r="B30" i="75"/>
  <c r="B29" i="75"/>
  <c r="B28" i="75"/>
  <c r="B27" i="75"/>
  <c r="B26" i="75"/>
  <c r="B25" i="75"/>
  <c r="B24" i="75"/>
  <c r="B23" i="75"/>
  <c r="B22" i="75"/>
  <c r="B21" i="75"/>
  <c r="B20" i="75"/>
  <c r="B19" i="75"/>
  <c r="B18" i="75"/>
  <c r="B17" i="75"/>
  <c r="B16" i="75"/>
  <c r="B15" i="75"/>
  <c r="B14" i="75"/>
  <c r="B13" i="75"/>
  <c r="B12" i="75"/>
  <c r="B11" i="75"/>
  <c r="B10" i="75"/>
  <c r="B9" i="75"/>
  <c r="B8" i="75"/>
  <c r="B7" i="75"/>
  <c r="B6" i="75"/>
  <c r="B5" i="75"/>
  <c r="B4" i="75"/>
  <c r="AO3" i="75"/>
  <c r="AN3" i="75"/>
  <c r="AM3" i="75"/>
  <c r="AL3" i="75"/>
  <c r="AK3" i="75"/>
  <c r="AJ3" i="75"/>
  <c r="AI3" i="75"/>
  <c r="AH3" i="75"/>
  <c r="AG3" i="75"/>
  <c r="AF3" i="75"/>
  <c r="AE3" i="75"/>
  <c r="AD3" i="75"/>
  <c r="AC3" i="75"/>
  <c r="AB3" i="75"/>
  <c r="AA3" i="75"/>
  <c r="Z3" i="75"/>
  <c r="Y3" i="75"/>
  <c r="X3" i="75"/>
  <c r="W3" i="75"/>
  <c r="V3" i="75"/>
  <c r="U3" i="75"/>
  <c r="T3" i="75"/>
  <c r="S3" i="75"/>
  <c r="R3" i="75"/>
  <c r="Q3" i="75"/>
  <c r="P3" i="75"/>
  <c r="O3" i="75"/>
  <c r="N3" i="75"/>
  <c r="M3" i="75"/>
  <c r="L3" i="75"/>
  <c r="K3" i="75"/>
  <c r="J3" i="75"/>
  <c r="I3" i="75"/>
  <c r="H3" i="75"/>
  <c r="G3" i="75"/>
  <c r="F3" i="75"/>
  <c r="E3" i="75"/>
  <c r="D3" i="75"/>
  <c r="C3" i="75"/>
  <c r="B42" i="76"/>
  <c r="B41" i="76"/>
  <c r="B40" i="76"/>
  <c r="B39" i="76"/>
  <c r="B38" i="76"/>
  <c r="B37" i="76"/>
  <c r="B36" i="76"/>
  <c r="B35" i="76"/>
  <c r="B34" i="76"/>
  <c r="B33" i="76"/>
  <c r="B32" i="76"/>
  <c r="B31" i="76"/>
  <c r="B30" i="76"/>
  <c r="B29" i="76"/>
  <c r="B28" i="76"/>
  <c r="B27" i="76"/>
  <c r="B26" i="76"/>
  <c r="B25" i="76"/>
  <c r="B24" i="76"/>
  <c r="B23" i="76"/>
  <c r="B22" i="76"/>
  <c r="B21" i="76"/>
  <c r="B20" i="76"/>
  <c r="B19" i="76"/>
  <c r="B18" i="76"/>
  <c r="B17" i="76"/>
  <c r="B16" i="76"/>
  <c r="B15" i="76"/>
  <c r="B14" i="76"/>
  <c r="B13" i="76"/>
  <c r="B12" i="76"/>
  <c r="B11" i="76"/>
  <c r="B10" i="76"/>
  <c r="B9" i="76"/>
  <c r="B8" i="76"/>
  <c r="B7" i="76"/>
  <c r="B6" i="76"/>
  <c r="B5" i="76"/>
  <c r="B4" i="76"/>
  <c r="AO3" i="76"/>
  <c r="AN3" i="76"/>
  <c r="AM3" i="76"/>
  <c r="AL3" i="76"/>
  <c r="AK3" i="76"/>
  <c r="AJ3" i="76"/>
  <c r="AI3" i="76"/>
  <c r="AH3" i="76"/>
  <c r="AG3" i="76"/>
  <c r="AF3" i="76"/>
  <c r="AE3" i="76"/>
  <c r="AD3" i="76"/>
  <c r="AC3" i="76"/>
  <c r="AB3" i="76"/>
  <c r="AA3" i="76"/>
  <c r="Z3" i="76"/>
  <c r="Y3" i="76"/>
  <c r="X3" i="76"/>
  <c r="W3" i="76"/>
  <c r="V3" i="76"/>
  <c r="U3" i="76"/>
  <c r="T3" i="76"/>
  <c r="S3" i="76"/>
  <c r="R3" i="76"/>
  <c r="Q3" i="76"/>
  <c r="P3" i="76"/>
  <c r="O3" i="76"/>
  <c r="N3" i="76"/>
  <c r="M3" i="76"/>
  <c r="L3" i="76"/>
  <c r="K3" i="76"/>
  <c r="J3" i="76"/>
  <c r="I3" i="76"/>
  <c r="H3" i="76"/>
  <c r="G3" i="76"/>
  <c r="F3" i="76"/>
  <c r="E3" i="76"/>
  <c r="D3" i="76"/>
  <c r="C3" i="76"/>
  <c r="B42" i="67"/>
  <c r="B41" i="67"/>
  <c r="B40" i="67"/>
  <c r="B39" i="67"/>
  <c r="B38" i="67"/>
  <c r="B37" i="67"/>
  <c r="B36" i="67"/>
  <c r="B35" i="67"/>
  <c r="B34" i="67"/>
  <c r="B33" i="67"/>
  <c r="B32" i="67"/>
  <c r="B31" i="67"/>
  <c r="B30" i="67"/>
  <c r="B29" i="67"/>
  <c r="B28" i="67"/>
  <c r="B27" i="67"/>
  <c r="B26" i="67"/>
  <c r="B25" i="67"/>
  <c r="B24" i="67"/>
  <c r="B23" i="67"/>
  <c r="B22" i="67"/>
  <c r="B21" i="67"/>
  <c r="B20" i="67"/>
  <c r="B19" i="67"/>
  <c r="B18" i="67"/>
  <c r="B17" i="67"/>
  <c r="B16" i="67"/>
  <c r="B15" i="67"/>
  <c r="B14" i="67"/>
  <c r="B13" i="67"/>
  <c r="B12" i="67"/>
  <c r="B11" i="67"/>
  <c r="B10" i="67"/>
  <c r="B9" i="67"/>
  <c r="B8" i="67"/>
  <c r="B7" i="67"/>
  <c r="B6" i="67"/>
  <c r="B5" i="67"/>
  <c r="B4" i="67"/>
  <c r="AO3" i="67"/>
  <c r="AN3" i="67"/>
  <c r="AM3" i="67"/>
  <c r="AL3" i="67"/>
  <c r="AK3" i="67"/>
  <c r="AJ3" i="67"/>
  <c r="AI3" i="67"/>
  <c r="AH3" i="67"/>
  <c r="AG3" i="67"/>
  <c r="AF3" i="67"/>
  <c r="AE3" i="67"/>
  <c r="AD3" i="67"/>
  <c r="AC3" i="67"/>
  <c r="AB3" i="67"/>
  <c r="AA3" i="67"/>
  <c r="Z3" i="67"/>
  <c r="Y3" i="67"/>
  <c r="X3" i="67"/>
  <c r="W3" i="67"/>
  <c r="V3" i="67"/>
  <c r="U3" i="67"/>
  <c r="T3" i="67"/>
  <c r="S3" i="67"/>
  <c r="R3" i="67"/>
  <c r="Q3" i="67"/>
  <c r="P3" i="67"/>
  <c r="O3" i="67"/>
  <c r="N3" i="67"/>
  <c r="M3" i="67"/>
  <c r="L3" i="67"/>
  <c r="K3" i="67"/>
  <c r="J3" i="67"/>
  <c r="I3" i="67"/>
  <c r="H3" i="67"/>
  <c r="G3" i="67"/>
  <c r="F3" i="67"/>
  <c r="E3" i="67"/>
  <c r="D3" i="67"/>
  <c r="C3" i="67"/>
  <c r="B42" i="61"/>
  <c r="B41" i="61"/>
  <c r="B40" i="61"/>
  <c r="B39" i="61"/>
  <c r="B38" i="61"/>
  <c r="B37" i="61"/>
  <c r="B36" i="61"/>
  <c r="B35" i="61"/>
  <c r="B34" i="61"/>
  <c r="B33" i="61"/>
  <c r="B32" i="61"/>
  <c r="B31" i="61"/>
  <c r="B30" i="61"/>
  <c r="B29" i="61"/>
  <c r="B28" i="61"/>
  <c r="B27" i="61"/>
  <c r="B26" i="61"/>
  <c r="B25" i="61"/>
  <c r="B24" i="61"/>
  <c r="B23" i="61"/>
  <c r="B22" i="61"/>
  <c r="B21" i="61"/>
  <c r="B20" i="61"/>
  <c r="B19" i="61"/>
  <c r="B18" i="61"/>
  <c r="B17" i="61"/>
  <c r="B16" i="61"/>
  <c r="B15" i="61"/>
  <c r="B14" i="61"/>
  <c r="B13" i="61"/>
  <c r="B12" i="61"/>
  <c r="B11" i="61"/>
  <c r="B10" i="61"/>
  <c r="B9" i="61"/>
  <c r="B8" i="61"/>
  <c r="B7" i="61"/>
  <c r="B6" i="61"/>
  <c r="B5" i="61"/>
  <c r="B4" i="61"/>
  <c r="AO3" i="61"/>
  <c r="AN3" i="61"/>
  <c r="AM3" i="61"/>
  <c r="AL3" i="61"/>
  <c r="AK3" i="61"/>
  <c r="AJ3" i="61"/>
  <c r="AI3" i="61"/>
  <c r="AH3" i="61"/>
  <c r="AG3" i="61"/>
  <c r="AF3" i="61"/>
  <c r="AE3" i="61"/>
  <c r="AD3" i="61"/>
  <c r="AC3" i="61"/>
  <c r="AB3" i="61"/>
  <c r="AA3" i="61"/>
  <c r="Z3" i="61"/>
  <c r="Y3" i="61"/>
  <c r="X3" i="61"/>
  <c r="W3" i="61"/>
  <c r="V3" i="61"/>
  <c r="U3" i="61"/>
  <c r="T3" i="61"/>
  <c r="S3" i="61"/>
  <c r="R3" i="61"/>
  <c r="Q3" i="61"/>
  <c r="P3" i="61"/>
  <c r="O3" i="61"/>
  <c r="N3" i="61"/>
  <c r="M3" i="61"/>
  <c r="L3" i="61"/>
  <c r="K3" i="61"/>
  <c r="J3" i="61"/>
  <c r="I3" i="61"/>
  <c r="H3" i="61"/>
  <c r="G3" i="61"/>
  <c r="F3" i="61"/>
  <c r="E3" i="61"/>
  <c r="D3" i="61"/>
  <c r="C3" i="61"/>
  <c r="B42" i="55"/>
  <c r="B41" i="55"/>
  <c r="B40" i="55"/>
  <c r="B39" i="55"/>
  <c r="B38" i="55"/>
  <c r="B37" i="55"/>
  <c r="B36" i="55"/>
  <c r="B35" i="55"/>
  <c r="B34" i="55"/>
  <c r="B33" i="55"/>
  <c r="B32" i="55"/>
  <c r="B31" i="55"/>
  <c r="B30" i="55"/>
  <c r="B29" i="55"/>
  <c r="B28" i="55"/>
  <c r="B27" i="55"/>
  <c r="B26" i="55"/>
  <c r="B25" i="55"/>
  <c r="B24" i="55"/>
  <c r="B23" i="55"/>
  <c r="B22" i="55"/>
  <c r="B21" i="55"/>
  <c r="B20" i="55"/>
  <c r="B19" i="55"/>
  <c r="B18" i="55"/>
  <c r="B17" i="55"/>
  <c r="B16" i="55"/>
  <c r="B15" i="55"/>
  <c r="B14" i="55"/>
  <c r="B13" i="55"/>
  <c r="B12" i="55"/>
  <c r="B11" i="55"/>
  <c r="B10" i="55"/>
  <c r="B9" i="55"/>
  <c r="B8" i="55"/>
  <c r="B7" i="55"/>
  <c r="B6" i="55"/>
  <c r="B5" i="55"/>
  <c r="B4" i="55"/>
  <c r="AO3" i="55"/>
  <c r="AN3" i="55"/>
  <c r="AM3" i="55"/>
  <c r="AL3" i="55"/>
  <c r="AK3" i="55"/>
  <c r="AJ3" i="55"/>
  <c r="AI3" i="55"/>
  <c r="AH3" i="55"/>
  <c r="AG3" i="55"/>
  <c r="AF3" i="55"/>
  <c r="AE3" i="55"/>
  <c r="AD3" i="55"/>
  <c r="AC3" i="55"/>
  <c r="AB3" i="55"/>
  <c r="AA3" i="55"/>
  <c r="Z3" i="55"/>
  <c r="Y3" i="55"/>
  <c r="X3" i="55"/>
  <c r="W3" i="55"/>
  <c r="V3" i="55"/>
  <c r="U3" i="55"/>
  <c r="T3" i="55"/>
  <c r="S3" i="55"/>
  <c r="R3" i="55"/>
  <c r="Q3" i="55"/>
  <c r="P3" i="55"/>
  <c r="O3" i="55"/>
  <c r="N3" i="55"/>
  <c r="M3" i="55"/>
  <c r="L3" i="55"/>
  <c r="K3" i="55"/>
  <c r="J3" i="55"/>
  <c r="I3" i="55"/>
  <c r="H3" i="55"/>
  <c r="G3" i="55"/>
  <c r="F3" i="55"/>
  <c r="E3" i="55"/>
  <c r="D3" i="55"/>
  <c r="C3" i="55"/>
  <c r="B42" i="44"/>
  <c r="B41" i="44"/>
  <c r="B40" i="44"/>
  <c r="B38" i="44"/>
  <c r="B37" i="44"/>
  <c r="B34" i="44"/>
  <c r="B33" i="44"/>
  <c r="B32" i="44"/>
  <c r="B31" i="44"/>
  <c r="B30" i="44"/>
  <c r="B29" i="44"/>
  <c r="B28" i="44"/>
  <c r="B27" i="44"/>
  <c r="B26" i="44"/>
  <c r="B25" i="44"/>
  <c r="B24" i="44"/>
  <c r="B23" i="44"/>
  <c r="B22" i="44"/>
  <c r="B21" i="44"/>
  <c r="B20" i="44"/>
  <c r="B19" i="44"/>
  <c r="B18" i="44"/>
  <c r="B17" i="44"/>
  <c r="B16" i="44"/>
  <c r="B15" i="44"/>
  <c r="B14" i="44"/>
  <c r="B13" i="44"/>
  <c r="B12" i="44"/>
  <c r="B11" i="44"/>
  <c r="B10" i="44"/>
  <c r="B9" i="44"/>
  <c r="B8" i="44"/>
  <c r="B7" i="44"/>
  <c r="B6" i="44"/>
  <c r="B5" i="44"/>
  <c r="B4" i="44"/>
  <c r="AO3" i="44"/>
  <c r="AN3" i="44"/>
  <c r="AM3" i="44"/>
  <c r="AK3" i="44"/>
  <c r="AJ3" i="44"/>
  <c r="AG3" i="44"/>
  <c r="AE3" i="44"/>
  <c r="AD3" i="44"/>
  <c r="AC3" i="44"/>
  <c r="AB3" i="44"/>
  <c r="AA3" i="44"/>
  <c r="Z3" i="44"/>
  <c r="Y3" i="44"/>
  <c r="X3" i="44"/>
  <c r="W3" i="44"/>
  <c r="V3" i="44"/>
  <c r="U3" i="44"/>
  <c r="T3" i="44"/>
  <c r="S3" i="44"/>
  <c r="R3" i="44"/>
  <c r="Q3" i="44"/>
  <c r="P3" i="44"/>
  <c r="O3" i="44"/>
  <c r="N3" i="44"/>
  <c r="M3" i="44"/>
  <c r="L3" i="44"/>
  <c r="K3" i="44"/>
  <c r="J3" i="44"/>
  <c r="I3" i="44"/>
  <c r="H3" i="44"/>
  <c r="G3" i="44"/>
  <c r="F3" i="44"/>
  <c r="E3" i="44"/>
  <c r="D3" i="44"/>
  <c r="C3" i="44"/>
  <c r="B42" i="39"/>
  <c r="B41" i="39"/>
  <c r="B40" i="39"/>
  <c r="B38" i="39"/>
  <c r="B37" i="39"/>
  <c r="B35" i="39"/>
  <c r="B34"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4" i="39"/>
  <c r="AO3" i="39"/>
  <c r="AN3" i="39"/>
  <c r="AM3" i="39"/>
  <c r="AK3" i="39"/>
  <c r="AJ3" i="39"/>
  <c r="AH3" i="39"/>
  <c r="AG3" i="39"/>
  <c r="AE3" i="39"/>
  <c r="AD3" i="39"/>
  <c r="AC3" i="39"/>
  <c r="AB3" i="39"/>
  <c r="AA3" i="39"/>
  <c r="Z3" i="39"/>
  <c r="Y3" i="39"/>
  <c r="X3" i="39"/>
  <c r="W3" i="39"/>
  <c r="V3" i="39"/>
  <c r="U3" i="39"/>
  <c r="T3" i="39"/>
  <c r="S3" i="39"/>
  <c r="R3" i="39"/>
  <c r="Q3" i="39"/>
  <c r="P3" i="39"/>
  <c r="O3" i="39"/>
  <c r="N3" i="39"/>
  <c r="M3" i="39"/>
  <c r="L3" i="39"/>
  <c r="K3" i="39"/>
  <c r="J3" i="39"/>
  <c r="I3" i="39"/>
  <c r="H3" i="39"/>
  <c r="G3" i="39"/>
  <c r="F3" i="39"/>
  <c r="E3" i="39"/>
  <c r="D3" i="39"/>
  <c r="C3" i="39"/>
  <c r="B42" i="27"/>
  <c r="B41" i="27"/>
  <c r="B40" i="27"/>
  <c r="B38" i="27"/>
  <c r="B37" i="27"/>
  <c r="B35" i="27"/>
  <c r="B34"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6" i="27"/>
  <c r="B5" i="27"/>
  <c r="B4" i="27"/>
  <c r="AO3" i="27"/>
  <c r="AN3" i="27"/>
  <c r="AM3" i="27"/>
  <c r="AK3" i="27"/>
  <c r="AJ3" i="27"/>
  <c r="AH3" i="27"/>
  <c r="AG3" i="27"/>
  <c r="AE3" i="27"/>
  <c r="AD3" i="27"/>
  <c r="AC3" i="27"/>
  <c r="AB3" i="27"/>
  <c r="AA3" i="27"/>
  <c r="Z3" i="27"/>
  <c r="Y3" i="27"/>
  <c r="X3" i="27"/>
  <c r="W3" i="27"/>
  <c r="V3" i="27"/>
  <c r="U3" i="27"/>
  <c r="T3" i="27"/>
  <c r="S3" i="27"/>
  <c r="R3" i="27"/>
  <c r="Q3" i="27"/>
  <c r="P3" i="27"/>
  <c r="O3" i="27"/>
  <c r="N3" i="27"/>
  <c r="M3" i="27"/>
  <c r="L3" i="27"/>
  <c r="K3" i="27"/>
  <c r="J3" i="27"/>
  <c r="I3" i="27"/>
  <c r="H3" i="27"/>
  <c r="G3" i="27"/>
  <c r="F3" i="27"/>
  <c r="E3" i="27"/>
  <c r="D3" i="27"/>
  <c r="C3" i="27"/>
  <c r="B42" i="21"/>
  <c r="B41" i="21"/>
  <c r="B40" i="21"/>
  <c r="B38" i="21"/>
  <c r="B37"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B5" i="21"/>
  <c r="B4" i="21"/>
  <c r="AO3" i="21"/>
  <c r="AN3" i="21"/>
  <c r="AM3" i="21"/>
  <c r="AK3" i="21"/>
  <c r="AJ3" i="21"/>
  <c r="AE3" i="21"/>
  <c r="AD3" i="21"/>
  <c r="AC3" i="21"/>
  <c r="AB3" i="21"/>
  <c r="AA3" i="21"/>
  <c r="Z3" i="21"/>
  <c r="Y3" i="21"/>
  <c r="X3" i="21"/>
  <c r="W3" i="21"/>
  <c r="V3" i="21"/>
  <c r="U3" i="21"/>
  <c r="T3" i="21"/>
  <c r="S3" i="21"/>
  <c r="R3" i="21"/>
  <c r="Q3" i="21"/>
  <c r="P3" i="21"/>
  <c r="O3" i="21"/>
  <c r="N3" i="21"/>
  <c r="M3" i="21"/>
  <c r="L3" i="21"/>
  <c r="K3" i="21"/>
  <c r="J3" i="21"/>
  <c r="I3" i="21"/>
  <c r="H3" i="21"/>
  <c r="G3" i="21"/>
  <c r="F3" i="21"/>
  <c r="E3" i="21"/>
  <c r="D3" i="21"/>
  <c r="C3" i="21"/>
  <c r="B42" i="14"/>
  <c r="B41" i="14"/>
  <c r="B40" i="14"/>
  <c r="B38" i="14"/>
  <c r="B37"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AO3" i="14"/>
  <c r="AN3" i="14"/>
  <c r="AM3" i="14"/>
  <c r="AK3" i="14"/>
  <c r="AJ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C3" i="14"/>
  <c r="B42" i="54"/>
  <c r="B41" i="54"/>
  <c r="B40" i="54"/>
  <c r="B38" i="54"/>
  <c r="B37" i="54"/>
  <c r="B32" i="54"/>
  <c r="B31" i="54"/>
  <c r="B30" i="54"/>
  <c r="B29" i="54"/>
  <c r="B28" i="54"/>
  <c r="B27" i="54"/>
  <c r="B26" i="54"/>
  <c r="B25" i="54"/>
  <c r="B24" i="54"/>
  <c r="B23" i="54"/>
  <c r="B22" i="54"/>
  <c r="B21" i="54"/>
  <c r="B20" i="54"/>
  <c r="B19" i="54"/>
  <c r="B18" i="54"/>
  <c r="B17" i="54"/>
  <c r="B16" i="54"/>
  <c r="B15" i="54"/>
  <c r="B14" i="54"/>
  <c r="B13" i="54"/>
  <c r="B12" i="54"/>
  <c r="B11" i="54"/>
  <c r="B10" i="54"/>
  <c r="B9" i="54"/>
  <c r="B8" i="54"/>
  <c r="B7" i="54"/>
  <c r="B6" i="54"/>
  <c r="B5" i="54"/>
  <c r="B4" i="54"/>
  <c r="AO3" i="54"/>
  <c r="AN3" i="54"/>
  <c r="AM3" i="54"/>
  <c r="AK3" i="54"/>
  <c r="AJ3" i="54"/>
  <c r="AE3" i="54"/>
  <c r="AD3" i="54"/>
  <c r="AC3" i="54"/>
  <c r="AB3" i="54"/>
  <c r="AA3" i="54"/>
  <c r="Z3" i="54"/>
  <c r="Y3" i="54"/>
  <c r="X3" i="54"/>
  <c r="W3" i="54"/>
  <c r="V3" i="54"/>
  <c r="U3" i="54"/>
  <c r="T3" i="54"/>
  <c r="S3" i="54"/>
  <c r="R3" i="54"/>
  <c r="Q3" i="54"/>
  <c r="P3" i="54"/>
  <c r="O3" i="54"/>
  <c r="N3" i="54"/>
  <c r="M3" i="54"/>
  <c r="L3" i="54"/>
  <c r="K3" i="54"/>
  <c r="J3" i="54"/>
  <c r="I3" i="54"/>
  <c r="H3" i="54"/>
  <c r="G3" i="54"/>
  <c r="F3" i="54"/>
  <c r="E3" i="54"/>
  <c r="D3" i="54"/>
  <c r="C3" i="54"/>
  <c r="B41" i="66"/>
  <c r="B40" i="66"/>
  <c r="B39" i="66"/>
  <c r="B38" i="66"/>
  <c r="B37" i="66"/>
  <c r="B36" i="66"/>
  <c r="B35" i="66"/>
  <c r="B4" i="66"/>
  <c r="AN3" i="66"/>
  <c r="AM3" i="66"/>
  <c r="AL3" i="66"/>
  <c r="AK3" i="66"/>
  <c r="AJ3" i="66"/>
  <c r="AI3" i="66"/>
  <c r="AH3" i="66"/>
  <c r="AG3" i="66"/>
  <c r="AF3" i="66"/>
  <c r="AE3" i="66"/>
  <c r="AD3" i="66"/>
  <c r="AC3" i="66"/>
  <c r="AB3" i="66"/>
  <c r="AA3" i="66"/>
  <c r="Z3" i="66"/>
  <c r="Y3" i="66"/>
  <c r="X3" i="66"/>
  <c r="W3" i="66"/>
  <c r="V3" i="66"/>
  <c r="U3" i="66"/>
  <c r="T3" i="66"/>
  <c r="S3" i="66"/>
  <c r="R3" i="66"/>
  <c r="Q3" i="66"/>
  <c r="P3" i="66"/>
  <c r="O3" i="66"/>
  <c r="N3" i="66"/>
  <c r="M3" i="66"/>
  <c r="L3" i="66"/>
  <c r="K3" i="66"/>
  <c r="I3" i="66"/>
  <c r="H3" i="66"/>
  <c r="G3" i="66"/>
  <c r="F3" i="66"/>
  <c r="E3" i="66"/>
  <c r="D3" i="66"/>
  <c r="C3" i="66"/>
  <c r="B41" i="60"/>
  <c r="B40" i="60"/>
  <c r="B39" i="60"/>
  <c r="B38" i="60"/>
  <c r="B37" i="60"/>
  <c r="B36" i="60"/>
  <c r="B35" i="60"/>
  <c r="B34" i="60"/>
  <c r="B33" i="60"/>
  <c r="B31" i="60"/>
  <c r="B30" i="60"/>
  <c r="B29" i="60"/>
  <c r="B28" i="60"/>
  <c r="B27" i="60"/>
  <c r="B26" i="60"/>
  <c r="B25" i="60"/>
  <c r="B24" i="60"/>
  <c r="B23" i="60"/>
  <c r="B22" i="60"/>
  <c r="B21" i="60"/>
  <c r="B20" i="60"/>
  <c r="B19" i="60"/>
  <c r="B18" i="60"/>
  <c r="B17" i="60"/>
  <c r="B16" i="60"/>
  <c r="B15" i="60"/>
  <c r="B14" i="60"/>
  <c r="B13" i="60"/>
  <c r="B12" i="60"/>
  <c r="B11" i="60"/>
  <c r="B10" i="60"/>
  <c r="B9" i="60"/>
  <c r="B8" i="60"/>
  <c r="B7" i="60"/>
  <c r="B6" i="60"/>
  <c r="B5" i="60"/>
  <c r="B4" i="60"/>
  <c r="AN3" i="60"/>
  <c r="AM3" i="60"/>
  <c r="AL3" i="60"/>
  <c r="AK3" i="60"/>
  <c r="AJ3" i="60"/>
  <c r="AI3" i="60"/>
  <c r="AH3" i="60"/>
  <c r="AG3" i="60"/>
  <c r="AF3" i="60"/>
  <c r="AE3" i="60"/>
  <c r="AD3" i="60"/>
  <c r="AC3" i="60"/>
  <c r="AB3" i="60"/>
  <c r="AA3" i="60"/>
  <c r="Z3" i="60"/>
  <c r="Y3" i="60"/>
  <c r="X3" i="60"/>
  <c r="W3" i="60"/>
  <c r="V3" i="60"/>
  <c r="U3" i="60"/>
  <c r="T3" i="60"/>
  <c r="S3" i="60"/>
  <c r="R3" i="60"/>
  <c r="Q3" i="60"/>
  <c r="P3" i="60"/>
  <c r="O3" i="60"/>
  <c r="N3" i="60"/>
  <c r="M3" i="60"/>
  <c r="L3" i="60"/>
  <c r="K3" i="60"/>
  <c r="J3" i="60"/>
  <c r="I3" i="60"/>
  <c r="H3" i="60"/>
  <c r="G3" i="60"/>
  <c r="F3" i="60"/>
  <c r="E3" i="60"/>
  <c r="D3" i="60"/>
  <c r="C3" i="60"/>
  <c r="B41" i="56"/>
  <c r="B40" i="56"/>
  <c r="B39" i="56"/>
  <c r="B38" i="56"/>
  <c r="B37" i="56"/>
  <c r="B36" i="56"/>
  <c r="B35" i="56"/>
  <c r="B34" i="56"/>
  <c r="B33" i="56"/>
  <c r="B31" i="56"/>
  <c r="B30" i="56"/>
  <c r="B29" i="56"/>
  <c r="B28" i="56"/>
  <c r="B27" i="56"/>
  <c r="B26" i="56"/>
  <c r="B25" i="56"/>
  <c r="B24" i="56"/>
  <c r="B23" i="56"/>
  <c r="B22" i="56"/>
  <c r="B21" i="56"/>
  <c r="B20" i="56"/>
  <c r="B19" i="56"/>
  <c r="B18" i="56"/>
  <c r="B17" i="56"/>
  <c r="B16" i="56"/>
  <c r="B15" i="56"/>
  <c r="B14" i="56"/>
  <c r="B13" i="56"/>
  <c r="B12" i="56"/>
  <c r="B11" i="56"/>
  <c r="B10" i="56"/>
  <c r="B9" i="56"/>
  <c r="B8" i="56"/>
  <c r="B7" i="56"/>
  <c r="B6" i="56"/>
  <c r="B5" i="56"/>
  <c r="B4" i="56"/>
  <c r="AN3" i="56"/>
  <c r="AM3" i="56"/>
  <c r="AL3" i="56"/>
  <c r="AK3" i="56"/>
  <c r="AJ3" i="56"/>
  <c r="AI3" i="56"/>
  <c r="AH3" i="56"/>
  <c r="AG3" i="56"/>
  <c r="AF3" i="56"/>
  <c r="AE3" i="56"/>
  <c r="AD3" i="56"/>
  <c r="AC3" i="56"/>
  <c r="AB3" i="56"/>
  <c r="AA3" i="56"/>
  <c r="Z3" i="56"/>
  <c r="Y3" i="56"/>
  <c r="X3" i="56"/>
  <c r="W3" i="56"/>
  <c r="V3" i="56"/>
  <c r="U3" i="56"/>
  <c r="T3" i="56"/>
  <c r="S3" i="56"/>
  <c r="R3" i="56"/>
  <c r="Q3" i="56"/>
  <c r="P3" i="56"/>
  <c r="O3" i="56"/>
  <c r="N3" i="56"/>
  <c r="M3" i="56"/>
  <c r="L3" i="56"/>
  <c r="K3" i="56"/>
  <c r="J3" i="56"/>
  <c r="I3" i="56"/>
  <c r="H3" i="56"/>
  <c r="G3" i="56"/>
  <c r="F3" i="56"/>
  <c r="E3" i="56"/>
  <c r="D3" i="56"/>
  <c r="C3" i="56"/>
  <c r="B41" i="43"/>
  <c r="B40" i="43"/>
  <c r="B39" i="43"/>
  <c r="B37" i="43"/>
  <c r="B36" i="43"/>
  <c r="B33"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B5" i="43"/>
  <c r="B4" i="43"/>
  <c r="AN3" i="43"/>
  <c r="AM3" i="43"/>
  <c r="AL3" i="43"/>
  <c r="AJ3" i="43"/>
  <c r="AI3" i="43"/>
  <c r="AF3" i="43"/>
  <c r="AD3" i="43"/>
  <c r="AC3" i="43"/>
  <c r="AB3" i="43"/>
  <c r="AA3" i="43"/>
  <c r="Z3" i="43"/>
  <c r="Y3" i="43"/>
  <c r="X3" i="43"/>
  <c r="W3" i="43"/>
  <c r="V3" i="43"/>
  <c r="U3" i="43"/>
  <c r="T3" i="43"/>
  <c r="S3" i="43"/>
  <c r="R3" i="43"/>
  <c r="Q3" i="43"/>
  <c r="P3" i="43"/>
  <c r="O3" i="43"/>
  <c r="N3" i="43"/>
  <c r="M3" i="43"/>
  <c r="L3" i="43"/>
  <c r="K3" i="43"/>
  <c r="J3" i="43"/>
  <c r="I3" i="43"/>
  <c r="H3" i="43"/>
  <c r="G3" i="43"/>
  <c r="F3" i="43"/>
  <c r="E3" i="43"/>
  <c r="D3" i="43"/>
  <c r="C3" i="43"/>
  <c r="B41" i="38"/>
  <c r="B40" i="38"/>
  <c r="B39" i="38"/>
  <c r="B37" i="38"/>
  <c r="B36" i="38"/>
  <c r="B34" i="38"/>
  <c r="B33" i="38"/>
  <c r="B31" i="38"/>
  <c r="B30" i="38"/>
  <c r="B29" i="38"/>
  <c r="B28" i="38"/>
  <c r="B27" i="38"/>
  <c r="B26" i="38"/>
  <c r="B25" i="38"/>
  <c r="B24" i="38"/>
  <c r="B23" i="38"/>
  <c r="B22" i="38"/>
  <c r="B21" i="38"/>
  <c r="B20" i="38"/>
  <c r="B19" i="38"/>
  <c r="B18" i="38"/>
  <c r="B17" i="38"/>
  <c r="B16" i="38"/>
  <c r="B15" i="38"/>
  <c r="B14" i="38"/>
  <c r="B13" i="38"/>
  <c r="B12" i="38"/>
  <c r="B11" i="38"/>
  <c r="B10" i="38"/>
  <c r="B9" i="38"/>
  <c r="B8" i="38"/>
  <c r="B7" i="38"/>
  <c r="B6" i="38"/>
  <c r="B5" i="38"/>
  <c r="B4" i="38"/>
  <c r="AN3" i="38"/>
  <c r="AM3" i="38"/>
  <c r="AL3" i="38"/>
  <c r="AJ3" i="38"/>
  <c r="AI3" i="38"/>
  <c r="AG3" i="38"/>
  <c r="AF3" i="38"/>
  <c r="AD3" i="38"/>
  <c r="AC3" i="38"/>
  <c r="AB3" i="38"/>
  <c r="AA3" i="38"/>
  <c r="Z3" i="38"/>
  <c r="Y3" i="38"/>
  <c r="X3" i="38"/>
  <c r="W3" i="38"/>
  <c r="V3" i="38"/>
  <c r="U3" i="38"/>
  <c r="T3" i="38"/>
  <c r="S3" i="38"/>
  <c r="R3" i="38"/>
  <c r="Q3" i="38"/>
  <c r="P3" i="38"/>
  <c r="O3" i="38"/>
  <c r="N3" i="38"/>
  <c r="M3" i="38"/>
  <c r="L3" i="38"/>
  <c r="K3" i="38"/>
  <c r="J3" i="38"/>
  <c r="I3" i="38"/>
  <c r="H3" i="38"/>
  <c r="G3" i="38"/>
  <c r="F3" i="38"/>
  <c r="E3" i="38"/>
  <c r="D3" i="38"/>
  <c r="C3" i="38"/>
  <c r="B41" i="26"/>
  <c r="B40" i="26"/>
  <c r="B39" i="26"/>
  <c r="B37" i="26"/>
  <c r="B36" i="26"/>
  <c r="B34" i="26"/>
  <c r="B33"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5" i="26"/>
  <c r="B4" i="26"/>
  <c r="AN3" i="26"/>
  <c r="AM3" i="26"/>
  <c r="AL3" i="26"/>
  <c r="AJ3" i="26"/>
  <c r="AI3" i="26"/>
  <c r="AG3" i="26"/>
  <c r="AF3" i="26"/>
  <c r="AD3" i="26"/>
  <c r="AC3" i="26"/>
  <c r="AB3" i="26"/>
  <c r="AA3" i="26"/>
  <c r="Z3" i="26"/>
  <c r="Y3" i="26"/>
  <c r="X3" i="26"/>
  <c r="W3" i="26"/>
  <c r="V3" i="26"/>
  <c r="U3" i="26"/>
  <c r="T3" i="26"/>
  <c r="S3" i="26"/>
  <c r="R3" i="26"/>
  <c r="Q3" i="26"/>
  <c r="P3" i="26"/>
  <c r="O3" i="26"/>
  <c r="N3" i="26"/>
  <c r="M3" i="26"/>
  <c r="L3" i="26"/>
  <c r="K3" i="26"/>
  <c r="J3" i="26"/>
  <c r="I3" i="26"/>
  <c r="H3" i="26"/>
  <c r="G3" i="26"/>
  <c r="F3" i="26"/>
  <c r="E3" i="26"/>
  <c r="D3" i="26"/>
  <c r="C3" i="26"/>
  <c r="B41" i="20"/>
  <c r="B40" i="20"/>
  <c r="B39" i="20"/>
  <c r="B37" i="20"/>
  <c r="B36"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6" i="20"/>
  <c r="B5" i="20"/>
  <c r="B4" i="20"/>
  <c r="AN3" i="20"/>
  <c r="AM3" i="20"/>
  <c r="AL3" i="20"/>
  <c r="AJ3" i="20"/>
  <c r="AI3" i="20"/>
  <c r="AD3" i="20"/>
  <c r="AC3" i="20"/>
  <c r="AB3" i="20"/>
  <c r="AA3" i="20"/>
  <c r="Z3" i="20"/>
  <c r="Y3" i="20"/>
  <c r="X3" i="20"/>
  <c r="W3" i="20"/>
  <c r="V3" i="20"/>
  <c r="U3" i="20"/>
  <c r="T3" i="20"/>
  <c r="S3" i="20"/>
  <c r="R3" i="20"/>
  <c r="Q3" i="20"/>
  <c r="P3" i="20"/>
  <c r="O3" i="20"/>
  <c r="N3" i="20"/>
  <c r="M3" i="20"/>
  <c r="L3" i="20"/>
  <c r="K3" i="20"/>
  <c r="J3" i="20"/>
  <c r="I3" i="20"/>
  <c r="H3" i="20"/>
  <c r="G3" i="20"/>
  <c r="F3" i="20"/>
  <c r="E3" i="20"/>
  <c r="D3" i="20"/>
  <c r="C3" i="20"/>
  <c r="B41" i="13"/>
  <c r="B40" i="13"/>
  <c r="B39" i="13"/>
  <c r="B37" i="13"/>
  <c r="B36"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4" i="13"/>
  <c r="AN3" i="13"/>
  <c r="AM3" i="13"/>
  <c r="AL3" i="13"/>
  <c r="AJ3" i="13"/>
  <c r="AI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C3" i="13"/>
  <c r="AM41" i="47"/>
  <c r="AL41" i="47"/>
  <c r="AK41" i="47"/>
  <c r="AJ41" i="47"/>
  <c r="AI41" i="47"/>
  <c r="AH41" i="47"/>
  <c r="AG41" i="47"/>
  <c r="AF41" i="47"/>
  <c r="AE41" i="47"/>
  <c r="AD41" i="47"/>
  <c r="AC41" i="47"/>
  <c r="AB41" i="47"/>
  <c r="AA41" i="47"/>
  <c r="Z41" i="47"/>
  <c r="Y41" i="47"/>
  <c r="X41" i="47"/>
  <c r="W41" i="47"/>
  <c r="V41" i="47"/>
  <c r="U41" i="47"/>
  <c r="T41" i="47"/>
  <c r="S41" i="47"/>
  <c r="R41" i="47"/>
  <c r="Q41" i="47"/>
  <c r="P41" i="47"/>
  <c r="O41" i="47"/>
  <c r="N41" i="47"/>
  <c r="M41" i="47"/>
  <c r="L41" i="47"/>
  <c r="K41" i="47"/>
  <c r="J41" i="47"/>
  <c r="I41" i="47"/>
  <c r="H41" i="47"/>
  <c r="G41" i="47"/>
  <c r="F41" i="47"/>
  <c r="E41" i="47"/>
  <c r="D41" i="47"/>
  <c r="C41" i="47"/>
  <c r="AN40" i="47"/>
  <c r="AL40" i="47"/>
  <c r="AK40" i="47"/>
  <c r="AJ40" i="47"/>
  <c r="AI40" i="47"/>
  <c r="AH40" i="47"/>
  <c r="AG40" i="47"/>
  <c r="AF40" i="47"/>
  <c r="AE40" i="47"/>
  <c r="AD40" i="47"/>
  <c r="AC40" i="47"/>
  <c r="AB40" i="47"/>
  <c r="AA40" i="47"/>
  <c r="Z40" i="47"/>
  <c r="Y40" i="47"/>
  <c r="X40" i="47"/>
  <c r="W40" i="47"/>
  <c r="V40" i="47"/>
  <c r="U40" i="47"/>
  <c r="T40" i="47"/>
  <c r="S40" i="47"/>
  <c r="R40" i="47"/>
  <c r="Q40" i="47"/>
  <c r="P40" i="47"/>
  <c r="O40" i="47"/>
  <c r="N40" i="47"/>
  <c r="M40" i="47"/>
  <c r="L40" i="47"/>
  <c r="K40" i="47"/>
  <c r="J40" i="47"/>
  <c r="I40" i="47"/>
  <c r="H40" i="47"/>
  <c r="G40" i="47"/>
  <c r="F40" i="47"/>
  <c r="E40" i="47"/>
  <c r="D40" i="47"/>
  <c r="C40" i="47"/>
  <c r="AN39" i="47"/>
  <c r="AM39" i="47"/>
  <c r="AK39" i="47"/>
  <c r="AJ39" i="47"/>
  <c r="AI39" i="47"/>
  <c r="AH39" i="47"/>
  <c r="AG39" i="47"/>
  <c r="AF39" i="47"/>
  <c r="AE39" i="47"/>
  <c r="AD39" i="47"/>
  <c r="AC39" i="47"/>
  <c r="AB39" i="47"/>
  <c r="AA39" i="47"/>
  <c r="Z39" i="47"/>
  <c r="Y39" i="47"/>
  <c r="X39" i="47"/>
  <c r="W39" i="47"/>
  <c r="V39" i="47"/>
  <c r="U39" i="47"/>
  <c r="T39" i="47"/>
  <c r="S39" i="47"/>
  <c r="R39" i="47"/>
  <c r="Q39" i="47"/>
  <c r="P39" i="47"/>
  <c r="O39" i="47"/>
  <c r="N39" i="47"/>
  <c r="M39" i="47"/>
  <c r="L39" i="47"/>
  <c r="K39" i="47"/>
  <c r="J39" i="47"/>
  <c r="I39" i="47"/>
  <c r="H39" i="47"/>
  <c r="G39" i="47"/>
  <c r="F39" i="47"/>
  <c r="E39" i="47"/>
  <c r="D39" i="47"/>
  <c r="C39" i="47"/>
  <c r="AN38" i="47"/>
  <c r="AM38" i="47"/>
  <c r="AL38" i="47"/>
  <c r="AJ38" i="47"/>
  <c r="AI38" i="47"/>
  <c r="AH38" i="47"/>
  <c r="AG38" i="47"/>
  <c r="AF38" i="47"/>
  <c r="AE38" i="47"/>
  <c r="AD38" i="47"/>
  <c r="AC38" i="47"/>
  <c r="AB38" i="47"/>
  <c r="AA38" i="47"/>
  <c r="Z38" i="47"/>
  <c r="Y38" i="47"/>
  <c r="X38" i="47"/>
  <c r="W38" i="47"/>
  <c r="V38" i="47"/>
  <c r="U38" i="47"/>
  <c r="T38" i="47"/>
  <c r="S38" i="47"/>
  <c r="R38" i="47"/>
  <c r="Q38" i="47"/>
  <c r="P38" i="47"/>
  <c r="O38" i="47"/>
  <c r="N38" i="47"/>
  <c r="M38" i="47"/>
  <c r="L38" i="47"/>
  <c r="K38" i="47"/>
  <c r="J38" i="47"/>
  <c r="I38" i="47"/>
  <c r="H38" i="47"/>
  <c r="G38" i="47"/>
  <c r="F38" i="47"/>
  <c r="E38" i="47"/>
  <c r="D38" i="47"/>
  <c r="C38" i="47"/>
  <c r="AN37" i="47"/>
  <c r="AM37" i="47"/>
  <c r="AL37" i="47"/>
  <c r="AK37" i="47"/>
  <c r="AI37" i="47"/>
  <c r="AH37" i="47"/>
  <c r="AG37" i="47"/>
  <c r="AF37" i="47"/>
  <c r="AE37" i="47"/>
  <c r="AD37" i="47"/>
  <c r="AC37" i="47"/>
  <c r="AB37" i="47"/>
  <c r="AA37" i="47"/>
  <c r="Z37" i="47"/>
  <c r="Y37" i="47"/>
  <c r="X37" i="47"/>
  <c r="W37" i="47"/>
  <c r="V37" i="47"/>
  <c r="U37" i="47"/>
  <c r="T37" i="47"/>
  <c r="S37" i="47"/>
  <c r="R37" i="47"/>
  <c r="Q37" i="47"/>
  <c r="P37" i="47"/>
  <c r="O37" i="47"/>
  <c r="N37" i="47"/>
  <c r="M37" i="47"/>
  <c r="L37" i="47"/>
  <c r="K37" i="47"/>
  <c r="J37" i="47"/>
  <c r="I37" i="47"/>
  <c r="H37" i="47"/>
  <c r="G37" i="47"/>
  <c r="F37" i="47"/>
  <c r="E37" i="47"/>
  <c r="D37" i="47"/>
  <c r="C37" i="47"/>
  <c r="AN36" i="47"/>
  <c r="AM36" i="47"/>
  <c r="AL36" i="47"/>
  <c r="AK36" i="47"/>
  <c r="AJ36" i="47"/>
  <c r="AH36" i="47"/>
  <c r="AG36" i="47"/>
  <c r="AF36" i="47"/>
  <c r="AE36" i="47"/>
  <c r="AD36" i="47"/>
  <c r="AC36" i="47"/>
  <c r="AB36" i="47"/>
  <c r="AA36" i="47"/>
  <c r="Z36" i="47"/>
  <c r="Y36" i="47"/>
  <c r="X36" i="47"/>
  <c r="W36" i="47"/>
  <c r="V36" i="47"/>
  <c r="U36" i="47"/>
  <c r="T36" i="47"/>
  <c r="S36" i="47"/>
  <c r="R36" i="47"/>
  <c r="Q36" i="47"/>
  <c r="P36" i="47"/>
  <c r="O36" i="47"/>
  <c r="N36" i="47"/>
  <c r="M36" i="47"/>
  <c r="L36" i="47"/>
  <c r="K36" i="47"/>
  <c r="J36" i="47"/>
  <c r="I36" i="47"/>
  <c r="H36" i="47"/>
  <c r="G36" i="47"/>
  <c r="F36" i="47"/>
  <c r="E36" i="47"/>
  <c r="D36" i="47"/>
  <c r="C36" i="47"/>
  <c r="AN35" i="47"/>
  <c r="AM35" i="47"/>
  <c r="AL35" i="47"/>
  <c r="AK35" i="47"/>
  <c r="AJ35" i="47"/>
  <c r="AI35" i="47"/>
  <c r="AG35" i="47"/>
  <c r="AF35" i="47"/>
  <c r="AE35" i="47"/>
  <c r="AD35" i="47"/>
  <c r="AC35" i="47"/>
  <c r="AB35" i="47"/>
  <c r="AA35" i="47"/>
  <c r="Z35" i="47"/>
  <c r="Y35" i="47"/>
  <c r="X35" i="47"/>
  <c r="W35" i="47"/>
  <c r="V35" i="47"/>
  <c r="U35" i="47"/>
  <c r="T35" i="47"/>
  <c r="S35" i="47"/>
  <c r="R35" i="47"/>
  <c r="Q35" i="47"/>
  <c r="P35" i="47"/>
  <c r="O35" i="47"/>
  <c r="N35" i="47"/>
  <c r="M35" i="47"/>
  <c r="L35" i="47"/>
  <c r="K35" i="47"/>
  <c r="J35" i="47"/>
  <c r="I35" i="47"/>
  <c r="H35" i="47"/>
  <c r="G35" i="47"/>
  <c r="F35" i="47"/>
  <c r="E35" i="47"/>
  <c r="D35" i="47"/>
  <c r="C35" i="47"/>
  <c r="AN34" i="47"/>
  <c r="AM34" i="47"/>
  <c r="AL34" i="47"/>
  <c r="AK34" i="47"/>
  <c r="AJ34" i="47"/>
  <c r="AI34" i="47"/>
  <c r="AH34" i="47"/>
  <c r="AF34" i="47"/>
  <c r="AE34" i="47"/>
  <c r="AD34" i="47"/>
  <c r="AC34" i="47"/>
  <c r="AB34" i="47"/>
  <c r="AA34" i="47"/>
  <c r="Z34" i="47"/>
  <c r="Y34" i="47"/>
  <c r="X34" i="47"/>
  <c r="W34" i="47"/>
  <c r="V34" i="47"/>
  <c r="U34" i="47"/>
  <c r="T34" i="47"/>
  <c r="S34" i="47"/>
  <c r="R34" i="47"/>
  <c r="Q34" i="47"/>
  <c r="P34" i="47"/>
  <c r="O34" i="47"/>
  <c r="N34" i="47"/>
  <c r="M34" i="47"/>
  <c r="L34" i="47"/>
  <c r="K34" i="47"/>
  <c r="J34" i="47"/>
  <c r="I34" i="47"/>
  <c r="H34" i="47"/>
  <c r="G34" i="47"/>
  <c r="F34" i="47"/>
  <c r="E34" i="47"/>
  <c r="D34" i="47"/>
  <c r="C34" i="47"/>
  <c r="AN33" i="47"/>
  <c r="AM33" i="47"/>
  <c r="AL33" i="47"/>
  <c r="AK33" i="47"/>
  <c r="AJ33" i="47"/>
  <c r="AI33" i="47"/>
  <c r="AH33" i="47"/>
  <c r="AG33" i="47"/>
  <c r="AE33" i="47"/>
  <c r="AD33" i="47"/>
  <c r="AC33" i="47"/>
  <c r="AB33" i="47"/>
  <c r="AA33" i="47"/>
  <c r="Z33" i="47"/>
  <c r="Y33" i="47"/>
  <c r="X33" i="47"/>
  <c r="W33" i="47"/>
  <c r="V33" i="47"/>
  <c r="U33" i="47"/>
  <c r="T33" i="47"/>
  <c r="S33" i="47"/>
  <c r="R33" i="47"/>
  <c r="Q33" i="47"/>
  <c r="P33" i="47"/>
  <c r="O33" i="47"/>
  <c r="N33" i="47"/>
  <c r="M33" i="47"/>
  <c r="L33" i="47"/>
  <c r="K33" i="47"/>
  <c r="J33" i="47"/>
  <c r="I33" i="47"/>
  <c r="H33" i="47"/>
  <c r="G33" i="47"/>
  <c r="F33" i="47"/>
  <c r="E33" i="47"/>
  <c r="D33" i="47"/>
  <c r="C33" i="47"/>
  <c r="AN32" i="47"/>
  <c r="AM32" i="47"/>
  <c r="AL32" i="47"/>
  <c r="AK32" i="47"/>
  <c r="AJ32" i="47"/>
  <c r="AI32" i="47"/>
  <c r="AH32" i="47"/>
  <c r="AG32" i="47"/>
  <c r="AF32" i="47"/>
  <c r="AD32" i="47"/>
  <c r="AC32" i="47"/>
  <c r="AB32" i="47"/>
  <c r="AA32" i="47"/>
  <c r="Z32" i="47"/>
  <c r="Y32" i="47"/>
  <c r="X32" i="47"/>
  <c r="W32" i="47"/>
  <c r="V32" i="47"/>
  <c r="U32" i="47"/>
  <c r="T32" i="47"/>
  <c r="S32" i="47"/>
  <c r="R32" i="47"/>
  <c r="Q32" i="47"/>
  <c r="P32" i="47"/>
  <c r="O32" i="47"/>
  <c r="N32" i="47"/>
  <c r="M32" i="47"/>
  <c r="L32" i="47"/>
  <c r="K32" i="47"/>
  <c r="J32" i="47"/>
  <c r="I32" i="47"/>
  <c r="H32" i="47"/>
  <c r="G32" i="47"/>
  <c r="F32" i="47"/>
  <c r="E32" i="47"/>
  <c r="D32" i="47"/>
  <c r="C32" i="47"/>
  <c r="AN31" i="47"/>
  <c r="AM31" i="47"/>
  <c r="AL31" i="47"/>
  <c r="AK31" i="47"/>
  <c r="AJ31" i="47"/>
  <c r="AI31" i="47"/>
  <c r="AH31" i="47"/>
  <c r="AG31" i="47"/>
  <c r="AF31" i="47"/>
  <c r="AE31" i="47"/>
  <c r="AC31" i="47"/>
  <c r="AB31" i="47"/>
  <c r="AA31" i="47"/>
  <c r="Z31" i="47"/>
  <c r="Y31" i="47"/>
  <c r="X31" i="47"/>
  <c r="W31" i="47"/>
  <c r="V31" i="47"/>
  <c r="U31" i="47"/>
  <c r="T31" i="47"/>
  <c r="S31" i="47"/>
  <c r="R31" i="47"/>
  <c r="Q31" i="47"/>
  <c r="P31" i="47"/>
  <c r="O31" i="47"/>
  <c r="N31" i="47"/>
  <c r="M31" i="47"/>
  <c r="L31" i="47"/>
  <c r="K31" i="47"/>
  <c r="J31" i="47"/>
  <c r="I31" i="47"/>
  <c r="H31" i="47"/>
  <c r="G31" i="47"/>
  <c r="F31" i="47"/>
  <c r="E31" i="47"/>
  <c r="D31" i="47"/>
  <c r="C31" i="47"/>
  <c r="AN30" i="47"/>
  <c r="AM30" i="47"/>
  <c r="AL30" i="47"/>
  <c r="AK30" i="47"/>
  <c r="AJ30" i="47"/>
  <c r="AI30" i="47"/>
  <c r="AH30" i="47"/>
  <c r="AG30" i="47"/>
  <c r="AF30" i="47"/>
  <c r="AE30" i="47"/>
  <c r="AD30" i="47"/>
  <c r="AB30" i="47"/>
  <c r="AA30" i="47"/>
  <c r="Z30" i="47"/>
  <c r="Y30" i="47"/>
  <c r="X30" i="47"/>
  <c r="W30" i="47"/>
  <c r="V30" i="47"/>
  <c r="U30" i="47"/>
  <c r="T30" i="47"/>
  <c r="S30" i="47"/>
  <c r="R30" i="47"/>
  <c r="Q30" i="47"/>
  <c r="P30" i="47"/>
  <c r="O30" i="47"/>
  <c r="N30" i="47"/>
  <c r="M30" i="47"/>
  <c r="L30" i="47"/>
  <c r="K30" i="47"/>
  <c r="J30" i="47"/>
  <c r="I30" i="47"/>
  <c r="H30" i="47"/>
  <c r="G30" i="47"/>
  <c r="F30" i="47"/>
  <c r="E30" i="47"/>
  <c r="D30" i="47"/>
  <c r="C30" i="47"/>
  <c r="AN29" i="47"/>
  <c r="AM29" i="47"/>
  <c r="AL29" i="47"/>
  <c r="AK29" i="47"/>
  <c r="AJ29" i="47"/>
  <c r="AI29" i="47"/>
  <c r="AH29" i="47"/>
  <c r="AG29" i="47"/>
  <c r="AF29" i="47"/>
  <c r="AE29" i="47"/>
  <c r="AD29" i="47"/>
  <c r="AC29" i="47"/>
  <c r="AA29" i="47"/>
  <c r="Z29" i="47"/>
  <c r="Y29" i="47"/>
  <c r="X29" i="47"/>
  <c r="W29" i="47"/>
  <c r="V29" i="47"/>
  <c r="U29" i="47"/>
  <c r="T29" i="47"/>
  <c r="S29" i="47"/>
  <c r="R29" i="47"/>
  <c r="Q29" i="47"/>
  <c r="P29" i="47"/>
  <c r="O29" i="47"/>
  <c r="N29" i="47"/>
  <c r="M29" i="47"/>
  <c r="L29" i="47"/>
  <c r="K29" i="47"/>
  <c r="J29" i="47"/>
  <c r="I29" i="47"/>
  <c r="H29" i="47"/>
  <c r="G29" i="47"/>
  <c r="F29" i="47"/>
  <c r="E29" i="47"/>
  <c r="D29" i="47"/>
  <c r="C29" i="47"/>
  <c r="AN28" i="47"/>
  <c r="AM28" i="47"/>
  <c r="AL28" i="47"/>
  <c r="AK28" i="47"/>
  <c r="AJ28" i="47"/>
  <c r="AI28" i="47"/>
  <c r="AH28" i="47"/>
  <c r="AG28" i="47"/>
  <c r="AF28" i="47"/>
  <c r="AE28" i="47"/>
  <c r="AD28" i="47"/>
  <c r="AC28" i="47"/>
  <c r="AB28" i="47"/>
  <c r="Z28" i="47"/>
  <c r="Y28" i="47"/>
  <c r="X28" i="47"/>
  <c r="W28" i="47"/>
  <c r="V28" i="47"/>
  <c r="U28" i="47"/>
  <c r="T28" i="47"/>
  <c r="S28" i="47"/>
  <c r="R28" i="47"/>
  <c r="Q28" i="47"/>
  <c r="P28" i="47"/>
  <c r="O28" i="47"/>
  <c r="N28" i="47"/>
  <c r="M28" i="47"/>
  <c r="L28" i="47"/>
  <c r="K28" i="47"/>
  <c r="J28" i="47"/>
  <c r="I28" i="47"/>
  <c r="H28" i="47"/>
  <c r="G28" i="47"/>
  <c r="F28" i="47"/>
  <c r="E28" i="47"/>
  <c r="D28" i="47"/>
  <c r="C28" i="47"/>
  <c r="AN27" i="47"/>
  <c r="AM27" i="47"/>
  <c r="AL27" i="47"/>
  <c r="AK27" i="47"/>
  <c r="AJ27" i="47"/>
  <c r="AI27" i="47"/>
  <c r="AH27" i="47"/>
  <c r="AG27" i="47"/>
  <c r="AF27" i="47"/>
  <c r="AE27" i="47"/>
  <c r="AD27" i="47"/>
  <c r="AC27" i="47"/>
  <c r="AB27" i="47"/>
  <c r="AA27" i="47"/>
  <c r="Y27" i="47"/>
  <c r="X27" i="47"/>
  <c r="W27" i="47"/>
  <c r="V27" i="47"/>
  <c r="U27" i="47"/>
  <c r="T27" i="47"/>
  <c r="S27" i="47"/>
  <c r="R27" i="47"/>
  <c r="Q27" i="47"/>
  <c r="P27" i="47"/>
  <c r="O27" i="47"/>
  <c r="N27" i="47"/>
  <c r="M27" i="47"/>
  <c r="L27" i="47"/>
  <c r="K27" i="47"/>
  <c r="J27" i="47"/>
  <c r="I27" i="47"/>
  <c r="H27" i="47"/>
  <c r="G27" i="47"/>
  <c r="F27" i="47"/>
  <c r="E27" i="47"/>
  <c r="D27" i="47"/>
  <c r="C27" i="47"/>
  <c r="AN26" i="47"/>
  <c r="AM26" i="47"/>
  <c r="AL26" i="47"/>
  <c r="AK26" i="47"/>
  <c r="AJ26" i="47"/>
  <c r="AI26" i="47"/>
  <c r="AH26" i="47"/>
  <c r="AG26" i="47"/>
  <c r="AF26" i="47"/>
  <c r="AE26" i="47"/>
  <c r="AD26" i="47"/>
  <c r="AC26" i="47"/>
  <c r="AB26" i="47"/>
  <c r="AA26" i="47"/>
  <c r="Z26" i="47"/>
  <c r="X26" i="47"/>
  <c r="W26" i="47"/>
  <c r="V26" i="47"/>
  <c r="U26" i="47"/>
  <c r="T26" i="47"/>
  <c r="S26" i="47"/>
  <c r="R26" i="47"/>
  <c r="Q26" i="47"/>
  <c r="P26" i="47"/>
  <c r="O26" i="47"/>
  <c r="N26" i="47"/>
  <c r="M26" i="47"/>
  <c r="L26" i="47"/>
  <c r="K26" i="47"/>
  <c r="J26" i="47"/>
  <c r="I26" i="47"/>
  <c r="H26" i="47"/>
  <c r="G26" i="47"/>
  <c r="F26" i="47"/>
  <c r="E26" i="47"/>
  <c r="D26" i="47"/>
  <c r="C26" i="47"/>
  <c r="AN25" i="47"/>
  <c r="AM25" i="47"/>
  <c r="AL25" i="47"/>
  <c r="AK25" i="47"/>
  <c r="AJ25" i="47"/>
  <c r="AI25" i="47"/>
  <c r="AH25" i="47"/>
  <c r="AG25" i="47"/>
  <c r="AF25" i="47"/>
  <c r="AE25" i="47"/>
  <c r="AD25" i="47"/>
  <c r="AC25" i="47"/>
  <c r="AB25" i="47"/>
  <c r="AA25" i="47"/>
  <c r="Z25" i="47"/>
  <c r="Y25" i="47"/>
  <c r="W25" i="47"/>
  <c r="V25" i="47"/>
  <c r="U25" i="47"/>
  <c r="T25" i="47"/>
  <c r="S25" i="47"/>
  <c r="R25" i="47"/>
  <c r="Q25" i="47"/>
  <c r="P25" i="47"/>
  <c r="O25" i="47"/>
  <c r="N25" i="47"/>
  <c r="M25" i="47"/>
  <c r="L25" i="47"/>
  <c r="K25" i="47"/>
  <c r="J25" i="47"/>
  <c r="I25" i="47"/>
  <c r="H25" i="47"/>
  <c r="G25" i="47"/>
  <c r="F25" i="47"/>
  <c r="E25" i="47"/>
  <c r="D25" i="47"/>
  <c r="C25" i="47"/>
  <c r="AN24" i="47"/>
  <c r="AM24" i="47"/>
  <c r="AL24" i="47"/>
  <c r="AK24" i="47"/>
  <c r="AJ24" i="47"/>
  <c r="AI24" i="47"/>
  <c r="AH24" i="47"/>
  <c r="AG24" i="47"/>
  <c r="AF24" i="47"/>
  <c r="AE24" i="47"/>
  <c r="AD24" i="47"/>
  <c r="AC24" i="47"/>
  <c r="AB24" i="47"/>
  <c r="AA24" i="47"/>
  <c r="Z24" i="47"/>
  <c r="Y24" i="47"/>
  <c r="X24" i="47"/>
  <c r="V24" i="47"/>
  <c r="U24" i="47"/>
  <c r="T24" i="47"/>
  <c r="S24" i="47"/>
  <c r="R24" i="47"/>
  <c r="Q24" i="47"/>
  <c r="P24" i="47"/>
  <c r="O24" i="47"/>
  <c r="N24" i="47"/>
  <c r="M24" i="47"/>
  <c r="L24" i="47"/>
  <c r="K24" i="47"/>
  <c r="J24" i="47"/>
  <c r="I24" i="47"/>
  <c r="H24" i="47"/>
  <c r="G24" i="47"/>
  <c r="F24" i="47"/>
  <c r="E24" i="47"/>
  <c r="D24" i="47"/>
  <c r="C24" i="47"/>
  <c r="AN23" i="47"/>
  <c r="AM23" i="47"/>
  <c r="AL23" i="47"/>
  <c r="AK23" i="47"/>
  <c r="AJ23" i="47"/>
  <c r="AI23" i="47"/>
  <c r="AH23" i="47"/>
  <c r="AG23" i="47"/>
  <c r="AF23" i="47"/>
  <c r="AE23" i="47"/>
  <c r="AD23" i="47"/>
  <c r="AC23" i="47"/>
  <c r="AB23" i="47"/>
  <c r="AA23" i="47"/>
  <c r="Z23" i="47"/>
  <c r="Y23" i="47"/>
  <c r="X23" i="47"/>
  <c r="W23" i="47"/>
  <c r="U23" i="47"/>
  <c r="T23" i="47"/>
  <c r="S23" i="47"/>
  <c r="R23" i="47"/>
  <c r="Q23" i="47"/>
  <c r="P23" i="47"/>
  <c r="O23" i="47"/>
  <c r="N23" i="47"/>
  <c r="M23" i="47"/>
  <c r="L23" i="47"/>
  <c r="K23" i="47"/>
  <c r="J23" i="47"/>
  <c r="I23" i="47"/>
  <c r="H23" i="47"/>
  <c r="G23" i="47"/>
  <c r="F23" i="47"/>
  <c r="E23" i="47"/>
  <c r="D23" i="47"/>
  <c r="C23" i="47"/>
  <c r="AN22" i="47"/>
  <c r="AM22" i="47"/>
  <c r="AL22" i="47"/>
  <c r="AK22" i="47"/>
  <c r="AJ22" i="47"/>
  <c r="AI22" i="47"/>
  <c r="AH22" i="47"/>
  <c r="AG22" i="47"/>
  <c r="AF22" i="47"/>
  <c r="AE22" i="47"/>
  <c r="AD22" i="47"/>
  <c r="AC22" i="47"/>
  <c r="AB22" i="47"/>
  <c r="AA22" i="47"/>
  <c r="Z22" i="47"/>
  <c r="Y22" i="47"/>
  <c r="X22" i="47"/>
  <c r="W22" i="47"/>
  <c r="V22" i="47"/>
  <c r="T22" i="47"/>
  <c r="S22" i="47"/>
  <c r="R22" i="47"/>
  <c r="Q22" i="47"/>
  <c r="P22" i="47"/>
  <c r="O22" i="47"/>
  <c r="N22" i="47"/>
  <c r="M22" i="47"/>
  <c r="L22" i="47"/>
  <c r="K22" i="47"/>
  <c r="J22" i="47"/>
  <c r="I22" i="47"/>
  <c r="H22" i="47"/>
  <c r="G22" i="47"/>
  <c r="F22" i="47"/>
  <c r="E22" i="47"/>
  <c r="D22" i="47"/>
  <c r="C22" i="47"/>
  <c r="AN21" i="47"/>
  <c r="AM21" i="47"/>
  <c r="AL21" i="47"/>
  <c r="AK21" i="47"/>
  <c r="AJ21" i="47"/>
  <c r="AI21" i="47"/>
  <c r="AH21" i="47"/>
  <c r="AG21" i="47"/>
  <c r="AF21" i="47"/>
  <c r="AE21" i="47"/>
  <c r="AD21" i="47"/>
  <c r="AC21" i="47"/>
  <c r="AB21" i="47"/>
  <c r="AA21" i="47"/>
  <c r="Z21" i="47"/>
  <c r="Y21" i="47"/>
  <c r="X21" i="47"/>
  <c r="W21" i="47"/>
  <c r="V21" i="47"/>
  <c r="U21" i="47"/>
  <c r="S21" i="47"/>
  <c r="R21" i="47"/>
  <c r="Q21" i="47"/>
  <c r="P21" i="47"/>
  <c r="O21" i="47"/>
  <c r="N21" i="47"/>
  <c r="M21" i="47"/>
  <c r="L21" i="47"/>
  <c r="K21" i="47"/>
  <c r="J21" i="47"/>
  <c r="I21" i="47"/>
  <c r="H21" i="47"/>
  <c r="G21" i="47"/>
  <c r="F21" i="47"/>
  <c r="E21" i="47"/>
  <c r="D21" i="47"/>
  <c r="C21" i="47"/>
  <c r="AN20" i="47"/>
  <c r="AM20" i="47"/>
  <c r="AL20" i="47"/>
  <c r="AK20" i="47"/>
  <c r="AJ20" i="47"/>
  <c r="AI20" i="47"/>
  <c r="AH20" i="47"/>
  <c r="AG20" i="47"/>
  <c r="AF20" i="47"/>
  <c r="AE20" i="47"/>
  <c r="AD20" i="47"/>
  <c r="AC20" i="47"/>
  <c r="AB20" i="47"/>
  <c r="AA20" i="47"/>
  <c r="Z20" i="47"/>
  <c r="Y20" i="47"/>
  <c r="X20" i="47"/>
  <c r="W20" i="47"/>
  <c r="V20" i="47"/>
  <c r="U20" i="47"/>
  <c r="T20" i="47"/>
  <c r="R20" i="47"/>
  <c r="Q20" i="47"/>
  <c r="P20" i="47"/>
  <c r="O20" i="47"/>
  <c r="N20" i="47"/>
  <c r="M20" i="47"/>
  <c r="L20" i="47"/>
  <c r="K20" i="47"/>
  <c r="J20" i="47"/>
  <c r="I20" i="47"/>
  <c r="H20" i="47"/>
  <c r="G20" i="47"/>
  <c r="F20" i="47"/>
  <c r="E20" i="47"/>
  <c r="D20" i="47"/>
  <c r="C20" i="47"/>
  <c r="AN19" i="47"/>
  <c r="AM19" i="47"/>
  <c r="AL19" i="47"/>
  <c r="AK19" i="47"/>
  <c r="AJ19" i="47"/>
  <c r="AI19" i="47"/>
  <c r="AH19" i="47"/>
  <c r="AG19" i="47"/>
  <c r="AF19" i="47"/>
  <c r="AE19" i="47"/>
  <c r="AD19" i="47"/>
  <c r="AC19" i="47"/>
  <c r="AB19" i="47"/>
  <c r="AA19" i="47"/>
  <c r="Z19" i="47"/>
  <c r="Y19" i="47"/>
  <c r="X19" i="47"/>
  <c r="W19" i="47"/>
  <c r="V19" i="47"/>
  <c r="U19" i="47"/>
  <c r="T19" i="47"/>
  <c r="S19" i="47"/>
  <c r="Q19" i="47"/>
  <c r="P19" i="47"/>
  <c r="O19" i="47"/>
  <c r="N19" i="47"/>
  <c r="M19" i="47"/>
  <c r="L19" i="47"/>
  <c r="K19" i="47"/>
  <c r="J19" i="47"/>
  <c r="I19" i="47"/>
  <c r="H19" i="47"/>
  <c r="G19" i="47"/>
  <c r="F19" i="47"/>
  <c r="E19" i="47"/>
  <c r="D19" i="47"/>
  <c r="C19" i="47"/>
  <c r="AN18" i="47"/>
  <c r="AM18" i="47"/>
  <c r="AL18" i="47"/>
  <c r="AK18" i="47"/>
  <c r="AJ18" i="47"/>
  <c r="AI18" i="47"/>
  <c r="AH18" i="47"/>
  <c r="AG18" i="47"/>
  <c r="AF18" i="47"/>
  <c r="AE18" i="47"/>
  <c r="AD18" i="47"/>
  <c r="AC18" i="47"/>
  <c r="AB18" i="47"/>
  <c r="AA18" i="47"/>
  <c r="Z18" i="47"/>
  <c r="Y18" i="47"/>
  <c r="X18" i="47"/>
  <c r="W18" i="47"/>
  <c r="V18" i="47"/>
  <c r="U18" i="47"/>
  <c r="T18" i="47"/>
  <c r="S18" i="47"/>
  <c r="R18" i="47"/>
  <c r="P18" i="47"/>
  <c r="O18" i="47"/>
  <c r="N18" i="47"/>
  <c r="M18" i="47"/>
  <c r="L18" i="47"/>
  <c r="K18" i="47"/>
  <c r="J18" i="47"/>
  <c r="I18" i="47"/>
  <c r="H18" i="47"/>
  <c r="G18" i="47"/>
  <c r="F18" i="47"/>
  <c r="E18" i="47"/>
  <c r="D18" i="47"/>
  <c r="C18" i="47"/>
  <c r="AN17" i="47"/>
  <c r="AM17" i="47"/>
  <c r="AL17" i="47"/>
  <c r="AK17" i="47"/>
  <c r="AJ17" i="47"/>
  <c r="AI17" i="47"/>
  <c r="AH17" i="47"/>
  <c r="AG17" i="47"/>
  <c r="AF17" i="47"/>
  <c r="AE17" i="47"/>
  <c r="AD17" i="47"/>
  <c r="AC17" i="47"/>
  <c r="AB17" i="47"/>
  <c r="AA17" i="47"/>
  <c r="Z17" i="47"/>
  <c r="Y17" i="47"/>
  <c r="X17" i="47"/>
  <c r="W17" i="47"/>
  <c r="V17" i="47"/>
  <c r="U17" i="47"/>
  <c r="T17" i="47"/>
  <c r="S17" i="47"/>
  <c r="R17" i="47"/>
  <c r="Q17" i="47"/>
  <c r="O17" i="47"/>
  <c r="N17" i="47"/>
  <c r="M17" i="47"/>
  <c r="L17" i="47"/>
  <c r="K17" i="47"/>
  <c r="J17" i="47"/>
  <c r="I17" i="47"/>
  <c r="H17" i="47"/>
  <c r="G17" i="47"/>
  <c r="F17" i="47"/>
  <c r="E17" i="47"/>
  <c r="D17" i="47"/>
  <c r="C17" i="47"/>
  <c r="AN16" i="47"/>
  <c r="AM16" i="47"/>
  <c r="AL16" i="47"/>
  <c r="AK16" i="47"/>
  <c r="AJ16" i="47"/>
  <c r="AI16" i="47"/>
  <c r="AH16" i="47"/>
  <c r="AG16" i="47"/>
  <c r="AF16" i="47"/>
  <c r="AE16" i="47"/>
  <c r="AD16" i="47"/>
  <c r="AC16" i="47"/>
  <c r="AB16" i="47"/>
  <c r="AA16" i="47"/>
  <c r="Z16" i="47"/>
  <c r="Y16" i="47"/>
  <c r="X16" i="47"/>
  <c r="W16" i="47"/>
  <c r="V16" i="47"/>
  <c r="U16" i="47"/>
  <c r="T16" i="47"/>
  <c r="S16" i="47"/>
  <c r="R16" i="47"/>
  <c r="Q16" i="47"/>
  <c r="P16" i="47"/>
  <c r="N16" i="47"/>
  <c r="M16" i="47"/>
  <c r="L16" i="47"/>
  <c r="K16" i="47"/>
  <c r="J16" i="47"/>
  <c r="I16" i="47"/>
  <c r="H16" i="47"/>
  <c r="G16" i="47"/>
  <c r="F16" i="47"/>
  <c r="E16" i="47"/>
  <c r="D16" i="47"/>
  <c r="C16" i="47"/>
  <c r="AN15" i="47"/>
  <c r="AM15" i="47"/>
  <c r="AL15" i="47"/>
  <c r="AK15" i="47"/>
  <c r="AJ15" i="47"/>
  <c r="AI15" i="47"/>
  <c r="AH15" i="47"/>
  <c r="AG15" i="47"/>
  <c r="AF15" i="47"/>
  <c r="AE15" i="47"/>
  <c r="AD15" i="47"/>
  <c r="AC15" i="47"/>
  <c r="AB15" i="47"/>
  <c r="AA15" i="47"/>
  <c r="Z15" i="47"/>
  <c r="Y15" i="47"/>
  <c r="X15" i="47"/>
  <c r="W15" i="47"/>
  <c r="V15" i="47"/>
  <c r="U15" i="47"/>
  <c r="T15" i="47"/>
  <c r="S15" i="47"/>
  <c r="R15" i="47"/>
  <c r="Q15" i="47"/>
  <c r="P15" i="47"/>
  <c r="O15" i="47"/>
  <c r="M15" i="47"/>
  <c r="L15" i="47"/>
  <c r="K15" i="47"/>
  <c r="J15" i="47"/>
  <c r="I15" i="47"/>
  <c r="H15" i="47"/>
  <c r="G15" i="47"/>
  <c r="F15" i="47"/>
  <c r="E15" i="47"/>
  <c r="D15" i="47"/>
  <c r="C15" i="47"/>
  <c r="AN14" i="47"/>
  <c r="AM14" i="47"/>
  <c r="AL14" i="47"/>
  <c r="AK14" i="47"/>
  <c r="AJ14" i="47"/>
  <c r="AI14" i="47"/>
  <c r="AH14" i="47"/>
  <c r="AG14" i="47"/>
  <c r="AF14" i="47"/>
  <c r="AE14" i="47"/>
  <c r="AD14" i="47"/>
  <c r="AC14" i="47"/>
  <c r="AB14" i="47"/>
  <c r="AA14" i="47"/>
  <c r="Z14" i="47"/>
  <c r="Y14" i="47"/>
  <c r="X14" i="47"/>
  <c r="W14" i="47"/>
  <c r="V14" i="47"/>
  <c r="U14" i="47"/>
  <c r="T14" i="47"/>
  <c r="S14" i="47"/>
  <c r="R14" i="47"/>
  <c r="Q14" i="47"/>
  <c r="P14" i="47"/>
  <c r="O14" i="47"/>
  <c r="N14" i="47"/>
  <c r="L14" i="47"/>
  <c r="K14" i="47"/>
  <c r="J14" i="47"/>
  <c r="I14" i="47"/>
  <c r="H14" i="47"/>
  <c r="G14" i="47"/>
  <c r="F14" i="47"/>
  <c r="E14" i="47"/>
  <c r="D14" i="47"/>
  <c r="C14" i="47"/>
  <c r="AN13" i="47"/>
  <c r="AM13" i="47"/>
  <c r="AL13" i="47"/>
  <c r="AK13" i="47"/>
  <c r="AJ13" i="47"/>
  <c r="AI13" i="47"/>
  <c r="AH13" i="47"/>
  <c r="AG13" i="47"/>
  <c r="AF13" i="47"/>
  <c r="AE13" i="47"/>
  <c r="AD13" i="47"/>
  <c r="AC13" i="47"/>
  <c r="AB13" i="47"/>
  <c r="AA13" i="47"/>
  <c r="Z13" i="47"/>
  <c r="Y13" i="47"/>
  <c r="X13" i="47"/>
  <c r="W13" i="47"/>
  <c r="V13" i="47"/>
  <c r="U13" i="47"/>
  <c r="T13" i="47"/>
  <c r="S13" i="47"/>
  <c r="R13" i="47"/>
  <c r="Q13" i="47"/>
  <c r="P13" i="47"/>
  <c r="O13" i="47"/>
  <c r="N13" i="47"/>
  <c r="M13" i="47"/>
  <c r="K13" i="47"/>
  <c r="J13" i="47"/>
  <c r="I13" i="47"/>
  <c r="H13" i="47"/>
  <c r="G13" i="47"/>
  <c r="F13" i="47"/>
  <c r="E13" i="47"/>
  <c r="D13" i="47"/>
  <c r="C13" i="47"/>
  <c r="AN12" i="47"/>
  <c r="AM12" i="47"/>
  <c r="AL12" i="47"/>
  <c r="AK12" i="47"/>
  <c r="AJ12" i="47"/>
  <c r="AI12" i="47"/>
  <c r="AH12" i="47"/>
  <c r="AG12" i="47"/>
  <c r="AF12" i="47"/>
  <c r="AE12" i="47"/>
  <c r="AD12" i="47"/>
  <c r="AC12" i="47"/>
  <c r="AB12" i="47"/>
  <c r="AA12" i="47"/>
  <c r="Z12" i="47"/>
  <c r="Y12" i="47"/>
  <c r="X12" i="47"/>
  <c r="W12" i="47"/>
  <c r="V12" i="47"/>
  <c r="U12" i="47"/>
  <c r="T12" i="47"/>
  <c r="S12" i="47"/>
  <c r="R12" i="47"/>
  <c r="Q12" i="47"/>
  <c r="P12" i="47"/>
  <c r="O12" i="47"/>
  <c r="N12" i="47"/>
  <c r="M12" i="47"/>
  <c r="L12" i="47"/>
  <c r="J12" i="47"/>
  <c r="I12" i="47"/>
  <c r="H12" i="47"/>
  <c r="G12" i="47"/>
  <c r="F12" i="47"/>
  <c r="E12" i="47"/>
  <c r="D12" i="47"/>
  <c r="C12" i="47"/>
  <c r="AN11" i="47"/>
  <c r="AM11" i="47"/>
  <c r="AL11" i="47"/>
  <c r="AK11" i="47"/>
  <c r="AJ11" i="47"/>
  <c r="AI11" i="47"/>
  <c r="AH11" i="47"/>
  <c r="AG11" i="47"/>
  <c r="AF11" i="47"/>
  <c r="AE11" i="47"/>
  <c r="AD11" i="47"/>
  <c r="AC11" i="47"/>
  <c r="AB11" i="47"/>
  <c r="AA11" i="47"/>
  <c r="Z11" i="47"/>
  <c r="Y11" i="47"/>
  <c r="X11" i="47"/>
  <c r="W11" i="47"/>
  <c r="V11" i="47"/>
  <c r="U11" i="47"/>
  <c r="T11" i="47"/>
  <c r="S11" i="47"/>
  <c r="R11" i="47"/>
  <c r="Q11" i="47"/>
  <c r="P11" i="47"/>
  <c r="O11" i="47"/>
  <c r="N11" i="47"/>
  <c r="M11" i="47"/>
  <c r="L11" i="47"/>
  <c r="K11" i="47"/>
  <c r="I11" i="47"/>
  <c r="H11" i="47"/>
  <c r="G11" i="47"/>
  <c r="F11" i="47"/>
  <c r="E11" i="47"/>
  <c r="D11" i="47"/>
  <c r="C11" i="47"/>
  <c r="AN10" i="47"/>
  <c r="AM10" i="47"/>
  <c r="AL10" i="47"/>
  <c r="AK10" i="47"/>
  <c r="AJ10" i="47"/>
  <c r="AI10" i="47"/>
  <c r="AH10" i="47"/>
  <c r="AG10" i="47"/>
  <c r="AF10" i="47"/>
  <c r="AE10" i="47"/>
  <c r="AD10" i="47"/>
  <c r="AC10" i="47"/>
  <c r="AB10" i="47"/>
  <c r="AA10" i="47"/>
  <c r="Z10" i="47"/>
  <c r="Y10" i="47"/>
  <c r="X10" i="47"/>
  <c r="W10" i="47"/>
  <c r="V10" i="47"/>
  <c r="U10" i="47"/>
  <c r="T10" i="47"/>
  <c r="S10" i="47"/>
  <c r="R10" i="47"/>
  <c r="Q10" i="47"/>
  <c r="P10" i="47"/>
  <c r="O10" i="47"/>
  <c r="N10" i="47"/>
  <c r="M10" i="47"/>
  <c r="L10" i="47"/>
  <c r="K10" i="47"/>
  <c r="J10" i="47"/>
  <c r="H10" i="47"/>
  <c r="G10" i="47"/>
  <c r="F10" i="47"/>
  <c r="E10" i="47"/>
  <c r="D10" i="47"/>
  <c r="C10" i="47"/>
  <c r="AN9" i="47"/>
  <c r="AM9" i="47"/>
  <c r="AL9" i="47"/>
  <c r="AK9" i="47"/>
  <c r="AJ9" i="47"/>
  <c r="AI9" i="47"/>
  <c r="AH9" i="47"/>
  <c r="AG9" i="47"/>
  <c r="AF9" i="47"/>
  <c r="AE9" i="47"/>
  <c r="AD9" i="47"/>
  <c r="AC9" i="47"/>
  <c r="AB9" i="47"/>
  <c r="AA9" i="47"/>
  <c r="Z9" i="47"/>
  <c r="Y9" i="47"/>
  <c r="X9" i="47"/>
  <c r="W9" i="47"/>
  <c r="V9" i="47"/>
  <c r="U9" i="47"/>
  <c r="T9" i="47"/>
  <c r="S9" i="47"/>
  <c r="R9" i="47"/>
  <c r="Q9" i="47"/>
  <c r="P9" i="47"/>
  <c r="O9" i="47"/>
  <c r="N9" i="47"/>
  <c r="M9" i="47"/>
  <c r="L9" i="47"/>
  <c r="K9" i="47"/>
  <c r="J9" i="47"/>
  <c r="I9" i="47"/>
  <c r="G9" i="47"/>
  <c r="F9" i="47"/>
  <c r="E9" i="47"/>
  <c r="D9" i="47"/>
  <c r="C9" i="47"/>
  <c r="AN8" i="47"/>
  <c r="AM8" i="47"/>
  <c r="AL8" i="47"/>
  <c r="AK8" i="47"/>
  <c r="AJ8" i="47"/>
  <c r="AI8" i="47"/>
  <c r="AH8" i="47"/>
  <c r="AG8" i="47"/>
  <c r="AF8" i="47"/>
  <c r="AE8" i="47"/>
  <c r="AD8" i="47"/>
  <c r="AC8" i="47"/>
  <c r="AB8" i="47"/>
  <c r="AA8" i="47"/>
  <c r="Z8" i="47"/>
  <c r="Y8" i="47"/>
  <c r="X8" i="47"/>
  <c r="W8" i="47"/>
  <c r="V8" i="47"/>
  <c r="U8" i="47"/>
  <c r="T8" i="47"/>
  <c r="S8" i="47"/>
  <c r="R8" i="47"/>
  <c r="Q8" i="47"/>
  <c r="P8" i="47"/>
  <c r="O8" i="47"/>
  <c r="N8" i="47"/>
  <c r="M8" i="47"/>
  <c r="L8" i="47"/>
  <c r="K8" i="47"/>
  <c r="J8" i="47"/>
  <c r="I8" i="47"/>
  <c r="H8" i="47"/>
  <c r="F8" i="47"/>
  <c r="E8" i="47"/>
  <c r="D8" i="47"/>
  <c r="C8" i="47"/>
  <c r="AN7" i="47"/>
  <c r="AM7" i="47"/>
  <c r="AL7" i="47"/>
  <c r="AK7" i="47"/>
  <c r="AJ7" i="47"/>
  <c r="AI7" i="47"/>
  <c r="AH7" i="47"/>
  <c r="AG7" i="47"/>
  <c r="AF7" i="47"/>
  <c r="AE7" i="47"/>
  <c r="AD7" i="47"/>
  <c r="AC7" i="47"/>
  <c r="AB7" i="47"/>
  <c r="AA7" i="47"/>
  <c r="Z7" i="47"/>
  <c r="Y7" i="47"/>
  <c r="X7" i="47"/>
  <c r="W7" i="47"/>
  <c r="V7" i="47"/>
  <c r="U7" i="47"/>
  <c r="T7" i="47"/>
  <c r="S7" i="47"/>
  <c r="R7" i="47"/>
  <c r="Q7" i="47"/>
  <c r="P7" i="47"/>
  <c r="O7" i="47"/>
  <c r="N7" i="47"/>
  <c r="M7" i="47"/>
  <c r="L7" i="47"/>
  <c r="K7" i="47"/>
  <c r="J7" i="47"/>
  <c r="I7" i="47"/>
  <c r="H7" i="47"/>
  <c r="G7" i="47"/>
  <c r="E7" i="47"/>
  <c r="D7" i="47"/>
  <c r="C7" i="47"/>
  <c r="AN6" i="47"/>
  <c r="AM6" i="47"/>
  <c r="AL6" i="47"/>
  <c r="AK6" i="47"/>
  <c r="AJ6" i="47"/>
  <c r="AI6" i="47"/>
  <c r="AH6" i="47"/>
  <c r="AG6" i="47"/>
  <c r="AF6" i="47"/>
  <c r="AE6" i="47"/>
  <c r="AD6" i="47"/>
  <c r="AC6" i="47"/>
  <c r="AB6" i="47"/>
  <c r="AA6" i="47"/>
  <c r="Z6" i="47"/>
  <c r="Y6" i="47"/>
  <c r="X6" i="47"/>
  <c r="W6" i="47"/>
  <c r="V6" i="47"/>
  <c r="U6" i="47"/>
  <c r="T6" i="47"/>
  <c r="S6" i="47"/>
  <c r="R6" i="47"/>
  <c r="Q6" i="47"/>
  <c r="P6" i="47"/>
  <c r="O6" i="47"/>
  <c r="N6" i="47"/>
  <c r="M6" i="47"/>
  <c r="L6" i="47"/>
  <c r="K6" i="47"/>
  <c r="J6" i="47"/>
  <c r="I6" i="47"/>
  <c r="H6" i="47"/>
  <c r="G6" i="47"/>
  <c r="F6" i="47"/>
  <c r="D6" i="47"/>
  <c r="C6" i="47"/>
  <c r="AN5" i="47"/>
  <c r="AM5" i="47"/>
  <c r="AL5" i="47"/>
  <c r="AK5" i="47"/>
  <c r="AJ5" i="47"/>
  <c r="AI5" i="47"/>
  <c r="AH5" i="47"/>
  <c r="AG5" i="47"/>
  <c r="AF5" i="47"/>
  <c r="AE5" i="47"/>
  <c r="AD5" i="47"/>
  <c r="AC5" i="47"/>
  <c r="AB5" i="47"/>
  <c r="AA5" i="47"/>
  <c r="Z5" i="47"/>
  <c r="Y5" i="47"/>
  <c r="X5" i="47"/>
  <c r="W5" i="47"/>
  <c r="V5" i="47"/>
  <c r="U5" i="47"/>
  <c r="T5" i="47"/>
  <c r="S5" i="47"/>
  <c r="R5" i="47"/>
  <c r="Q5" i="47"/>
  <c r="P5" i="47"/>
  <c r="O5" i="47"/>
  <c r="N5" i="47"/>
  <c r="M5" i="47"/>
  <c r="L5" i="47"/>
  <c r="K5" i="47"/>
  <c r="J5" i="47"/>
  <c r="I5" i="47"/>
  <c r="H5" i="47"/>
  <c r="G5" i="47"/>
  <c r="F5" i="47"/>
  <c r="E5" i="47"/>
  <c r="C5" i="47"/>
  <c r="AN4" i="47"/>
  <c r="AM4" i="47"/>
  <c r="AL4" i="47"/>
  <c r="AK4" i="47"/>
  <c r="AJ4" i="47"/>
  <c r="AI4" i="47"/>
  <c r="AH4" i="47"/>
  <c r="AG4" i="47"/>
  <c r="AF4" i="47"/>
  <c r="AE4" i="47"/>
  <c r="AD4" i="47"/>
  <c r="AC4" i="47"/>
  <c r="AB4" i="47"/>
  <c r="AA4" i="47"/>
  <c r="Z4" i="47"/>
  <c r="Y4" i="47"/>
  <c r="X4" i="47"/>
  <c r="W4" i="47"/>
  <c r="V4" i="47"/>
  <c r="U4" i="47"/>
  <c r="T4" i="47"/>
  <c r="S4" i="47"/>
  <c r="R4" i="47"/>
  <c r="Q4" i="47"/>
  <c r="P4" i="47"/>
  <c r="O4" i="47"/>
  <c r="N4" i="47"/>
  <c r="M4" i="47"/>
  <c r="L4" i="47"/>
  <c r="K4" i="47"/>
  <c r="J4" i="47"/>
  <c r="I4" i="47"/>
  <c r="H4" i="47"/>
  <c r="G4" i="47"/>
  <c r="F4" i="47"/>
  <c r="E4" i="47"/>
  <c r="D4" i="47"/>
  <c r="B31" i="53"/>
  <c r="B30" i="53"/>
  <c r="B29" i="53"/>
  <c r="B28" i="53"/>
  <c r="B27" i="53"/>
  <c r="B26" i="53"/>
  <c r="B25" i="53"/>
  <c r="B24" i="53"/>
  <c r="B23" i="53"/>
  <c r="B22" i="53"/>
  <c r="B21" i="53"/>
  <c r="B20" i="53"/>
  <c r="B19" i="53"/>
  <c r="B18" i="53"/>
  <c r="B17" i="53"/>
  <c r="B16" i="53"/>
  <c r="B15" i="53"/>
  <c r="B14" i="53"/>
  <c r="B13" i="53"/>
  <c r="B12" i="53"/>
  <c r="B11" i="53"/>
  <c r="B10" i="53"/>
  <c r="B8" i="53"/>
  <c r="B7" i="53"/>
  <c r="B6" i="53"/>
  <c r="B5" i="53"/>
  <c r="AN3" i="53"/>
  <c r="AM3" i="53"/>
  <c r="AL3" i="53"/>
  <c r="AJ3" i="53"/>
  <c r="AI3" i="53"/>
  <c r="AG3" i="53"/>
  <c r="AF3" i="53"/>
  <c r="AD3" i="53"/>
  <c r="AC3" i="53"/>
  <c r="AB3" i="53"/>
  <c r="AA3" i="53"/>
  <c r="Z3" i="53"/>
  <c r="Y3" i="53"/>
  <c r="X3" i="53"/>
  <c r="W3" i="53"/>
  <c r="V3" i="53"/>
  <c r="U3" i="53"/>
  <c r="T3" i="53"/>
  <c r="S3" i="53"/>
  <c r="R3" i="53"/>
  <c r="Q3" i="53"/>
  <c r="P3" i="53"/>
  <c r="O3" i="53"/>
  <c r="N3" i="53"/>
  <c r="M3" i="53"/>
  <c r="L3" i="53"/>
  <c r="K3" i="53"/>
  <c r="J3" i="53"/>
  <c r="I3" i="53"/>
  <c r="H3" i="53"/>
  <c r="G3" i="53"/>
  <c r="F3" i="53"/>
  <c r="E3" i="53"/>
  <c r="D3" i="53"/>
  <c r="C3" i="53"/>
  <c r="AM41" i="49"/>
  <c r="AL41" i="49"/>
  <c r="AK41" i="49"/>
  <c r="AJ41" i="49"/>
  <c r="AI41" i="49"/>
  <c r="AH41" i="49"/>
  <c r="AG41" i="49"/>
  <c r="AF41" i="49"/>
  <c r="AE41" i="49"/>
  <c r="AD41" i="49"/>
  <c r="AC41" i="49"/>
  <c r="AB41" i="49"/>
  <c r="AA41" i="49"/>
  <c r="Z41" i="49"/>
  <c r="Y41" i="49"/>
  <c r="X41" i="49"/>
  <c r="W41" i="49"/>
  <c r="V41" i="49"/>
  <c r="U41" i="49"/>
  <c r="T41" i="49"/>
  <c r="S41" i="49"/>
  <c r="R41" i="49"/>
  <c r="Q41" i="49"/>
  <c r="P41" i="49"/>
  <c r="O41" i="49"/>
  <c r="N41" i="49"/>
  <c r="M41" i="49"/>
  <c r="L41" i="49"/>
  <c r="K41" i="49"/>
  <c r="J41" i="49"/>
  <c r="I41" i="49"/>
  <c r="H41" i="49"/>
  <c r="G41" i="49"/>
  <c r="F41" i="49"/>
  <c r="E41" i="49"/>
  <c r="D41" i="49"/>
  <c r="C41" i="49"/>
  <c r="AN40" i="49"/>
  <c r="AL40" i="49"/>
  <c r="AK40" i="49"/>
  <c r="AJ40" i="49"/>
  <c r="AI40" i="49"/>
  <c r="AH40" i="49"/>
  <c r="AG40" i="49"/>
  <c r="AF40" i="49"/>
  <c r="AE40" i="49"/>
  <c r="AD40" i="49"/>
  <c r="AC40" i="49"/>
  <c r="AB40" i="49"/>
  <c r="AA40" i="49"/>
  <c r="Z40" i="49"/>
  <c r="Y40" i="49"/>
  <c r="X40" i="49"/>
  <c r="W40" i="49"/>
  <c r="V40" i="49"/>
  <c r="U40" i="49"/>
  <c r="T40" i="49"/>
  <c r="S40" i="49"/>
  <c r="R40" i="49"/>
  <c r="Q40" i="49"/>
  <c r="P40" i="49"/>
  <c r="O40" i="49"/>
  <c r="N40" i="49"/>
  <c r="M40" i="49"/>
  <c r="L40" i="49"/>
  <c r="K40" i="49"/>
  <c r="J40" i="49"/>
  <c r="I40" i="49"/>
  <c r="H40" i="49"/>
  <c r="G40" i="49"/>
  <c r="F40" i="49"/>
  <c r="E40" i="49"/>
  <c r="D40" i="49"/>
  <c r="C40" i="49"/>
  <c r="AN39" i="49"/>
  <c r="AM39" i="49"/>
  <c r="AK39" i="49"/>
  <c r="AJ39" i="49"/>
  <c r="AI39" i="49"/>
  <c r="AH39" i="49"/>
  <c r="AG39" i="49"/>
  <c r="AF39" i="49"/>
  <c r="AE39" i="49"/>
  <c r="AD39" i="49"/>
  <c r="AC39" i="49"/>
  <c r="AB39" i="49"/>
  <c r="AA39" i="49"/>
  <c r="Z39" i="49"/>
  <c r="Y39" i="49"/>
  <c r="X39" i="49"/>
  <c r="W39" i="49"/>
  <c r="V39" i="49"/>
  <c r="U39" i="49"/>
  <c r="T39" i="49"/>
  <c r="S39" i="49"/>
  <c r="R39" i="49"/>
  <c r="Q39" i="49"/>
  <c r="P39" i="49"/>
  <c r="O39" i="49"/>
  <c r="N39" i="49"/>
  <c r="M39" i="49"/>
  <c r="L39" i="49"/>
  <c r="K39" i="49"/>
  <c r="J39" i="49"/>
  <c r="I39" i="49"/>
  <c r="H39" i="49"/>
  <c r="G39" i="49"/>
  <c r="F39" i="49"/>
  <c r="E39" i="49"/>
  <c r="D39" i="49"/>
  <c r="C39" i="49"/>
  <c r="AN38" i="49"/>
  <c r="AM38" i="49"/>
  <c r="AL38" i="49"/>
  <c r="AJ38" i="49"/>
  <c r="AI38" i="49"/>
  <c r="AH38" i="49"/>
  <c r="AG38" i="49"/>
  <c r="AF38" i="49"/>
  <c r="AE38" i="49"/>
  <c r="AD38" i="49"/>
  <c r="AC38" i="49"/>
  <c r="AB38" i="49"/>
  <c r="AA38" i="49"/>
  <c r="Z38" i="49"/>
  <c r="Y38" i="49"/>
  <c r="X38" i="49"/>
  <c r="W38" i="49"/>
  <c r="V38" i="49"/>
  <c r="U38" i="49"/>
  <c r="T38" i="49"/>
  <c r="S38" i="49"/>
  <c r="R38" i="49"/>
  <c r="Q38" i="49"/>
  <c r="P38" i="49"/>
  <c r="O38" i="49"/>
  <c r="N38" i="49"/>
  <c r="M38" i="49"/>
  <c r="L38" i="49"/>
  <c r="K38" i="49"/>
  <c r="J38" i="49"/>
  <c r="I38" i="49"/>
  <c r="H38" i="49"/>
  <c r="G38" i="49"/>
  <c r="F38" i="49"/>
  <c r="E38" i="49"/>
  <c r="D38" i="49"/>
  <c r="C38" i="49"/>
  <c r="AN37" i="49"/>
  <c r="AM37" i="49"/>
  <c r="AL37" i="49"/>
  <c r="AK37" i="49"/>
  <c r="AI37" i="49"/>
  <c r="AH37" i="49"/>
  <c r="AG37" i="49"/>
  <c r="AF37" i="49"/>
  <c r="AE37" i="49"/>
  <c r="AD37" i="49"/>
  <c r="AC37" i="49"/>
  <c r="AB37" i="49"/>
  <c r="AA37" i="49"/>
  <c r="Z37" i="49"/>
  <c r="Y37" i="49"/>
  <c r="X37" i="49"/>
  <c r="W37" i="49"/>
  <c r="V37" i="49"/>
  <c r="U37" i="49"/>
  <c r="T37" i="49"/>
  <c r="S37" i="49"/>
  <c r="R37" i="49"/>
  <c r="Q37" i="49"/>
  <c r="P37" i="49"/>
  <c r="O37" i="49"/>
  <c r="N37" i="49"/>
  <c r="M37" i="49"/>
  <c r="L37" i="49"/>
  <c r="K37" i="49"/>
  <c r="J37" i="49"/>
  <c r="I37" i="49"/>
  <c r="H37" i="49"/>
  <c r="G37" i="49"/>
  <c r="F37" i="49"/>
  <c r="E37" i="49"/>
  <c r="D37" i="49"/>
  <c r="C37" i="49"/>
  <c r="AN36" i="49"/>
  <c r="AM36" i="49"/>
  <c r="AL36" i="49"/>
  <c r="AK36" i="49"/>
  <c r="AJ36" i="49"/>
  <c r="AH36" i="49"/>
  <c r="AG36" i="49"/>
  <c r="AF36" i="49"/>
  <c r="AE36" i="49"/>
  <c r="AD36" i="49"/>
  <c r="AC36" i="49"/>
  <c r="AB36" i="49"/>
  <c r="AA36" i="49"/>
  <c r="Z36" i="49"/>
  <c r="Y36" i="49"/>
  <c r="X36" i="49"/>
  <c r="W36" i="49"/>
  <c r="V36" i="49"/>
  <c r="U36" i="49"/>
  <c r="T36" i="49"/>
  <c r="S36" i="49"/>
  <c r="R36" i="49"/>
  <c r="Q36" i="49"/>
  <c r="P36" i="49"/>
  <c r="O36" i="49"/>
  <c r="N36" i="49"/>
  <c r="M36" i="49"/>
  <c r="L36" i="49"/>
  <c r="K36" i="49"/>
  <c r="J36" i="49"/>
  <c r="I36" i="49"/>
  <c r="H36" i="49"/>
  <c r="G36" i="49"/>
  <c r="F36" i="49"/>
  <c r="E36" i="49"/>
  <c r="D36" i="49"/>
  <c r="C36" i="49"/>
  <c r="AN35" i="49"/>
  <c r="AM35" i="49"/>
  <c r="AL35" i="49"/>
  <c r="AK35" i="49"/>
  <c r="AJ35" i="49"/>
  <c r="AI35" i="49"/>
  <c r="AG35" i="49"/>
  <c r="AF35" i="49"/>
  <c r="AE35" i="49"/>
  <c r="AD35" i="49"/>
  <c r="AC35" i="49"/>
  <c r="AB35" i="49"/>
  <c r="AA35" i="49"/>
  <c r="Z35" i="49"/>
  <c r="Y35" i="49"/>
  <c r="X35" i="49"/>
  <c r="W35" i="49"/>
  <c r="V35" i="49"/>
  <c r="U35" i="49"/>
  <c r="T35" i="49"/>
  <c r="S35" i="49"/>
  <c r="R35" i="49"/>
  <c r="Q35" i="49"/>
  <c r="P35" i="49"/>
  <c r="O35" i="49"/>
  <c r="N35" i="49"/>
  <c r="M35" i="49"/>
  <c r="L35" i="49"/>
  <c r="K35" i="49"/>
  <c r="J35" i="49"/>
  <c r="I35" i="49"/>
  <c r="H35" i="49"/>
  <c r="G35" i="49"/>
  <c r="F35" i="49"/>
  <c r="E35" i="49"/>
  <c r="D35" i="49"/>
  <c r="C35" i="49"/>
  <c r="AN34" i="49"/>
  <c r="AM34" i="49"/>
  <c r="AL34" i="49"/>
  <c r="AK34" i="49"/>
  <c r="AJ34" i="49"/>
  <c r="AI34" i="49"/>
  <c r="AH34" i="49"/>
  <c r="AF34" i="49"/>
  <c r="AE34" i="49"/>
  <c r="AD34" i="49"/>
  <c r="AC34" i="49"/>
  <c r="AB34" i="49"/>
  <c r="AA34" i="49"/>
  <c r="Z34" i="49"/>
  <c r="Y34" i="49"/>
  <c r="X34" i="49"/>
  <c r="W34" i="49"/>
  <c r="V34" i="49"/>
  <c r="U34" i="49"/>
  <c r="T34" i="49"/>
  <c r="S34" i="49"/>
  <c r="R34" i="49"/>
  <c r="Q34" i="49"/>
  <c r="P34" i="49"/>
  <c r="O34" i="49"/>
  <c r="N34" i="49"/>
  <c r="M34" i="49"/>
  <c r="L34" i="49"/>
  <c r="K34" i="49"/>
  <c r="J34" i="49"/>
  <c r="I34" i="49"/>
  <c r="H34" i="49"/>
  <c r="G34" i="49"/>
  <c r="F34" i="49"/>
  <c r="E34" i="49"/>
  <c r="D34" i="49"/>
  <c r="C34" i="49"/>
  <c r="AN33" i="49"/>
  <c r="AM33" i="49"/>
  <c r="AL33" i="49"/>
  <c r="AK33" i="49"/>
  <c r="AJ33" i="49"/>
  <c r="AI33" i="49"/>
  <c r="AH33" i="49"/>
  <c r="AG33" i="49"/>
  <c r="AE33" i="49"/>
  <c r="AD33" i="49"/>
  <c r="AC33" i="49"/>
  <c r="AB33" i="49"/>
  <c r="AA33" i="49"/>
  <c r="Z33" i="49"/>
  <c r="Y33" i="49"/>
  <c r="X33" i="49"/>
  <c r="W33" i="49"/>
  <c r="V33" i="49"/>
  <c r="U33" i="49"/>
  <c r="T33" i="49"/>
  <c r="S33" i="49"/>
  <c r="R33" i="49"/>
  <c r="Q33" i="49"/>
  <c r="P33" i="49"/>
  <c r="O33" i="49"/>
  <c r="N33" i="49"/>
  <c r="M33" i="49"/>
  <c r="L33" i="49"/>
  <c r="K33" i="49"/>
  <c r="J33" i="49"/>
  <c r="I33" i="49"/>
  <c r="H33" i="49"/>
  <c r="G33" i="49"/>
  <c r="F33" i="49"/>
  <c r="E33" i="49"/>
  <c r="D33" i="49"/>
  <c r="C33" i="49"/>
  <c r="AN32" i="49"/>
  <c r="AM32" i="49"/>
  <c r="AL32" i="49"/>
  <c r="AK32" i="49"/>
  <c r="AJ32" i="49"/>
  <c r="AI32" i="49"/>
  <c r="AH32" i="49"/>
  <c r="AG32" i="49"/>
  <c r="AF32" i="49"/>
  <c r="AD32" i="49"/>
  <c r="AC32" i="49"/>
  <c r="AB32" i="49"/>
  <c r="AA32" i="49"/>
  <c r="Z32" i="49"/>
  <c r="Y32" i="49"/>
  <c r="X32" i="49"/>
  <c r="W32" i="49"/>
  <c r="V32" i="49"/>
  <c r="U32" i="49"/>
  <c r="T32" i="49"/>
  <c r="S32" i="49"/>
  <c r="R32" i="49"/>
  <c r="Q32" i="49"/>
  <c r="P32" i="49"/>
  <c r="O32" i="49"/>
  <c r="N32" i="49"/>
  <c r="M32" i="49"/>
  <c r="L32" i="49"/>
  <c r="K32" i="49"/>
  <c r="J32" i="49"/>
  <c r="I32" i="49"/>
  <c r="H32" i="49"/>
  <c r="G32" i="49"/>
  <c r="F32" i="49"/>
  <c r="E32" i="49"/>
  <c r="D32" i="49"/>
  <c r="C32" i="49"/>
  <c r="AN31" i="49"/>
  <c r="AM31" i="49"/>
  <c r="AL31" i="49"/>
  <c r="AK31" i="49"/>
  <c r="AJ31" i="49"/>
  <c r="AI31" i="49"/>
  <c r="AH31" i="49"/>
  <c r="AG31" i="49"/>
  <c r="AF31" i="49"/>
  <c r="AE31" i="49"/>
  <c r="AC31" i="49"/>
  <c r="AB31" i="49"/>
  <c r="AA31" i="49"/>
  <c r="Z31" i="49"/>
  <c r="Y31" i="49"/>
  <c r="X31" i="49"/>
  <c r="W31" i="49"/>
  <c r="V31" i="49"/>
  <c r="U31" i="49"/>
  <c r="T31" i="49"/>
  <c r="S31" i="49"/>
  <c r="R31" i="49"/>
  <c r="Q31" i="49"/>
  <c r="P31" i="49"/>
  <c r="O31" i="49"/>
  <c r="N31" i="49"/>
  <c r="M31" i="49"/>
  <c r="L31" i="49"/>
  <c r="K31" i="49"/>
  <c r="J31" i="49"/>
  <c r="I31" i="49"/>
  <c r="H31" i="49"/>
  <c r="G31" i="49"/>
  <c r="F31" i="49"/>
  <c r="E31" i="49"/>
  <c r="D31" i="49"/>
  <c r="C31" i="49"/>
  <c r="AN30" i="49"/>
  <c r="AM30" i="49"/>
  <c r="AL30" i="49"/>
  <c r="AK30" i="49"/>
  <c r="AJ30" i="49"/>
  <c r="AI30" i="49"/>
  <c r="AH30" i="49"/>
  <c r="AG30" i="49"/>
  <c r="AF30" i="49"/>
  <c r="AE30" i="49"/>
  <c r="AD30" i="49"/>
  <c r="AB30" i="49"/>
  <c r="AA30" i="49"/>
  <c r="Z30" i="49"/>
  <c r="Y30" i="49"/>
  <c r="X30" i="49"/>
  <c r="W30" i="49"/>
  <c r="V30" i="49"/>
  <c r="U30" i="49"/>
  <c r="T30" i="49"/>
  <c r="S30" i="49"/>
  <c r="R30" i="49"/>
  <c r="Q30" i="49"/>
  <c r="P30" i="49"/>
  <c r="O30" i="49"/>
  <c r="N30" i="49"/>
  <c r="M30" i="49"/>
  <c r="L30" i="49"/>
  <c r="K30" i="49"/>
  <c r="J30" i="49"/>
  <c r="I30" i="49"/>
  <c r="H30" i="49"/>
  <c r="G30" i="49"/>
  <c r="F30" i="49"/>
  <c r="E30" i="49"/>
  <c r="D30" i="49"/>
  <c r="C30" i="49"/>
  <c r="AN29" i="49"/>
  <c r="AM29" i="49"/>
  <c r="AL29" i="49"/>
  <c r="AK29" i="49"/>
  <c r="AJ29" i="49"/>
  <c r="AI29" i="49"/>
  <c r="AH29" i="49"/>
  <c r="AG29" i="49"/>
  <c r="AF29" i="49"/>
  <c r="AE29" i="49"/>
  <c r="AD29" i="49"/>
  <c r="AC29" i="49"/>
  <c r="AA29" i="49"/>
  <c r="Z29" i="49"/>
  <c r="Y29" i="49"/>
  <c r="X29" i="49"/>
  <c r="W29" i="49"/>
  <c r="V29" i="49"/>
  <c r="U29" i="49"/>
  <c r="T29" i="49"/>
  <c r="S29" i="49"/>
  <c r="R29" i="49"/>
  <c r="Q29" i="49"/>
  <c r="P29" i="49"/>
  <c r="O29" i="49"/>
  <c r="N29" i="49"/>
  <c r="M29" i="49"/>
  <c r="L29" i="49"/>
  <c r="K29" i="49"/>
  <c r="J29" i="49"/>
  <c r="I29" i="49"/>
  <c r="H29" i="49"/>
  <c r="G29" i="49"/>
  <c r="F29" i="49"/>
  <c r="E29" i="49"/>
  <c r="D29" i="49"/>
  <c r="C29" i="49"/>
  <c r="AN28" i="49"/>
  <c r="AM28" i="49"/>
  <c r="AL28" i="49"/>
  <c r="AK28" i="49"/>
  <c r="AJ28" i="49"/>
  <c r="AI28" i="49"/>
  <c r="AH28" i="49"/>
  <c r="AG28" i="49"/>
  <c r="AF28" i="49"/>
  <c r="AE28" i="49"/>
  <c r="AD28" i="49"/>
  <c r="AC28" i="49"/>
  <c r="AB28" i="49"/>
  <c r="Z28" i="49"/>
  <c r="Y28" i="49"/>
  <c r="X28" i="49"/>
  <c r="W28" i="49"/>
  <c r="V28" i="49"/>
  <c r="U28" i="49"/>
  <c r="T28" i="49"/>
  <c r="S28" i="49"/>
  <c r="R28" i="49"/>
  <c r="Q28" i="49"/>
  <c r="P28" i="49"/>
  <c r="O28" i="49"/>
  <c r="N28" i="49"/>
  <c r="M28" i="49"/>
  <c r="L28" i="49"/>
  <c r="K28" i="49"/>
  <c r="J28" i="49"/>
  <c r="I28" i="49"/>
  <c r="H28" i="49"/>
  <c r="G28" i="49"/>
  <c r="F28" i="49"/>
  <c r="E28" i="49"/>
  <c r="D28" i="49"/>
  <c r="C28" i="49"/>
  <c r="AN27" i="49"/>
  <c r="AM27" i="49"/>
  <c r="AL27" i="49"/>
  <c r="AK27" i="49"/>
  <c r="AJ27" i="49"/>
  <c r="AI27" i="49"/>
  <c r="AH27" i="49"/>
  <c r="AG27" i="49"/>
  <c r="AF27" i="49"/>
  <c r="AE27" i="49"/>
  <c r="AD27" i="49"/>
  <c r="AC27" i="49"/>
  <c r="AB27" i="49"/>
  <c r="AA27" i="49"/>
  <c r="Y27" i="49"/>
  <c r="X27" i="49"/>
  <c r="W27" i="49"/>
  <c r="V27" i="49"/>
  <c r="U27" i="49"/>
  <c r="T27" i="49"/>
  <c r="S27" i="49"/>
  <c r="R27" i="49"/>
  <c r="Q27" i="49"/>
  <c r="P27" i="49"/>
  <c r="O27" i="49"/>
  <c r="N27" i="49"/>
  <c r="M27" i="49"/>
  <c r="L27" i="49"/>
  <c r="K27" i="49"/>
  <c r="J27" i="49"/>
  <c r="I27" i="49"/>
  <c r="H27" i="49"/>
  <c r="G27" i="49"/>
  <c r="F27" i="49"/>
  <c r="E27" i="49"/>
  <c r="D27" i="49"/>
  <c r="C27" i="49"/>
  <c r="AN26" i="49"/>
  <c r="AM26" i="49"/>
  <c r="AL26" i="49"/>
  <c r="AK26" i="49"/>
  <c r="AJ26" i="49"/>
  <c r="AI26" i="49"/>
  <c r="AH26" i="49"/>
  <c r="AG26" i="49"/>
  <c r="AF26" i="49"/>
  <c r="AE26" i="49"/>
  <c r="AD26" i="49"/>
  <c r="AC26" i="49"/>
  <c r="AB26" i="49"/>
  <c r="AA26" i="49"/>
  <c r="Z26" i="49"/>
  <c r="X26" i="49"/>
  <c r="W26" i="49"/>
  <c r="V26" i="49"/>
  <c r="U26" i="49"/>
  <c r="T26" i="49"/>
  <c r="S26" i="49"/>
  <c r="R26" i="49"/>
  <c r="Q26" i="49"/>
  <c r="P26" i="49"/>
  <c r="O26" i="49"/>
  <c r="N26" i="49"/>
  <c r="M26" i="49"/>
  <c r="L26" i="49"/>
  <c r="K26" i="49"/>
  <c r="J26" i="49"/>
  <c r="I26" i="49"/>
  <c r="H26" i="49"/>
  <c r="G26" i="49"/>
  <c r="F26" i="49"/>
  <c r="E26" i="49"/>
  <c r="D26" i="49"/>
  <c r="C26" i="49"/>
  <c r="AN25" i="49"/>
  <c r="AM25" i="49"/>
  <c r="AL25" i="49"/>
  <c r="AK25" i="49"/>
  <c r="AJ25" i="49"/>
  <c r="AI25" i="49"/>
  <c r="AH25" i="49"/>
  <c r="AG25" i="49"/>
  <c r="AF25" i="49"/>
  <c r="AE25" i="49"/>
  <c r="AD25" i="49"/>
  <c r="AC25" i="49"/>
  <c r="AB25" i="49"/>
  <c r="AA25" i="49"/>
  <c r="Z25" i="49"/>
  <c r="Y25" i="49"/>
  <c r="W25" i="49"/>
  <c r="V25" i="49"/>
  <c r="U25" i="49"/>
  <c r="T25" i="49"/>
  <c r="S25" i="49"/>
  <c r="R25" i="49"/>
  <c r="Q25" i="49"/>
  <c r="P25" i="49"/>
  <c r="O25" i="49"/>
  <c r="N25" i="49"/>
  <c r="M25" i="49"/>
  <c r="L25" i="49"/>
  <c r="K25" i="49"/>
  <c r="J25" i="49"/>
  <c r="I25" i="49"/>
  <c r="H25" i="49"/>
  <c r="G25" i="49"/>
  <c r="F25" i="49"/>
  <c r="E25" i="49"/>
  <c r="D25" i="49"/>
  <c r="C25" i="49"/>
  <c r="AN24" i="49"/>
  <c r="AM24" i="49"/>
  <c r="AL24" i="49"/>
  <c r="AK24" i="49"/>
  <c r="AJ24" i="49"/>
  <c r="AI24" i="49"/>
  <c r="AH24" i="49"/>
  <c r="AG24" i="49"/>
  <c r="AF24" i="49"/>
  <c r="AE24" i="49"/>
  <c r="AD24" i="49"/>
  <c r="AC24" i="49"/>
  <c r="AB24" i="49"/>
  <c r="AA24" i="49"/>
  <c r="Z24" i="49"/>
  <c r="Y24" i="49"/>
  <c r="X24" i="49"/>
  <c r="V24" i="49"/>
  <c r="U24" i="49"/>
  <c r="T24" i="49"/>
  <c r="S24" i="49"/>
  <c r="R24" i="49"/>
  <c r="Q24" i="49"/>
  <c r="P24" i="49"/>
  <c r="O24" i="49"/>
  <c r="N24" i="49"/>
  <c r="M24" i="49"/>
  <c r="L24" i="49"/>
  <c r="K24" i="49"/>
  <c r="J24" i="49"/>
  <c r="I24" i="49"/>
  <c r="H24" i="49"/>
  <c r="G24" i="49"/>
  <c r="F24" i="49"/>
  <c r="E24" i="49"/>
  <c r="D24" i="49"/>
  <c r="C24" i="49"/>
  <c r="AN23" i="49"/>
  <c r="AM23" i="49"/>
  <c r="AL23" i="49"/>
  <c r="AK23" i="49"/>
  <c r="AJ23" i="49"/>
  <c r="AI23" i="49"/>
  <c r="AH23" i="49"/>
  <c r="AG23" i="49"/>
  <c r="AF23" i="49"/>
  <c r="AE23" i="49"/>
  <c r="AD23" i="49"/>
  <c r="AC23" i="49"/>
  <c r="AB23" i="49"/>
  <c r="AA23" i="49"/>
  <c r="Z23" i="49"/>
  <c r="Y23" i="49"/>
  <c r="X23" i="49"/>
  <c r="W23" i="49"/>
  <c r="U23" i="49"/>
  <c r="T23" i="49"/>
  <c r="S23" i="49"/>
  <c r="R23" i="49"/>
  <c r="Q23" i="49"/>
  <c r="P23" i="49"/>
  <c r="O23" i="49"/>
  <c r="N23" i="49"/>
  <c r="M23" i="49"/>
  <c r="L23" i="49"/>
  <c r="K23" i="49"/>
  <c r="J23" i="49"/>
  <c r="I23" i="49"/>
  <c r="H23" i="49"/>
  <c r="G23" i="49"/>
  <c r="F23" i="49"/>
  <c r="E23" i="49"/>
  <c r="D23" i="49"/>
  <c r="C23" i="49"/>
  <c r="AN22" i="49"/>
  <c r="AM22" i="49"/>
  <c r="AL22" i="49"/>
  <c r="AK22" i="49"/>
  <c r="AJ22" i="49"/>
  <c r="AI22" i="49"/>
  <c r="AH22" i="49"/>
  <c r="AG22" i="49"/>
  <c r="AF22" i="49"/>
  <c r="AE22" i="49"/>
  <c r="AD22" i="49"/>
  <c r="AC22" i="49"/>
  <c r="AB22" i="49"/>
  <c r="AA22" i="49"/>
  <c r="Z22" i="49"/>
  <c r="Y22" i="49"/>
  <c r="X22" i="49"/>
  <c r="W22" i="49"/>
  <c r="V22" i="49"/>
  <c r="T22" i="49"/>
  <c r="S22" i="49"/>
  <c r="R22" i="49"/>
  <c r="Q22" i="49"/>
  <c r="P22" i="49"/>
  <c r="O22" i="49"/>
  <c r="N22" i="49"/>
  <c r="M22" i="49"/>
  <c r="L22" i="49"/>
  <c r="K22" i="49"/>
  <c r="J22" i="49"/>
  <c r="I22" i="49"/>
  <c r="H22" i="49"/>
  <c r="G22" i="49"/>
  <c r="F22" i="49"/>
  <c r="E22" i="49"/>
  <c r="D22" i="49"/>
  <c r="C22" i="49"/>
  <c r="AN21" i="49"/>
  <c r="AM21" i="49"/>
  <c r="AL21" i="49"/>
  <c r="AK21" i="49"/>
  <c r="AJ21" i="49"/>
  <c r="AI21" i="49"/>
  <c r="AH21" i="49"/>
  <c r="AG21" i="49"/>
  <c r="AF21" i="49"/>
  <c r="AE21" i="49"/>
  <c r="AD21" i="49"/>
  <c r="AC21" i="49"/>
  <c r="AB21" i="49"/>
  <c r="AA21" i="49"/>
  <c r="Z21" i="49"/>
  <c r="Y21" i="49"/>
  <c r="X21" i="49"/>
  <c r="W21" i="49"/>
  <c r="V21" i="49"/>
  <c r="U21" i="49"/>
  <c r="S21" i="49"/>
  <c r="R21" i="49"/>
  <c r="Q21" i="49"/>
  <c r="P21" i="49"/>
  <c r="O21" i="49"/>
  <c r="N21" i="49"/>
  <c r="M21" i="49"/>
  <c r="L21" i="49"/>
  <c r="K21" i="49"/>
  <c r="J21" i="49"/>
  <c r="I21" i="49"/>
  <c r="H21" i="49"/>
  <c r="G21" i="49"/>
  <c r="F21" i="49"/>
  <c r="E21" i="49"/>
  <c r="D21" i="49"/>
  <c r="C21" i="49"/>
  <c r="AN20" i="49"/>
  <c r="AM20" i="49"/>
  <c r="AL20" i="49"/>
  <c r="AK20" i="49"/>
  <c r="AJ20" i="49"/>
  <c r="AI20" i="49"/>
  <c r="AH20" i="49"/>
  <c r="AG20" i="49"/>
  <c r="AF20" i="49"/>
  <c r="AE20" i="49"/>
  <c r="AD20" i="49"/>
  <c r="AC20" i="49"/>
  <c r="AB20" i="49"/>
  <c r="AA20" i="49"/>
  <c r="Z20" i="49"/>
  <c r="Y20" i="49"/>
  <c r="X20" i="49"/>
  <c r="W20" i="49"/>
  <c r="V20" i="49"/>
  <c r="U20" i="49"/>
  <c r="T20" i="49"/>
  <c r="R20" i="49"/>
  <c r="Q20" i="49"/>
  <c r="P20" i="49"/>
  <c r="O20" i="49"/>
  <c r="N20" i="49"/>
  <c r="M20" i="49"/>
  <c r="L20" i="49"/>
  <c r="K20" i="49"/>
  <c r="J20" i="49"/>
  <c r="I20" i="49"/>
  <c r="H20" i="49"/>
  <c r="G20" i="49"/>
  <c r="F20" i="49"/>
  <c r="E20" i="49"/>
  <c r="D20" i="49"/>
  <c r="C20" i="49"/>
  <c r="AN19" i="49"/>
  <c r="AM19" i="49"/>
  <c r="AL19" i="49"/>
  <c r="AK19" i="49"/>
  <c r="AJ19" i="49"/>
  <c r="AI19" i="49"/>
  <c r="AH19" i="49"/>
  <c r="AG19" i="49"/>
  <c r="AF19" i="49"/>
  <c r="AE19" i="49"/>
  <c r="AD19" i="49"/>
  <c r="AC19" i="49"/>
  <c r="AB19" i="49"/>
  <c r="AA19" i="49"/>
  <c r="Z19" i="49"/>
  <c r="Y19" i="49"/>
  <c r="X19" i="49"/>
  <c r="W19" i="49"/>
  <c r="V19" i="49"/>
  <c r="U19" i="49"/>
  <c r="T19" i="49"/>
  <c r="S19" i="49"/>
  <c r="Q19" i="49"/>
  <c r="P19" i="49"/>
  <c r="O19" i="49"/>
  <c r="N19" i="49"/>
  <c r="M19" i="49"/>
  <c r="L19" i="49"/>
  <c r="K19" i="49"/>
  <c r="J19" i="49"/>
  <c r="I19" i="49"/>
  <c r="H19" i="49"/>
  <c r="G19" i="49"/>
  <c r="F19" i="49"/>
  <c r="E19" i="49"/>
  <c r="D19" i="49"/>
  <c r="C19" i="49"/>
  <c r="AN18" i="49"/>
  <c r="AM18" i="49"/>
  <c r="AL18" i="49"/>
  <c r="AK18" i="49"/>
  <c r="AJ18" i="49"/>
  <c r="AI18" i="49"/>
  <c r="AH18" i="49"/>
  <c r="AG18" i="49"/>
  <c r="AF18" i="49"/>
  <c r="AE18" i="49"/>
  <c r="AD18" i="49"/>
  <c r="AC18" i="49"/>
  <c r="AB18" i="49"/>
  <c r="AA18" i="49"/>
  <c r="Z18" i="49"/>
  <c r="Y18" i="49"/>
  <c r="X18" i="49"/>
  <c r="W18" i="49"/>
  <c r="V18" i="49"/>
  <c r="U18" i="49"/>
  <c r="T18" i="49"/>
  <c r="S18" i="49"/>
  <c r="R18" i="49"/>
  <c r="P18" i="49"/>
  <c r="O18" i="49"/>
  <c r="N18" i="49"/>
  <c r="M18" i="49"/>
  <c r="L18" i="49"/>
  <c r="K18" i="49"/>
  <c r="J18" i="49"/>
  <c r="I18" i="49"/>
  <c r="H18" i="49"/>
  <c r="G18" i="49"/>
  <c r="F18" i="49"/>
  <c r="E18" i="49"/>
  <c r="D18" i="49"/>
  <c r="C18" i="49"/>
  <c r="AN17" i="49"/>
  <c r="AM17" i="49"/>
  <c r="AL17" i="49"/>
  <c r="AK17" i="49"/>
  <c r="AJ17" i="49"/>
  <c r="AI17" i="49"/>
  <c r="AH17" i="49"/>
  <c r="AG17" i="49"/>
  <c r="AF17" i="49"/>
  <c r="AE17" i="49"/>
  <c r="AD17" i="49"/>
  <c r="AC17" i="49"/>
  <c r="AB17" i="49"/>
  <c r="AA17" i="49"/>
  <c r="Z17" i="49"/>
  <c r="Y17" i="49"/>
  <c r="X17" i="49"/>
  <c r="W17" i="49"/>
  <c r="V17" i="49"/>
  <c r="U17" i="49"/>
  <c r="T17" i="49"/>
  <c r="S17" i="49"/>
  <c r="R17" i="49"/>
  <c r="Q17" i="49"/>
  <c r="O17" i="49"/>
  <c r="N17" i="49"/>
  <c r="M17" i="49"/>
  <c r="L17" i="49"/>
  <c r="K17" i="49"/>
  <c r="J17" i="49"/>
  <c r="I17" i="49"/>
  <c r="H17" i="49"/>
  <c r="G17" i="49"/>
  <c r="F17" i="49"/>
  <c r="E17" i="49"/>
  <c r="D17" i="49"/>
  <c r="C17" i="49"/>
  <c r="AN16" i="49"/>
  <c r="AM16" i="49"/>
  <c r="AL16" i="49"/>
  <c r="AK16" i="49"/>
  <c r="AJ16" i="49"/>
  <c r="AI16" i="49"/>
  <c r="AH16" i="49"/>
  <c r="AG16" i="49"/>
  <c r="AF16" i="49"/>
  <c r="AE16" i="49"/>
  <c r="AD16" i="49"/>
  <c r="AC16" i="49"/>
  <c r="AB16" i="49"/>
  <c r="AA16" i="49"/>
  <c r="Z16" i="49"/>
  <c r="Y16" i="49"/>
  <c r="X16" i="49"/>
  <c r="W16" i="49"/>
  <c r="V16" i="49"/>
  <c r="U16" i="49"/>
  <c r="T16" i="49"/>
  <c r="S16" i="49"/>
  <c r="R16" i="49"/>
  <c r="Q16" i="49"/>
  <c r="P16" i="49"/>
  <c r="N16" i="49"/>
  <c r="M16" i="49"/>
  <c r="L16" i="49"/>
  <c r="K16" i="49"/>
  <c r="J16" i="49"/>
  <c r="I16" i="49"/>
  <c r="H16" i="49"/>
  <c r="G16" i="49"/>
  <c r="F16" i="49"/>
  <c r="E16" i="49"/>
  <c r="D16" i="49"/>
  <c r="C16" i="49"/>
  <c r="AN15" i="49"/>
  <c r="AM15" i="49"/>
  <c r="AL15" i="49"/>
  <c r="AK15" i="49"/>
  <c r="AJ15" i="49"/>
  <c r="AI15" i="49"/>
  <c r="AH15" i="49"/>
  <c r="AG15" i="49"/>
  <c r="AF15" i="49"/>
  <c r="AE15" i="49"/>
  <c r="AD15" i="49"/>
  <c r="AC15" i="49"/>
  <c r="AB15" i="49"/>
  <c r="AA15" i="49"/>
  <c r="Z15" i="49"/>
  <c r="Y15" i="49"/>
  <c r="X15" i="49"/>
  <c r="W15" i="49"/>
  <c r="V15" i="49"/>
  <c r="U15" i="49"/>
  <c r="T15" i="49"/>
  <c r="S15" i="49"/>
  <c r="R15" i="49"/>
  <c r="Q15" i="49"/>
  <c r="P15" i="49"/>
  <c r="O15" i="49"/>
  <c r="M15" i="49"/>
  <c r="L15" i="49"/>
  <c r="K15" i="49"/>
  <c r="J15" i="49"/>
  <c r="I15" i="49"/>
  <c r="H15" i="49"/>
  <c r="G15" i="49"/>
  <c r="F15" i="49"/>
  <c r="E15" i="49"/>
  <c r="D15" i="49"/>
  <c r="C15" i="49"/>
  <c r="AN14" i="49"/>
  <c r="AM14" i="49"/>
  <c r="AL14" i="49"/>
  <c r="AK14" i="49"/>
  <c r="AJ14" i="49"/>
  <c r="AI14" i="49"/>
  <c r="AH14" i="49"/>
  <c r="AG14" i="49"/>
  <c r="AF14" i="49"/>
  <c r="AE14" i="49"/>
  <c r="AD14" i="49"/>
  <c r="AC14" i="49"/>
  <c r="AB14" i="49"/>
  <c r="AA14" i="49"/>
  <c r="Z14" i="49"/>
  <c r="Y14" i="49"/>
  <c r="X14" i="49"/>
  <c r="W14" i="49"/>
  <c r="V14" i="49"/>
  <c r="U14" i="49"/>
  <c r="T14" i="49"/>
  <c r="S14" i="49"/>
  <c r="R14" i="49"/>
  <c r="Q14" i="49"/>
  <c r="P14" i="49"/>
  <c r="O14" i="49"/>
  <c r="N14" i="49"/>
  <c r="L14" i="49"/>
  <c r="K14" i="49"/>
  <c r="J14" i="49"/>
  <c r="I14" i="49"/>
  <c r="H14" i="49"/>
  <c r="G14" i="49"/>
  <c r="F14" i="49"/>
  <c r="E14" i="49"/>
  <c r="D14" i="49"/>
  <c r="C14" i="49"/>
  <c r="AN13" i="49"/>
  <c r="AM13" i="49"/>
  <c r="AL13" i="49"/>
  <c r="AK13" i="49"/>
  <c r="AJ13" i="49"/>
  <c r="AI13" i="49"/>
  <c r="AH13" i="49"/>
  <c r="AG13" i="49"/>
  <c r="AF13" i="49"/>
  <c r="AE13" i="49"/>
  <c r="AD13" i="49"/>
  <c r="AC13" i="49"/>
  <c r="AB13" i="49"/>
  <c r="AA13" i="49"/>
  <c r="Z13" i="49"/>
  <c r="Y13" i="49"/>
  <c r="X13" i="49"/>
  <c r="W13" i="49"/>
  <c r="V13" i="49"/>
  <c r="U13" i="49"/>
  <c r="T13" i="49"/>
  <c r="S13" i="49"/>
  <c r="R13" i="49"/>
  <c r="Q13" i="49"/>
  <c r="P13" i="49"/>
  <c r="O13" i="49"/>
  <c r="N13" i="49"/>
  <c r="M13" i="49"/>
  <c r="K13" i="49"/>
  <c r="J13" i="49"/>
  <c r="I13" i="49"/>
  <c r="H13" i="49"/>
  <c r="G13" i="49"/>
  <c r="F13" i="49"/>
  <c r="E13" i="49"/>
  <c r="D13" i="49"/>
  <c r="C13" i="49"/>
  <c r="AN12" i="49"/>
  <c r="AM12" i="49"/>
  <c r="AL12" i="49"/>
  <c r="AK12" i="49"/>
  <c r="AJ12" i="49"/>
  <c r="AI12" i="49"/>
  <c r="AH12" i="49"/>
  <c r="AG12" i="49"/>
  <c r="AF12" i="49"/>
  <c r="AE12" i="49"/>
  <c r="AD12" i="49"/>
  <c r="AC12" i="49"/>
  <c r="AB12" i="49"/>
  <c r="AA12" i="49"/>
  <c r="Z12" i="49"/>
  <c r="Y12" i="49"/>
  <c r="X12" i="49"/>
  <c r="W12" i="49"/>
  <c r="V12" i="49"/>
  <c r="U12" i="49"/>
  <c r="T12" i="49"/>
  <c r="S12" i="49"/>
  <c r="R12" i="49"/>
  <c r="Q12" i="49"/>
  <c r="P12" i="49"/>
  <c r="O12" i="49"/>
  <c r="N12" i="49"/>
  <c r="M12" i="49"/>
  <c r="L12" i="49"/>
  <c r="J12" i="49"/>
  <c r="I12" i="49"/>
  <c r="H12" i="49"/>
  <c r="G12" i="49"/>
  <c r="F12" i="49"/>
  <c r="E12" i="49"/>
  <c r="D12" i="49"/>
  <c r="C12" i="49"/>
  <c r="AN11" i="49"/>
  <c r="AM11" i="49"/>
  <c r="AL11" i="49"/>
  <c r="AK11" i="49"/>
  <c r="AJ11" i="49"/>
  <c r="AI11" i="49"/>
  <c r="AH11" i="49"/>
  <c r="AG11" i="49"/>
  <c r="AF11" i="49"/>
  <c r="AE11" i="49"/>
  <c r="AD11" i="49"/>
  <c r="AC11" i="49"/>
  <c r="AB11" i="49"/>
  <c r="AA11" i="49"/>
  <c r="Z11" i="49"/>
  <c r="Y11" i="49"/>
  <c r="X11" i="49"/>
  <c r="W11" i="49"/>
  <c r="V11" i="49"/>
  <c r="U11" i="49"/>
  <c r="T11" i="49"/>
  <c r="S11" i="49"/>
  <c r="R11" i="49"/>
  <c r="Q11" i="49"/>
  <c r="P11" i="49"/>
  <c r="O11" i="49"/>
  <c r="N11" i="49"/>
  <c r="M11" i="49"/>
  <c r="L11" i="49"/>
  <c r="K11" i="49"/>
  <c r="I11" i="49"/>
  <c r="H11" i="49"/>
  <c r="G11" i="49"/>
  <c r="F11" i="49"/>
  <c r="E11" i="49"/>
  <c r="D11" i="49"/>
  <c r="C11" i="49"/>
  <c r="AN10" i="49"/>
  <c r="AM10" i="49"/>
  <c r="AL10" i="49"/>
  <c r="AK10" i="49"/>
  <c r="AJ10" i="49"/>
  <c r="AI10" i="49"/>
  <c r="AH10" i="49"/>
  <c r="AG10" i="49"/>
  <c r="AF10" i="49"/>
  <c r="AE10" i="49"/>
  <c r="AD10" i="49"/>
  <c r="AC10" i="49"/>
  <c r="AB10" i="49"/>
  <c r="AA10" i="49"/>
  <c r="Z10" i="49"/>
  <c r="Y10" i="49"/>
  <c r="X10" i="49"/>
  <c r="W10" i="49"/>
  <c r="V10" i="49"/>
  <c r="U10" i="49"/>
  <c r="T10" i="49"/>
  <c r="S10" i="49"/>
  <c r="R10" i="49"/>
  <c r="Q10" i="49"/>
  <c r="P10" i="49"/>
  <c r="O10" i="49"/>
  <c r="N10" i="49"/>
  <c r="M10" i="49"/>
  <c r="L10" i="49"/>
  <c r="K10" i="49"/>
  <c r="J10" i="49"/>
  <c r="H10" i="49"/>
  <c r="G10" i="49"/>
  <c r="F10" i="49"/>
  <c r="E10" i="49"/>
  <c r="D10" i="49"/>
  <c r="C10" i="49"/>
  <c r="AN9" i="49"/>
  <c r="AM9" i="49"/>
  <c r="AL9" i="49"/>
  <c r="AK9" i="49"/>
  <c r="AJ9" i="49"/>
  <c r="AI9" i="49"/>
  <c r="AH9" i="49"/>
  <c r="AG9" i="49"/>
  <c r="AF9" i="49"/>
  <c r="AE9" i="49"/>
  <c r="AD9" i="49"/>
  <c r="AC9" i="49"/>
  <c r="AB9" i="49"/>
  <c r="AA9" i="49"/>
  <c r="Z9" i="49"/>
  <c r="Y9" i="49"/>
  <c r="X9" i="49"/>
  <c r="W9" i="49"/>
  <c r="V9" i="49"/>
  <c r="U9" i="49"/>
  <c r="T9" i="49"/>
  <c r="S9" i="49"/>
  <c r="R9" i="49"/>
  <c r="Q9" i="49"/>
  <c r="P9" i="49"/>
  <c r="O9" i="49"/>
  <c r="N9" i="49"/>
  <c r="M9" i="49"/>
  <c r="L9" i="49"/>
  <c r="K9" i="49"/>
  <c r="J9" i="49"/>
  <c r="I9" i="49"/>
  <c r="G9" i="49"/>
  <c r="F9" i="49"/>
  <c r="E9" i="49"/>
  <c r="D9" i="49"/>
  <c r="C9" i="49"/>
  <c r="AN8" i="49"/>
  <c r="AM8" i="49"/>
  <c r="AL8" i="49"/>
  <c r="AK8" i="49"/>
  <c r="AJ8" i="49"/>
  <c r="AI8" i="49"/>
  <c r="AH8" i="49"/>
  <c r="AG8" i="49"/>
  <c r="AF8" i="49"/>
  <c r="AE8" i="49"/>
  <c r="AD8" i="49"/>
  <c r="AC8" i="49"/>
  <c r="AB8" i="49"/>
  <c r="AA8" i="49"/>
  <c r="Z8" i="49"/>
  <c r="Y8" i="49"/>
  <c r="X8" i="49"/>
  <c r="W8" i="49"/>
  <c r="V8" i="49"/>
  <c r="U8" i="49"/>
  <c r="T8" i="49"/>
  <c r="S8" i="49"/>
  <c r="R8" i="49"/>
  <c r="Q8" i="49"/>
  <c r="P8" i="49"/>
  <c r="O8" i="49"/>
  <c r="N8" i="49"/>
  <c r="M8" i="49"/>
  <c r="L8" i="49"/>
  <c r="K8" i="49"/>
  <c r="J8" i="49"/>
  <c r="I8" i="49"/>
  <c r="H8" i="49"/>
  <c r="F8" i="49"/>
  <c r="E8" i="49"/>
  <c r="D8" i="49"/>
  <c r="C8" i="49"/>
  <c r="AN7" i="49"/>
  <c r="AM7" i="49"/>
  <c r="AL7" i="49"/>
  <c r="AK7" i="49"/>
  <c r="AJ7" i="49"/>
  <c r="AI7" i="49"/>
  <c r="AH7" i="49"/>
  <c r="AG7" i="49"/>
  <c r="AF7" i="49"/>
  <c r="AE7" i="49"/>
  <c r="AD7" i="49"/>
  <c r="AC7" i="49"/>
  <c r="AB7" i="49"/>
  <c r="AA7" i="49"/>
  <c r="Z7" i="49"/>
  <c r="Y7" i="49"/>
  <c r="X7" i="49"/>
  <c r="W7" i="49"/>
  <c r="V7" i="49"/>
  <c r="U7" i="49"/>
  <c r="T7" i="49"/>
  <c r="S7" i="49"/>
  <c r="R7" i="49"/>
  <c r="Q7" i="49"/>
  <c r="P7" i="49"/>
  <c r="O7" i="49"/>
  <c r="N7" i="49"/>
  <c r="M7" i="49"/>
  <c r="L7" i="49"/>
  <c r="K7" i="49"/>
  <c r="J7" i="49"/>
  <c r="I7" i="49"/>
  <c r="H7" i="49"/>
  <c r="G7" i="49"/>
  <c r="E7" i="49"/>
  <c r="D7" i="49"/>
  <c r="C7" i="49"/>
  <c r="AN6" i="49"/>
  <c r="AM6" i="49"/>
  <c r="AL6" i="49"/>
  <c r="AK6" i="49"/>
  <c r="AJ6" i="49"/>
  <c r="AI6" i="49"/>
  <c r="AH6" i="49"/>
  <c r="AG6" i="49"/>
  <c r="AF6" i="49"/>
  <c r="AE6" i="49"/>
  <c r="AD6" i="49"/>
  <c r="AC6" i="49"/>
  <c r="AB6" i="49"/>
  <c r="AA6" i="49"/>
  <c r="Z6" i="49"/>
  <c r="Y6" i="49"/>
  <c r="X6" i="49"/>
  <c r="W6" i="49"/>
  <c r="V6" i="49"/>
  <c r="U6" i="49"/>
  <c r="T6" i="49"/>
  <c r="S6" i="49"/>
  <c r="R6" i="49"/>
  <c r="Q6" i="49"/>
  <c r="P6" i="49"/>
  <c r="O6" i="49"/>
  <c r="N6" i="49"/>
  <c r="M6" i="49"/>
  <c r="L6" i="49"/>
  <c r="K6" i="49"/>
  <c r="J6" i="49"/>
  <c r="I6" i="49"/>
  <c r="H6" i="49"/>
  <c r="G6" i="49"/>
  <c r="F6" i="49"/>
  <c r="D6" i="49"/>
  <c r="C6" i="49"/>
  <c r="AN5" i="49"/>
  <c r="AM5" i="49"/>
  <c r="AL5" i="49"/>
  <c r="AK5" i="49"/>
  <c r="AJ5" i="49"/>
  <c r="AI5" i="49"/>
  <c r="AH5" i="49"/>
  <c r="AG5" i="49"/>
  <c r="AF5" i="49"/>
  <c r="AE5" i="49"/>
  <c r="AD5" i="49"/>
  <c r="AC5" i="49"/>
  <c r="AB5" i="49"/>
  <c r="AA5" i="49"/>
  <c r="Z5" i="49"/>
  <c r="Y5" i="49"/>
  <c r="X5" i="49"/>
  <c r="W5" i="49"/>
  <c r="V5" i="49"/>
  <c r="U5" i="49"/>
  <c r="T5" i="49"/>
  <c r="S5" i="49"/>
  <c r="R5" i="49"/>
  <c r="Q5" i="49"/>
  <c r="P5" i="49"/>
  <c r="O5" i="49"/>
  <c r="N5" i="49"/>
  <c r="M5" i="49"/>
  <c r="L5" i="49"/>
  <c r="K5" i="49"/>
  <c r="J5" i="49"/>
  <c r="I5" i="49"/>
  <c r="H5" i="49"/>
  <c r="G5" i="49"/>
  <c r="F5" i="49"/>
  <c r="E5" i="49"/>
  <c r="C5" i="49"/>
  <c r="AN4" i="49"/>
  <c r="AM4" i="49"/>
  <c r="AL4" i="49"/>
  <c r="AK4" i="49"/>
  <c r="AJ4" i="49"/>
  <c r="AI4" i="49"/>
  <c r="AH4" i="49"/>
  <c r="AG4" i="49"/>
  <c r="AF4" i="49"/>
  <c r="AE4" i="49"/>
  <c r="AD4" i="49"/>
  <c r="AC4" i="49"/>
  <c r="AB4" i="49"/>
  <c r="AA4" i="49"/>
  <c r="Z4" i="49"/>
  <c r="Y4" i="49"/>
  <c r="X4" i="49"/>
  <c r="W4" i="49"/>
  <c r="V4" i="49"/>
  <c r="U4" i="49"/>
  <c r="T4" i="49"/>
  <c r="S4" i="49"/>
  <c r="R4" i="49"/>
  <c r="Q4" i="49"/>
  <c r="P4" i="49"/>
  <c r="O4" i="49"/>
  <c r="N4" i="49"/>
  <c r="M4" i="49"/>
  <c r="L4" i="49"/>
  <c r="K4" i="49"/>
  <c r="J4" i="49"/>
  <c r="I4" i="49"/>
  <c r="H4" i="49"/>
  <c r="G4" i="49"/>
  <c r="F4" i="49"/>
  <c r="E4" i="49"/>
  <c r="D4" i="49"/>
  <c r="AN96" i="73"/>
  <c r="AM96" i="73"/>
  <c r="AL96" i="73"/>
  <c r="AK96" i="73"/>
  <c r="AJ96" i="73"/>
  <c r="AI96" i="73"/>
  <c r="AH96" i="73"/>
  <c r="AG96" i="73"/>
  <c r="AF96" i="73"/>
  <c r="AD96" i="73"/>
  <c r="AC96" i="73"/>
  <c r="AB96" i="73"/>
  <c r="AA96" i="73"/>
  <c r="Z96" i="73"/>
  <c r="Y96" i="73"/>
  <c r="X96" i="73"/>
  <c r="W96" i="73"/>
  <c r="V96" i="73"/>
  <c r="U96" i="73"/>
  <c r="T96" i="73"/>
  <c r="S96" i="73"/>
  <c r="R96" i="73"/>
  <c r="Q96" i="73"/>
  <c r="P96" i="73"/>
  <c r="O96" i="73"/>
  <c r="N96" i="73"/>
  <c r="M96" i="73"/>
  <c r="L96" i="73"/>
  <c r="K96" i="73"/>
  <c r="J96" i="73"/>
  <c r="I96" i="73"/>
  <c r="H96" i="73"/>
  <c r="G96" i="73"/>
  <c r="F96" i="73"/>
  <c r="E96" i="73"/>
  <c r="D96" i="73"/>
  <c r="C96" i="73"/>
  <c r="C97" i="73" s="1"/>
  <c r="B96" i="73"/>
  <c r="D66" i="73"/>
  <c r="C66" i="73"/>
  <c r="B66" i="73"/>
  <c r="D65" i="73"/>
  <c r="C65" i="73"/>
  <c r="B65" i="73"/>
  <c r="D63" i="73"/>
  <c r="C63" i="73"/>
  <c r="B63" i="73"/>
  <c r="J45" i="46"/>
  <c r="I45" i="46"/>
  <c r="H45" i="46"/>
  <c r="D45" i="46"/>
  <c r="C45" i="46"/>
  <c r="FW45" i="46"/>
  <c r="CQ45" i="46"/>
  <c r="GQ34" i="46"/>
  <c r="GK34" i="46"/>
  <c r="FM34" i="46"/>
  <c r="FG34" i="46"/>
  <c r="FA34" i="46"/>
  <c r="EU34" i="46"/>
  <c r="EO34" i="46"/>
  <c r="CG34" i="46"/>
  <c r="CA34" i="46"/>
  <c r="BU34" i="46"/>
  <c r="AE34" i="46"/>
  <c r="S34" i="46"/>
  <c r="GQ33" i="46"/>
  <c r="GK33" i="46"/>
  <c r="FM33" i="46"/>
  <c r="FG33" i="46"/>
  <c r="FA33" i="46"/>
  <c r="EU33" i="46"/>
  <c r="EO33" i="46"/>
  <c r="CG33" i="46"/>
  <c r="CA33" i="46"/>
  <c r="BU33" i="46"/>
  <c r="BO33" i="46"/>
  <c r="BI33" i="46"/>
  <c r="AE33" i="46"/>
  <c r="Y33" i="46"/>
  <c r="S33" i="46"/>
  <c r="G33" i="46"/>
  <c r="GQ32" i="46"/>
  <c r="GK32" i="46"/>
  <c r="FM32" i="46"/>
  <c r="FG32" i="46"/>
  <c r="FA32" i="46"/>
  <c r="EU32" i="46"/>
  <c r="EO32" i="46"/>
  <c r="CG32" i="46"/>
  <c r="CA32" i="46"/>
  <c r="BU32" i="46"/>
  <c r="BO32" i="46"/>
  <c r="BI32" i="46"/>
  <c r="AK32" i="46"/>
  <c r="AE32" i="46"/>
  <c r="Y32" i="46"/>
  <c r="S32" i="46"/>
  <c r="G32" i="46"/>
  <c r="HI31" i="46"/>
  <c r="HC31" i="46"/>
  <c r="GQ31" i="46"/>
  <c r="GK31" i="46"/>
  <c r="FM31" i="46"/>
  <c r="FG31" i="46"/>
  <c r="FA31" i="46"/>
  <c r="EU31" i="46"/>
  <c r="EO31" i="46"/>
  <c r="CS31" i="46"/>
  <c r="CM31" i="46"/>
  <c r="CG31" i="46"/>
  <c r="CA31" i="46"/>
  <c r="BU31" i="46"/>
  <c r="BO31" i="46"/>
  <c r="BI31" i="46"/>
  <c r="AK31" i="46"/>
  <c r="AE31" i="46"/>
  <c r="Y31" i="46"/>
  <c r="S31" i="46"/>
  <c r="G31" i="46"/>
  <c r="HI30" i="46"/>
  <c r="HC30" i="46"/>
  <c r="GQ30" i="46"/>
  <c r="GK30" i="46"/>
  <c r="GE30" i="46"/>
  <c r="FY30" i="46"/>
  <c r="FM30" i="46"/>
  <c r="FG30" i="46"/>
  <c r="FA30" i="46"/>
  <c r="EU30" i="46"/>
  <c r="EO30" i="46"/>
  <c r="CY30" i="46"/>
  <c r="CS30" i="46"/>
  <c r="CM30" i="46"/>
  <c r="CG30" i="46"/>
  <c r="CA30" i="46"/>
  <c r="BU30" i="46"/>
  <c r="BO30" i="46"/>
  <c r="BI30" i="46"/>
  <c r="AW30" i="46"/>
  <c r="AK30" i="46"/>
  <c r="AE30" i="46"/>
  <c r="Y30" i="46"/>
  <c r="S30" i="46"/>
  <c r="M30" i="46"/>
  <c r="G30" i="46"/>
  <c r="HI29" i="46"/>
  <c r="HC29" i="46"/>
  <c r="GQ29" i="46"/>
  <c r="GK29" i="46"/>
  <c r="GE29" i="46"/>
  <c r="FY29" i="46"/>
  <c r="FS29" i="46"/>
  <c r="FM29" i="46"/>
  <c r="FG29" i="46"/>
  <c r="FA29" i="46"/>
  <c r="EU29" i="46"/>
  <c r="EO29" i="46"/>
  <c r="CY29" i="46"/>
  <c r="CS29" i="46"/>
  <c r="CM29" i="46"/>
  <c r="CG29" i="46"/>
  <c r="CA29" i="46"/>
  <c r="BU29" i="46"/>
  <c r="BO29" i="46"/>
  <c r="BI29" i="46"/>
  <c r="AW29" i="46"/>
  <c r="AQ29" i="46"/>
  <c r="AK29" i="46"/>
  <c r="AE29" i="46"/>
  <c r="Y29" i="46"/>
  <c r="S29" i="46"/>
  <c r="M29" i="46"/>
  <c r="G29" i="46"/>
  <c r="HI28" i="46"/>
  <c r="HC28" i="46"/>
  <c r="GQ28" i="46"/>
  <c r="GK28" i="46"/>
  <c r="GE28" i="46"/>
  <c r="FY28" i="46"/>
  <c r="FS28" i="46"/>
  <c r="FM28" i="46"/>
  <c r="FG28" i="46"/>
  <c r="FA28" i="46"/>
  <c r="EU28" i="46"/>
  <c r="EO28" i="46"/>
  <c r="CY28" i="46"/>
  <c r="CS28" i="46"/>
  <c r="CM28" i="46"/>
  <c r="CG28" i="46"/>
  <c r="CA28" i="46"/>
  <c r="BU28" i="46"/>
  <c r="BO28" i="46"/>
  <c r="BI28" i="46"/>
  <c r="AW28" i="46"/>
  <c r="AQ28" i="46"/>
  <c r="AK28" i="46"/>
  <c r="AE28" i="46"/>
  <c r="Y28" i="46"/>
  <c r="S28" i="46"/>
  <c r="M28" i="46"/>
  <c r="G28" i="46"/>
  <c r="HI27" i="46"/>
  <c r="HC27" i="46"/>
  <c r="GQ27" i="46"/>
  <c r="GK27" i="46"/>
  <c r="GE27" i="46"/>
  <c r="FY27" i="46"/>
  <c r="FS27" i="46"/>
  <c r="FM27" i="46"/>
  <c r="FG27" i="46"/>
  <c r="FA27" i="46"/>
  <c r="EU27" i="46"/>
  <c r="EO27" i="46"/>
  <c r="CY27" i="46"/>
  <c r="CS27" i="46"/>
  <c r="CM27" i="46"/>
  <c r="CG27" i="46"/>
  <c r="CA27" i="46"/>
  <c r="BU27" i="46"/>
  <c r="BO27" i="46"/>
  <c r="BI27" i="46"/>
  <c r="AW27" i="46"/>
  <c r="AQ27" i="46"/>
  <c r="AK27" i="46"/>
  <c r="AE27" i="46"/>
  <c r="Y27" i="46"/>
  <c r="S27" i="46"/>
  <c r="M27" i="46"/>
  <c r="G27" i="46"/>
  <c r="HI26" i="46"/>
  <c r="HC26" i="46"/>
  <c r="GW26" i="46"/>
  <c r="GQ26" i="46"/>
  <c r="GK26" i="46"/>
  <c r="GE26" i="46"/>
  <c r="FY26" i="46"/>
  <c r="FS26" i="46"/>
  <c r="FM26" i="46"/>
  <c r="FG26" i="46"/>
  <c r="FA26" i="46"/>
  <c r="EU26" i="46"/>
  <c r="EO26" i="46"/>
  <c r="CY26" i="46"/>
  <c r="CS26" i="46"/>
  <c r="CM26" i="46"/>
  <c r="CG26" i="46"/>
  <c r="CA26" i="46"/>
  <c r="BU26" i="46"/>
  <c r="BO26" i="46"/>
  <c r="BI26" i="46"/>
  <c r="AW26" i="46"/>
  <c r="AQ26" i="46"/>
  <c r="AK26" i="46"/>
  <c r="AE26" i="46"/>
  <c r="Y26" i="46"/>
  <c r="S26" i="46"/>
  <c r="M26" i="46"/>
  <c r="G26" i="46"/>
  <c r="HI25" i="46"/>
  <c r="HC25" i="46"/>
  <c r="GW25" i="46"/>
  <c r="GQ25" i="46"/>
  <c r="GK25" i="46"/>
  <c r="GE25" i="46"/>
  <c r="FY25" i="46"/>
  <c r="FS25" i="46"/>
  <c r="FM25" i="46"/>
  <c r="FG25" i="46"/>
  <c r="FA25" i="46"/>
  <c r="EU25" i="46"/>
  <c r="EO25" i="46"/>
  <c r="CY25" i="46"/>
  <c r="CS25" i="46"/>
  <c r="CM25" i="46"/>
  <c r="CG25" i="46"/>
  <c r="CA25" i="46"/>
  <c r="BU25" i="46"/>
  <c r="BO25" i="46"/>
  <c r="BI25" i="46"/>
  <c r="AW25" i="46"/>
  <c r="AQ25" i="46"/>
  <c r="AK25" i="46"/>
  <c r="AE25" i="46"/>
  <c r="Y25" i="46"/>
  <c r="S25" i="46"/>
  <c r="M25" i="46"/>
  <c r="G25" i="46"/>
  <c r="HI24" i="46"/>
  <c r="HC24" i="46"/>
  <c r="GW24" i="46"/>
  <c r="GQ24" i="46"/>
  <c r="GK24" i="46"/>
  <c r="FY24" i="46"/>
  <c r="FS24" i="46"/>
  <c r="FM24" i="46"/>
  <c r="FG24" i="46"/>
  <c r="FA24" i="46"/>
  <c r="EU24" i="46"/>
  <c r="EO24" i="46"/>
  <c r="CY24" i="46"/>
  <c r="CS24" i="46"/>
  <c r="CM24" i="46"/>
  <c r="CG24" i="46"/>
  <c r="CA24" i="46"/>
  <c r="BU24" i="46"/>
  <c r="BO24" i="46"/>
  <c r="BI24" i="46"/>
  <c r="AW24" i="46"/>
  <c r="AQ24" i="46"/>
  <c r="AK24" i="46"/>
  <c r="AE24" i="46"/>
  <c r="Y24" i="46"/>
  <c r="S24" i="46"/>
  <c r="M24" i="46"/>
  <c r="G24" i="46"/>
  <c r="HI23" i="46"/>
  <c r="HC23" i="46"/>
  <c r="GW23" i="46"/>
  <c r="GQ23" i="46"/>
  <c r="GK23" i="46"/>
  <c r="GE23" i="46"/>
  <c r="FY23" i="46"/>
  <c r="FS23" i="46"/>
  <c r="FM23" i="46"/>
  <c r="FG23" i="46"/>
  <c r="FA23" i="46"/>
  <c r="EU23" i="46"/>
  <c r="EO23" i="46"/>
  <c r="CY23" i="46"/>
  <c r="CS23" i="46"/>
  <c r="CM23" i="46"/>
  <c r="CG23" i="46"/>
  <c r="CA23" i="46"/>
  <c r="BU23" i="46"/>
  <c r="BO23" i="46"/>
  <c r="BI23" i="46"/>
  <c r="AW23" i="46"/>
  <c r="AQ23" i="46"/>
  <c r="AK23" i="46"/>
  <c r="AE23" i="46"/>
  <c r="Y23" i="46"/>
  <c r="S23" i="46"/>
  <c r="M23" i="46"/>
  <c r="G23" i="46"/>
  <c r="HI22" i="46"/>
  <c r="HC22" i="46"/>
  <c r="GW22" i="46"/>
  <c r="GQ22" i="46"/>
  <c r="GK22" i="46"/>
  <c r="GE22" i="46"/>
  <c r="FY22" i="46"/>
  <c r="FS22" i="46"/>
  <c r="FM22" i="46"/>
  <c r="FG22" i="46"/>
  <c r="FA22" i="46"/>
  <c r="EU22" i="46"/>
  <c r="EO22" i="46"/>
  <c r="CY22" i="46"/>
  <c r="CS22" i="46"/>
  <c r="CM22" i="46"/>
  <c r="CG22" i="46"/>
  <c r="CA22" i="46"/>
  <c r="BU22" i="46"/>
  <c r="BO22" i="46"/>
  <c r="BI22" i="46"/>
  <c r="AW22" i="46"/>
  <c r="AQ22" i="46"/>
  <c r="AK22" i="46"/>
  <c r="AE22" i="46"/>
  <c r="Y22" i="46"/>
  <c r="S22" i="46"/>
  <c r="M22" i="46"/>
  <c r="G22" i="46"/>
  <c r="HI21" i="46"/>
  <c r="HC21" i="46"/>
  <c r="GW21" i="46"/>
  <c r="GQ21" i="46"/>
  <c r="GK21" i="46"/>
  <c r="GE21" i="46"/>
  <c r="FY21" i="46"/>
  <c r="FS21" i="46"/>
  <c r="FM21" i="46"/>
  <c r="FG21" i="46"/>
  <c r="FA21" i="46"/>
  <c r="EU21" i="46"/>
  <c r="EO21" i="46"/>
  <c r="CY21" i="46"/>
  <c r="CS21" i="46"/>
  <c r="CM21" i="46"/>
  <c r="CG21" i="46"/>
  <c r="CA21" i="46"/>
  <c r="BU21" i="46"/>
  <c r="BO21" i="46"/>
  <c r="BI21" i="46"/>
  <c r="AW21" i="46"/>
  <c r="AQ21" i="46"/>
  <c r="AK21" i="46"/>
  <c r="AE21" i="46"/>
  <c r="Y21" i="46"/>
  <c r="S21" i="46"/>
  <c r="M21" i="46"/>
  <c r="G21" i="46"/>
  <c r="HI20" i="46"/>
  <c r="HC20" i="46"/>
  <c r="GW20" i="46"/>
  <c r="GQ20" i="46"/>
  <c r="GK20" i="46"/>
  <c r="GE20" i="46"/>
  <c r="FY20" i="46"/>
  <c r="FS20" i="46"/>
  <c r="FM20" i="46"/>
  <c r="FG20" i="46"/>
  <c r="FA20" i="46"/>
  <c r="EU20" i="46"/>
  <c r="EO20" i="46"/>
  <c r="CY20" i="46"/>
  <c r="CS20" i="46"/>
  <c r="CM20" i="46"/>
  <c r="CG20" i="46"/>
  <c r="CA20" i="46"/>
  <c r="BU20" i="46"/>
  <c r="BO20" i="46"/>
  <c r="BI20" i="46"/>
  <c r="AW20" i="46"/>
  <c r="AQ20" i="46"/>
  <c r="AK20" i="46"/>
  <c r="AE20" i="46"/>
  <c r="Y20" i="46"/>
  <c r="S20" i="46"/>
  <c r="M20" i="46"/>
  <c r="G20" i="46"/>
  <c r="HI19" i="46"/>
  <c r="HC19" i="46"/>
  <c r="GW19" i="46"/>
  <c r="GQ19" i="46"/>
  <c r="GK19" i="46"/>
  <c r="GE19" i="46"/>
  <c r="FY19" i="46"/>
  <c r="FS19" i="46"/>
  <c r="FM19" i="46"/>
  <c r="FG19" i="46"/>
  <c r="FA19" i="46"/>
  <c r="EU19" i="46"/>
  <c r="EO19" i="46"/>
  <c r="CY19" i="46"/>
  <c r="CS19" i="46"/>
  <c r="CM19" i="46"/>
  <c r="CG19" i="46"/>
  <c r="CA19" i="46"/>
  <c r="BU19" i="46"/>
  <c r="BO19" i="46"/>
  <c r="BI19" i="46"/>
  <c r="AW19" i="46"/>
  <c r="AQ19" i="46"/>
  <c r="AK19" i="46"/>
  <c r="AE19" i="46"/>
  <c r="Y19" i="46"/>
  <c r="S19" i="46"/>
  <c r="M19" i="46"/>
  <c r="G19" i="46"/>
  <c r="HI18" i="46"/>
  <c r="HC18" i="46"/>
  <c r="GW18" i="46"/>
  <c r="GQ18" i="46"/>
  <c r="GK18" i="46"/>
  <c r="GE18" i="46"/>
  <c r="FY18" i="46"/>
  <c r="FS18" i="46"/>
  <c r="FM18" i="46"/>
  <c r="FG18" i="46"/>
  <c r="FA18" i="46"/>
  <c r="EU18" i="46"/>
  <c r="EO18" i="46"/>
  <c r="CY18" i="46"/>
  <c r="CS18" i="46"/>
  <c r="CM18" i="46"/>
  <c r="CG18" i="46"/>
  <c r="CA18" i="46"/>
  <c r="BU18" i="46"/>
  <c r="BO18" i="46"/>
  <c r="BI18" i="46"/>
  <c r="AW18" i="46"/>
  <c r="AQ18" i="46"/>
  <c r="AK18" i="46"/>
  <c r="AE18" i="46"/>
  <c r="Y18" i="46"/>
  <c r="S18" i="46"/>
  <c r="M18" i="46"/>
  <c r="G18" i="46"/>
  <c r="HI17" i="46"/>
  <c r="HC17" i="46"/>
  <c r="GW17" i="46"/>
  <c r="GQ17" i="46"/>
  <c r="GK17" i="46"/>
  <c r="GE17" i="46"/>
  <c r="FY17" i="46"/>
  <c r="FS17" i="46"/>
  <c r="FM17" i="46"/>
  <c r="FG17" i="46"/>
  <c r="FA17" i="46"/>
  <c r="EU17" i="46"/>
  <c r="EO17" i="46"/>
  <c r="CY17" i="46"/>
  <c r="CS17" i="46"/>
  <c r="CM17" i="46"/>
  <c r="CG17" i="46"/>
  <c r="CA17" i="46"/>
  <c r="BU17" i="46"/>
  <c r="BO17" i="46"/>
  <c r="BI17" i="46"/>
  <c r="AW17" i="46"/>
  <c r="AQ17" i="46"/>
  <c r="AK17" i="46"/>
  <c r="AE17" i="46"/>
  <c r="Y17" i="46"/>
  <c r="S17" i="46"/>
  <c r="M17" i="46"/>
  <c r="G17" i="46"/>
  <c r="HI16" i="46"/>
  <c r="HC16" i="46"/>
  <c r="GW16" i="46"/>
  <c r="GQ16" i="46"/>
  <c r="GK16" i="46"/>
  <c r="GE16" i="46"/>
  <c r="FY16" i="46"/>
  <c r="FS16" i="46"/>
  <c r="FM16" i="46"/>
  <c r="FG16" i="46"/>
  <c r="FA16" i="46"/>
  <c r="EU16" i="46"/>
  <c r="EO16" i="46"/>
  <c r="CY16" i="46"/>
  <c r="CS16" i="46"/>
  <c r="CM16" i="46"/>
  <c r="CG16" i="46"/>
  <c r="CA16" i="46"/>
  <c r="BU16" i="46"/>
  <c r="BO16" i="46"/>
  <c r="BI16" i="46"/>
  <c r="AW16" i="46"/>
  <c r="AQ16" i="46"/>
  <c r="AK16" i="46"/>
  <c r="AE16" i="46"/>
  <c r="Y16" i="46"/>
  <c r="S16" i="46"/>
  <c r="M16" i="46"/>
  <c r="G16" i="46"/>
  <c r="HI15" i="46"/>
  <c r="HC15" i="46"/>
  <c r="GW15" i="46"/>
  <c r="GQ15" i="46"/>
  <c r="GK15" i="46"/>
  <c r="GE15" i="46"/>
  <c r="FY15" i="46"/>
  <c r="FS15" i="46"/>
  <c r="FM15" i="46"/>
  <c r="FG15" i="46"/>
  <c r="FA15" i="46"/>
  <c r="EU15" i="46"/>
  <c r="EO15" i="46"/>
  <c r="DK15" i="46"/>
  <c r="DK45" i="46" s="1"/>
  <c r="DE15" i="46"/>
  <c r="CY15" i="46"/>
  <c r="CS15" i="46"/>
  <c r="CM15" i="46"/>
  <c r="CG15" i="46"/>
  <c r="CA15" i="46"/>
  <c r="BU15" i="46"/>
  <c r="BO15" i="46"/>
  <c r="BI15" i="46"/>
  <c r="AW15" i="46"/>
  <c r="AQ15" i="46"/>
  <c r="AK15" i="46"/>
  <c r="AE15" i="46"/>
  <c r="Y15" i="46"/>
  <c r="S15" i="46"/>
  <c r="M15" i="46"/>
  <c r="G15" i="46"/>
  <c r="HI14" i="46"/>
  <c r="HC14" i="46"/>
  <c r="GW14" i="46"/>
  <c r="GQ14" i="46"/>
  <c r="GK14" i="46"/>
  <c r="GE14" i="46"/>
  <c r="FY14" i="46"/>
  <c r="FS14" i="46"/>
  <c r="FM14" i="46"/>
  <c r="FG14" i="46"/>
  <c r="FA14" i="46"/>
  <c r="EU14" i="46"/>
  <c r="EO14" i="46"/>
  <c r="CY14" i="46"/>
  <c r="CS14" i="46"/>
  <c r="CM14" i="46"/>
  <c r="CG14" i="46"/>
  <c r="CA14" i="46"/>
  <c r="BU14" i="46"/>
  <c r="BO14" i="46"/>
  <c r="BI14" i="46"/>
  <c r="AW14" i="46"/>
  <c r="AQ14" i="46"/>
  <c r="AK14" i="46"/>
  <c r="AE14" i="46"/>
  <c r="Y14" i="46"/>
  <c r="S14" i="46"/>
  <c r="M14" i="46"/>
  <c r="G14" i="46"/>
  <c r="HI13" i="46"/>
  <c r="HC13" i="46"/>
  <c r="GW13" i="46"/>
  <c r="GQ13" i="46"/>
  <c r="GK13" i="46"/>
  <c r="FY13" i="46"/>
  <c r="FS13" i="46"/>
  <c r="FM13" i="46"/>
  <c r="FG13" i="46"/>
  <c r="FA13" i="46"/>
  <c r="EU13" i="46"/>
  <c r="EO13" i="46"/>
  <c r="DE13" i="46"/>
  <c r="CS13" i="46"/>
  <c r="CM13" i="46"/>
  <c r="CG13" i="46"/>
  <c r="CA13" i="46"/>
  <c r="BU13" i="46"/>
  <c r="BO13" i="46"/>
  <c r="BI13" i="46"/>
  <c r="AW13" i="46"/>
  <c r="AQ13" i="46"/>
  <c r="AK13" i="46"/>
  <c r="AE13" i="46"/>
  <c r="Y13" i="46"/>
  <c r="S13" i="46"/>
  <c r="M13" i="46"/>
  <c r="G13" i="46"/>
  <c r="HI12" i="46"/>
  <c r="HC12" i="46"/>
  <c r="GW12" i="46"/>
  <c r="GQ12" i="46"/>
  <c r="GK12" i="46"/>
  <c r="FY12" i="46"/>
  <c r="FS12" i="46"/>
  <c r="FM12" i="46"/>
  <c r="FG12" i="46"/>
  <c r="FA12" i="46"/>
  <c r="EU12" i="46"/>
  <c r="EO12" i="46"/>
  <c r="CS12" i="46"/>
  <c r="CM12" i="46"/>
  <c r="CG12" i="46"/>
  <c r="CA12" i="46"/>
  <c r="BU12" i="46"/>
  <c r="BO12" i="46"/>
  <c r="BI12" i="46"/>
  <c r="AQ12" i="46"/>
  <c r="AK12" i="46"/>
  <c r="AE12" i="46"/>
  <c r="Y12" i="46"/>
  <c r="S12" i="46"/>
  <c r="M12" i="46"/>
  <c r="G12" i="46"/>
  <c r="HI11" i="46"/>
  <c r="HC11" i="46"/>
  <c r="GW11" i="46"/>
  <c r="GQ11" i="46"/>
  <c r="GK11" i="46"/>
  <c r="GE11" i="46"/>
  <c r="FY11" i="46"/>
  <c r="FS11" i="46"/>
  <c r="FM11" i="46"/>
  <c r="FG11" i="46"/>
  <c r="FA11" i="46"/>
  <c r="EU11" i="46"/>
  <c r="EO11" i="46"/>
  <c r="CY11" i="46"/>
  <c r="CS11" i="46"/>
  <c r="CM11" i="46"/>
  <c r="CG11" i="46"/>
  <c r="CA11" i="46"/>
  <c r="BU11" i="46"/>
  <c r="BO11" i="46"/>
  <c r="BI11" i="46"/>
  <c r="AW11" i="46"/>
  <c r="AQ11" i="46"/>
  <c r="AK11" i="46"/>
  <c r="AE11" i="46"/>
  <c r="Y11" i="46"/>
  <c r="S11" i="46"/>
  <c r="M11" i="46"/>
  <c r="G11" i="46"/>
  <c r="HI10" i="46"/>
  <c r="HC10" i="46"/>
  <c r="GW10" i="46"/>
  <c r="GQ10" i="46"/>
  <c r="GK10" i="46"/>
  <c r="GE10" i="46"/>
  <c r="FY10" i="46"/>
  <c r="FS10" i="46"/>
  <c r="FM10" i="46"/>
  <c r="FG10" i="46"/>
  <c r="FA10" i="46"/>
  <c r="EU10" i="46"/>
  <c r="EO10" i="46"/>
  <c r="CY10" i="46"/>
  <c r="CS10" i="46"/>
  <c r="CM10" i="46"/>
  <c r="CG10" i="46"/>
  <c r="CA10" i="46"/>
  <c r="BU10" i="46"/>
  <c r="BO10" i="46"/>
  <c r="BI10" i="46"/>
  <c r="AW10" i="46"/>
  <c r="AQ10" i="46"/>
  <c r="AK10" i="46"/>
  <c r="AE10" i="46"/>
  <c r="Y10" i="46"/>
  <c r="S10" i="46"/>
  <c r="M10" i="46"/>
  <c r="G10" i="46"/>
  <c r="HI9" i="46"/>
  <c r="HC9" i="46"/>
  <c r="GW9" i="46"/>
  <c r="GQ9" i="46"/>
  <c r="GK9" i="46"/>
  <c r="GE9" i="46"/>
  <c r="FY9" i="46"/>
  <c r="FS9" i="46"/>
  <c r="FM9" i="46"/>
  <c r="FG9" i="46"/>
  <c r="FA9" i="46"/>
  <c r="EU9" i="46"/>
  <c r="EO9" i="46"/>
  <c r="CY9" i="46"/>
  <c r="CS9" i="46"/>
  <c r="CM9" i="46"/>
  <c r="CG9" i="46"/>
  <c r="CA9" i="46"/>
  <c r="BU9" i="46"/>
  <c r="BO9" i="46"/>
  <c r="BI9" i="46"/>
  <c r="AW9" i="46"/>
  <c r="AQ9" i="46"/>
  <c r="AK9" i="46"/>
  <c r="AE9" i="46"/>
  <c r="Y9" i="46"/>
  <c r="S9" i="46"/>
  <c r="M9" i="46"/>
  <c r="G9" i="46"/>
  <c r="HI7" i="46"/>
  <c r="HC7" i="46"/>
  <c r="GW7" i="46"/>
  <c r="GQ7" i="46"/>
  <c r="GK7" i="46"/>
  <c r="GE7" i="46"/>
  <c r="FY7" i="46"/>
  <c r="FS7" i="46"/>
  <c r="FM7" i="46"/>
  <c r="FG7" i="46"/>
  <c r="FA7" i="46"/>
  <c r="EU7" i="46"/>
  <c r="EO7" i="46"/>
  <c r="CY7" i="46"/>
  <c r="CS7" i="46"/>
  <c r="CM7" i="46"/>
  <c r="CG7" i="46"/>
  <c r="CA7" i="46"/>
  <c r="BU7" i="46"/>
  <c r="BO7" i="46"/>
  <c r="BI7" i="46"/>
  <c r="AW7" i="46"/>
  <c r="G7" i="46"/>
  <c r="FG6" i="46"/>
  <c r="FA6" i="46"/>
  <c r="EU6" i="46"/>
  <c r="EO6" i="46"/>
  <c r="BU6" i="46"/>
  <c r="BO6" i="46"/>
  <c r="BI6" i="46"/>
  <c r="S6" i="46"/>
  <c r="M6" i="46"/>
  <c r="G6" i="46"/>
  <c r="C64" i="73"/>
  <c r="B64" i="73"/>
  <c r="P3" i="49" l="1"/>
  <c r="B39" i="49"/>
  <c r="B13" i="48"/>
  <c r="B25" i="48"/>
  <c r="B26" i="48"/>
  <c r="B30" i="48"/>
  <c r="B27" i="49"/>
  <c r="B31" i="49"/>
  <c r="B37" i="49"/>
  <c r="B19" i="48"/>
  <c r="B24" i="47"/>
  <c r="B26" i="47"/>
  <c r="B30" i="47"/>
  <c r="B32" i="47"/>
  <c r="B36" i="47"/>
  <c r="B40" i="47"/>
  <c r="B8" i="47"/>
  <c r="B9" i="47"/>
  <c r="B16" i="47"/>
  <c r="B17" i="47"/>
  <c r="B21" i="47"/>
  <c r="B9" i="48"/>
  <c r="X3" i="48"/>
  <c r="AM3" i="48"/>
  <c r="B18" i="48"/>
  <c r="B15" i="49"/>
  <c r="B23" i="49"/>
  <c r="B5" i="48"/>
  <c r="K3" i="48"/>
  <c r="B41" i="48"/>
  <c r="B20" i="49"/>
  <c r="D64" i="73"/>
  <c r="N3" i="48"/>
  <c r="U3" i="48"/>
  <c r="Y3" i="48"/>
  <c r="AC3" i="48"/>
  <c r="AG3" i="48"/>
  <c r="B11" i="48"/>
  <c r="B17" i="48"/>
  <c r="B22" i="48"/>
  <c r="B23" i="48"/>
  <c r="AG3" i="49"/>
  <c r="B28" i="49"/>
  <c r="T3" i="48"/>
  <c r="B29" i="48"/>
  <c r="B33" i="48"/>
  <c r="B35" i="48"/>
  <c r="B37" i="48"/>
  <c r="B39" i="48"/>
  <c r="B10" i="49"/>
  <c r="B25" i="49"/>
  <c r="AC97" i="73"/>
  <c r="B7" i="49"/>
  <c r="B11" i="49"/>
  <c r="H3" i="49"/>
  <c r="AF3" i="48"/>
  <c r="D3" i="49"/>
  <c r="T3" i="49"/>
  <c r="AK3" i="49"/>
  <c r="B41" i="49"/>
  <c r="AF97" i="73"/>
  <c r="B6" i="48"/>
  <c r="B21" i="48"/>
  <c r="B27" i="48"/>
  <c r="B34" i="48"/>
  <c r="B36" i="48"/>
  <c r="B38" i="48"/>
  <c r="B40" i="48"/>
  <c r="AN3" i="47"/>
  <c r="B6" i="47"/>
  <c r="B8" i="48"/>
  <c r="B16" i="48"/>
  <c r="B31" i="48"/>
  <c r="B42" i="48"/>
  <c r="B4" i="49"/>
  <c r="B12" i="47"/>
  <c r="B14" i="47"/>
  <c r="B20" i="47"/>
  <c r="B25" i="47"/>
  <c r="B29" i="47"/>
  <c r="B33" i="47"/>
  <c r="B37" i="47"/>
  <c r="B41" i="47"/>
  <c r="B28" i="47"/>
  <c r="B34" i="47"/>
  <c r="B38" i="47"/>
  <c r="B29" i="49"/>
  <c r="B36" i="49"/>
  <c r="G3" i="47"/>
  <c r="K3" i="47"/>
  <c r="O3" i="47"/>
  <c r="S3" i="47"/>
  <c r="W3" i="47"/>
  <c r="AA3" i="47"/>
  <c r="AE3" i="47"/>
  <c r="AI3" i="47"/>
  <c r="AM3" i="47"/>
  <c r="B18" i="47"/>
  <c r="B22" i="47"/>
  <c r="F3" i="47"/>
  <c r="B27" i="47"/>
  <c r="B31" i="47"/>
  <c r="B35" i="47"/>
  <c r="B39" i="47"/>
  <c r="S97" i="73"/>
  <c r="B13" i="47"/>
  <c r="O3" i="48"/>
  <c r="B7" i="48"/>
  <c r="D3" i="48"/>
  <c r="B12" i="48"/>
  <c r="E3" i="48"/>
  <c r="Y3" i="49"/>
  <c r="AC3" i="49"/>
  <c r="L3" i="49"/>
  <c r="AB3" i="48"/>
  <c r="F3" i="49"/>
  <c r="B5" i="49"/>
  <c r="J3" i="49"/>
  <c r="N3" i="49"/>
  <c r="R3" i="49"/>
  <c r="Z3" i="49"/>
  <c r="AD3" i="49"/>
  <c r="AH3" i="49"/>
  <c r="AL3" i="49"/>
  <c r="I3" i="49"/>
  <c r="M3" i="49"/>
  <c r="Q3" i="49"/>
  <c r="U3" i="49"/>
  <c r="E3" i="49"/>
  <c r="B8" i="49"/>
  <c r="B21" i="49"/>
  <c r="N3" i="47"/>
  <c r="V3" i="47"/>
  <c r="AD3" i="47"/>
  <c r="I3" i="48"/>
  <c r="M3" i="48"/>
  <c r="Q3" i="48"/>
  <c r="AK3" i="48"/>
  <c r="AO3" i="48"/>
  <c r="X3" i="49"/>
  <c r="AB3" i="49"/>
  <c r="AF3" i="49"/>
  <c r="AJ3" i="49"/>
  <c r="AN3" i="49"/>
  <c r="B40" i="49"/>
  <c r="B5" i="47"/>
  <c r="C3" i="47"/>
  <c r="H3" i="47"/>
  <c r="L3" i="47"/>
  <c r="P3" i="47"/>
  <c r="T3" i="47"/>
  <c r="X3" i="47"/>
  <c r="AB3" i="47"/>
  <c r="AF3" i="47"/>
  <c r="B10" i="47"/>
  <c r="E3" i="47"/>
  <c r="F3" i="48"/>
  <c r="J3" i="48"/>
  <c r="R3" i="48"/>
  <c r="V3" i="48"/>
  <c r="Z3" i="48"/>
  <c r="AD3" i="48"/>
  <c r="AH3" i="48"/>
  <c r="B13" i="49"/>
  <c r="B16" i="49"/>
  <c r="B24" i="49"/>
  <c r="J3" i="47"/>
  <c r="R3" i="47"/>
  <c r="Z3" i="47"/>
  <c r="AH3" i="47"/>
  <c r="D97" i="73"/>
  <c r="G3" i="48"/>
  <c r="W3" i="48"/>
  <c r="AA3" i="48"/>
  <c r="AE3" i="48"/>
  <c r="C3" i="48"/>
  <c r="AJ3" i="48"/>
  <c r="B10" i="48"/>
  <c r="B20" i="48"/>
  <c r="B28" i="48"/>
  <c r="W3" i="49"/>
  <c r="AA3" i="49"/>
  <c r="AE3" i="49"/>
  <c r="AI3" i="49"/>
  <c r="AM3" i="49"/>
  <c r="B9" i="49"/>
  <c r="B14" i="49"/>
  <c r="B19" i="49"/>
  <c r="B30" i="49"/>
  <c r="B33" i="49"/>
  <c r="B34" i="49"/>
  <c r="AL3" i="47"/>
  <c r="I3" i="47"/>
  <c r="M3" i="47"/>
  <c r="Q3" i="47"/>
  <c r="U3" i="47"/>
  <c r="Y3" i="47"/>
  <c r="AC3" i="47"/>
  <c r="AG3" i="47"/>
  <c r="AK3" i="47"/>
  <c r="B11" i="47"/>
  <c r="B19" i="47"/>
  <c r="L3" i="48"/>
  <c r="P3" i="48"/>
  <c r="AN3" i="48"/>
  <c r="B14" i="48"/>
  <c r="B24" i="48"/>
  <c r="B32" i="48"/>
  <c r="G3" i="49"/>
  <c r="K3" i="49"/>
  <c r="O3" i="49"/>
  <c r="S3" i="49"/>
  <c r="V3" i="49"/>
  <c r="C3" i="49"/>
  <c r="B17" i="49"/>
  <c r="B22" i="49"/>
  <c r="B26" i="49"/>
  <c r="B7" i="47"/>
  <c r="B15" i="47"/>
  <c r="B23" i="47"/>
  <c r="S3" i="48"/>
  <c r="B15" i="48"/>
  <c r="B32" i="49"/>
  <c r="B35" i="49"/>
  <c r="B4" i="47"/>
  <c r="AJ3" i="47"/>
  <c r="H3" i="48"/>
  <c r="B12" i="49"/>
  <c r="B18" i="49"/>
  <c r="B38" i="49"/>
  <c r="D3" i="47"/>
  <c r="B4" i="48"/>
  <c r="G45" i="46"/>
  <c r="S45" i="46"/>
  <c r="BU45" i="46"/>
  <c r="FG45" i="46"/>
  <c r="AE45" i="46"/>
  <c r="CA45" i="46"/>
  <c r="CY45" i="46"/>
  <c r="GE45" i="46"/>
  <c r="B37" i="73" s="1"/>
  <c r="HC45" i="46"/>
  <c r="BC45" i="46"/>
  <c r="FM45" i="46"/>
  <c r="CG45" i="46"/>
  <c r="GK45" i="46"/>
  <c r="BI45" i="46"/>
  <c r="EU45" i="46"/>
  <c r="FS45" i="46"/>
  <c r="CM45" i="46"/>
  <c r="GQ45" i="46"/>
  <c r="DE45" i="46"/>
  <c r="AQ35" i="46"/>
  <c r="AQ45" i="46" s="1"/>
  <c r="AO45" i="46"/>
  <c r="EO45" i="46"/>
  <c r="AK45" i="46"/>
  <c r="HI45" i="46"/>
  <c r="B38" i="73" s="1"/>
  <c r="M45" i="46"/>
  <c r="BO45" i="46"/>
  <c r="FA45" i="46"/>
  <c r="FY45" i="46"/>
  <c r="Y45" i="46"/>
  <c r="AW45" i="46"/>
  <c r="B35" i="73" s="1"/>
  <c r="CS45" i="46"/>
  <c r="GW45" i="46"/>
  <c r="B6" i="49"/>
  <c r="D60" i="73" l="1"/>
  <c r="D58" i="73"/>
  <c r="D59" i="73"/>
  <c r="D57" i="73"/>
  <c r="B4" i="79"/>
  <c r="B25" i="79"/>
  <c r="B40" i="79"/>
  <c r="B30" i="79"/>
  <c r="B16" i="79"/>
  <c r="B18" i="79"/>
  <c r="B24" i="79"/>
  <c r="B23" i="79"/>
  <c r="B39" i="79"/>
  <c r="B19" i="79"/>
  <c r="B6" i="79"/>
  <c r="B37" i="79"/>
  <c r="B7" i="79"/>
  <c r="B14" i="79"/>
  <c r="B35" i="79"/>
  <c r="B20" i="79"/>
  <c r="B8" i="79"/>
  <c r="B28" i="79"/>
  <c r="B27" i="79"/>
  <c r="B21" i="79"/>
  <c r="B32" i="79"/>
  <c r="B12" i="79"/>
  <c r="B17" i="79"/>
  <c r="B5" i="79"/>
  <c r="AN3" i="79"/>
  <c r="B29" i="79"/>
  <c r="B41" i="79"/>
  <c r="B26" i="79"/>
  <c r="B15" i="79"/>
  <c r="B34" i="79"/>
  <c r="B22" i="79"/>
  <c r="B11" i="79"/>
  <c r="B36" i="79"/>
  <c r="B13" i="79"/>
  <c r="B9" i="79"/>
  <c r="B38" i="79"/>
  <c r="B42" i="79"/>
  <c r="B33" i="79"/>
  <c r="B10" i="79"/>
  <c r="B31" i="79"/>
</calcChain>
</file>

<file path=xl/sharedStrings.xml><?xml version="1.0" encoding="utf-8"?>
<sst xmlns="http://schemas.openxmlformats.org/spreadsheetml/2006/main" count="11299" uniqueCount="353">
  <si>
    <t>n/a</t>
    <phoneticPr fontId="3"/>
  </si>
  <si>
    <t>-</t>
    <phoneticPr fontId="3"/>
  </si>
  <si>
    <t>Region</t>
    <phoneticPr fontId="3"/>
  </si>
  <si>
    <t>Commitment Period Reserve</t>
    <phoneticPr fontId="3"/>
  </si>
  <si>
    <t>Registry Administrator</t>
    <phoneticPr fontId="3"/>
  </si>
  <si>
    <t>Portugal</t>
    <phoneticPr fontId="3"/>
  </si>
  <si>
    <t>Greece</t>
    <phoneticPr fontId="3"/>
  </si>
  <si>
    <t>Spain</t>
    <phoneticPr fontId="3"/>
  </si>
  <si>
    <t>Ireland</t>
    <phoneticPr fontId="3"/>
  </si>
  <si>
    <t>Sweden</t>
    <phoneticPr fontId="3"/>
  </si>
  <si>
    <t>Finland</t>
    <phoneticPr fontId="3"/>
  </si>
  <si>
    <t xml:space="preserve">France </t>
    <phoneticPr fontId="3"/>
  </si>
  <si>
    <t>Italy</t>
    <phoneticPr fontId="3"/>
  </si>
  <si>
    <t>Belgium</t>
    <phoneticPr fontId="3"/>
  </si>
  <si>
    <t>United Kingdom</t>
    <phoneticPr fontId="3"/>
  </si>
  <si>
    <t>Austria</t>
    <phoneticPr fontId="3"/>
  </si>
  <si>
    <t xml:space="preserve">Denmark </t>
    <phoneticPr fontId="3"/>
  </si>
  <si>
    <t>Germany</t>
    <phoneticPr fontId="3"/>
  </si>
  <si>
    <t>Luxembourg</t>
    <phoneticPr fontId="3"/>
  </si>
  <si>
    <t>Poland</t>
    <phoneticPr fontId="3"/>
  </si>
  <si>
    <t>Romania</t>
    <phoneticPr fontId="3"/>
  </si>
  <si>
    <t>Czech Repblic</t>
    <phoneticPr fontId="3"/>
  </si>
  <si>
    <t>Bulgaria</t>
    <phoneticPr fontId="3"/>
  </si>
  <si>
    <t>Hungary</t>
    <phoneticPr fontId="3"/>
  </si>
  <si>
    <t>Slovakia</t>
    <phoneticPr fontId="3"/>
  </si>
  <si>
    <t>Lithuania</t>
    <phoneticPr fontId="3"/>
  </si>
  <si>
    <t>Estonia</t>
    <phoneticPr fontId="3"/>
  </si>
  <si>
    <t>Latvia</t>
    <phoneticPr fontId="3"/>
  </si>
  <si>
    <t>Slovenia</t>
    <phoneticPr fontId="3"/>
  </si>
  <si>
    <t>Ukraine</t>
    <phoneticPr fontId="3"/>
  </si>
  <si>
    <t>Croatia</t>
    <phoneticPr fontId="3"/>
  </si>
  <si>
    <t>Others</t>
    <phoneticPr fontId="3"/>
  </si>
  <si>
    <t>Iceland</t>
    <phoneticPr fontId="3"/>
  </si>
  <si>
    <t>Australia</t>
    <phoneticPr fontId="3"/>
  </si>
  <si>
    <t>Norway</t>
    <phoneticPr fontId="3"/>
  </si>
  <si>
    <t>New Zealand</t>
    <phoneticPr fontId="3"/>
  </si>
  <si>
    <t>Japan</t>
    <phoneticPr fontId="3"/>
  </si>
  <si>
    <t>Liechtenstein</t>
    <phoneticPr fontId="3"/>
  </si>
  <si>
    <t>Monaco</t>
    <phoneticPr fontId="3"/>
  </si>
  <si>
    <t>Switzerland</t>
    <phoneticPr fontId="3"/>
  </si>
  <si>
    <t>CDM Registry</t>
    <phoneticPr fontId="3"/>
  </si>
  <si>
    <t>External transaction</t>
  </si>
  <si>
    <t>(a) Addition</t>
    <phoneticPr fontId="3"/>
  </si>
  <si>
    <t>(b) Subtraction</t>
    <phoneticPr fontId="3"/>
  </si>
  <si>
    <t>(c)= (a)-(b)</t>
    <phoneticPr fontId="3"/>
  </si>
  <si>
    <t>(a) Additions</t>
    <phoneticPr fontId="3"/>
  </si>
  <si>
    <t>(b) Subtractions</t>
    <phoneticPr fontId="3"/>
  </si>
  <si>
    <t>Annex B Parties</t>
    <phoneticPr fontId="3"/>
  </si>
  <si>
    <t>Source: Standard Electronic Format (SEF) submitted by Annex B Parties to UNFCCC (http://unfccc.int/national_reports/annex_i_ghg_inventories/national_inventories_submissions/items/4771.php)</t>
    <phoneticPr fontId="3"/>
  </si>
  <si>
    <t>Sheet</t>
    <phoneticPr fontId="3"/>
  </si>
  <si>
    <t>Term</t>
    <phoneticPr fontId="3"/>
  </si>
  <si>
    <t>Explanation</t>
    <phoneticPr fontId="3"/>
  </si>
  <si>
    <t>National registry</t>
    <phoneticPr fontId="3"/>
  </si>
  <si>
    <t>AAU 
(Assigned Amount Units)</t>
    <phoneticPr fontId="3"/>
  </si>
  <si>
    <t>CER 
(Certified Emission Reductions)</t>
    <phoneticPr fontId="3"/>
  </si>
  <si>
    <t>Commitment Period Reserve (CPR)</t>
    <phoneticPr fontId="3"/>
  </si>
  <si>
    <t>Holding account</t>
    <phoneticPr fontId="3"/>
  </si>
  <si>
    <t>CDM registry</t>
    <phoneticPr fontId="3"/>
  </si>
  <si>
    <t>AAUs</t>
    <phoneticPr fontId="3"/>
  </si>
  <si>
    <t>CERs</t>
    <phoneticPr fontId="3"/>
  </si>
  <si>
    <t>Retired</t>
    <phoneticPr fontId="3"/>
  </si>
  <si>
    <t>Cancelled</t>
    <phoneticPr fontId="3"/>
  </si>
  <si>
    <t>Source: Standard Electronic Format (SEF) submitted by Annex B Parties to UNFCCC (http://unfccc.int/national_reports/annex_i_ghg_inventories/national_inventories_submissions/items/5270.php)</t>
    <phoneticPr fontId="3"/>
  </si>
  <si>
    <t>* 33 Annex B Parties who submitted SEF and Enropean Community are included in this table.</t>
    <phoneticPr fontId="3"/>
  </si>
  <si>
    <t>* 33 Annex B Parties who submitted SEF and European Community are included in this table.</t>
    <phoneticPr fontId="3"/>
  </si>
  <si>
    <t>* 35 Annex B Parties who have submitted SEF as of 1 June 2011 and European Community are included in this table.</t>
    <phoneticPr fontId="3"/>
  </si>
  <si>
    <t>Source: Standard Electronic Format (SEF) submitted by Annex B Parties to UNFCCC (http://unfccc.int/national_reports/annex_i_ghg_inventories/national_inventories_submissions/items/5888.php)</t>
    <phoneticPr fontId="3"/>
  </si>
  <si>
    <t>* 30 Annex B Parties who have submitted SEF as of 1 May 2010 and European Community are included in this table.</t>
    <phoneticPr fontId="3"/>
  </si>
  <si>
    <t>Source: Standard Electronic Format (SEF) submitted by Annex B Parties to UNFCCC (http://unfccc.int/national_reports/annex_i_ghg_inventories/national_inventories_submissions/items/5270.php)</t>
    <phoneticPr fontId="3"/>
  </si>
  <si>
    <t>* 32 Annex B Parties who submitted SEF and European Community are included in this table.</t>
    <phoneticPr fontId="3"/>
  </si>
  <si>
    <t>* 32 Annex B Parties who submitted SEF and Enropean Community are included in this table.</t>
    <phoneticPr fontId="3"/>
  </si>
  <si>
    <t>* 35 Annex B Parties who have submitted SEF as of 1 May 2010 and European Community are included in this table.</t>
    <phoneticPr fontId="3"/>
  </si>
  <si>
    <t>http://unfccc.int/national_reports/annex_i_ghg_inventories/national_inventories_submissions/items/4771.php</t>
    <phoneticPr fontId="3"/>
  </si>
  <si>
    <t>http://unfccc.int/national_reports/annex_i_ghg_inventories/national_inventories_submissions/items/5270.php</t>
    <phoneticPr fontId="3"/>
  </si>
  <si>
    <t>http://unfccc.int/national_reports/annex_i_ghg_inventories/national_inventories_submissions/items/5888.php</t>
    <phoneticPr fontId="3"/>
  </si>
  <si>
    <t>Source: Standard Electronic Format (SEF) submitted by Annex B Parties to UNFCCC (http://unfccc.int/national_reports/annex_i_ghg_inventories/national_inventories_submissions/items/5270.php)</t>
    <phoneticPr fontId="3"/>
  </si>
  <si>
    <t>Retirement Account</t>
    <phoneticPr fontId="3"/>
  </si>
  <si>
    <t>Cancellation Account</t>
    <phoneticPr fontId="3"/>
  </si>
  <si>
    <t>Retirement account</t>
    <phoneticPr fontId="3"/>
  </si>
  <si>
    <t>Cancellation account</t>
    <phoneticPr fontId="3"/>
  </si>
  <si>
    <t xml:space="preserve">A type of account in a national registry to hold Kyoto units. The government must establish at least one holding account and legal entities authorized by the government could also establish holding accounts in national registries. </t>
    <phoneticPr fontId="3"/>
  </si>
  <si>
    <t>n/a</t>
  </si>
  <si>
    <r>
      <t xml:space="preserve">Source: Standard Electronic Format (SEF) submitted by Annex B Parties to UNFCCC </t>
    </r>
    <r>
      <rPr>
        <sz val="11"/>
        <rFont val="ＭＳ Ｐゴシック"/>
        <family val="3"/>
        <charset val="128"/>
      </rPr>
      <t>　</t>
    </r>
    <phoneticPr fontId="3"/>
  </si>
  <si>
    <t>http://unfccc.int/national_reports/annex_i_ghg_inventories/national_inventories_submissions/items/6598.php</t>
    <phoneticPr fontId="3"/>
  </si>
  <si>
    <t>RMUs</t>
    <phoneticPr fontId="3"/>
  </si>
  <si>
    <t>Canada</t>
    <phoneticPr fontId="3"/>
  </si>
  <si>
    <t>Kyoto units certified and issued by CDM Executive Board for a CDM project implemented in non-Annex I Parties. CERs can be used by Annex B Parties to a meet a part of their emission reduction targets under the Kyoto Protocol.</t>
    <phoneticPr fontId="3"/>
  </si>
  <si>
    <t>CER transfer</t>
    <phoneticPr fontId="3"/>
  </si>
  <si>
    <t>Source: Standard Electronic Format (SEF) submitted by Annex B Parties to UNFCCC (http://unfccc.int/national_reports/annex_i_ghg_inventories/national_inventories_submissions/items/6598.php)</t>
    <phoneticPr fontId="3"/>
  </si>
  <si>
    <t>* 35 Annex B Parties who have submitted SEF as of 7 May 2012 and European Community are included in this table.</t>
    <phoneticPr fontId="3"/>
  </si>
  <si>
    <t>Source: Standard Electronic Format (SEF) submitted by Annex B Parties to UNFCCC (http://unfccc.int/national_reports/annex_i_ghg_inventories/national_inventories_submissions/items/6598.php)</t>
    <phoneticPr fontId="3"/>
  </si>
  <si>
    <t>* 35 Annex B Parties who have submitted SEF as of 7 May 2012 and European Community are included in this table.</t>
    <phoneticPr fontId="3"/>
  </si>
  <si>
    <t>Article 3.3/3.4 net source</t>
    <phoneticPr fontId="3"/>
  </si>
  <si>
    <t>Article 3.3/3.4 net source</t>
    <phoneticPr fontId="3"/>
  </si>
  <si>
    <t>RMUs</t>
    <phoneticPr fontId="3"/>
  </si>
  <si>
    <t>ERUs</t>
    <phoneticPr fontId="3"/>
  </si>
  <si>
    <t>German Emissions Trading Authority at the Federal Environmental Agency</t>
    <phoneticPr fontId="3"/>
  </si>
  <si>
    <t>The Environment Agency</t>
    <phoneticPr fontId="3"/>
  </si>
  <si>
    <t>Caisse des Dépôts</t>
    <phoneticPr fontId="3"/>
  </si>
  <si>
    <t>Ministry of Environment</t>
    <phoneticPr fontId="3"/>
  </si>
  <si>
    <t>Nederlandse Emissieautoriteit</t>
    <phoneticPr fontId="3"/>
  </si>
  <si>
    <t>The Swedish Energy Agency</t>
    <phoneticPr fontId="3"/>
  </si>
  <si>
    <t>Energy Market Authority</t>
    <phoneticPr fontId="3"/>
  </si>
  <si>
    <t>Institute of Environmental Protection</t>
    <phoneticPr fontId="3"/>
  </si>
  <si>
    <t>FCGS "Ecology"</t>
    <phoneticPr fontId="3"/>
  </si>
  <si>
    <t>URL of National Registry Website
(in English)</t>
    <phoneticPr fontId="3"/>
  </si>
  <si>
    <t>Units initially allocated to each Annex B Party in the first committment period of Kyoto Protocol (2008-2012). The amount of the units equals to five times the amount of emissions of the base year multiplied by the target of each Annex B Party under Kyoto Protocol.</t>
    <phoneticPr fontId="3"/>
  </si>
  <si>
    <t>ERU
(Emission Reduction Units)</t>
    <phoneticPr fontId="3"/>
  </si>
  <si>
    <t>Kyoto units converted from AAU and RMUs held by host Party for a JI project implemented in Annex I Parties. ERUs can be used by Annex B Parties to meet a part of their emission reduction targets under the Kyoto Protocol.</t>
    <phoneticPr fontId="3"/>
  </si>
  <si>
    <t>RMU
(Removal Units)</t>
    <phoneticPr fontId="3"/>
  </si>
  <si>
    <t xml:space="preserve">The Environmental Protection Agency </t>
    <phoneticPr fontId="3"/>
  </si>
  <si>
    <t>Department of Energy and Climate Change</t>
    <phoneticPr fontId="3"/>
  </si>
  <si>
    <t>http://registry.anpm.ro/</t>
    <phoneticPr fontId="3"/>
  </si>
  <si>
    <t>OTE, a.s.</t>
    <phoneticPr fontId="3"/>
  </si>
  <si>
    <t xml:space="preserve">Prima banka Slovensko, a.s. </t>
    <phoneticPr fontId="3"/>
  </si>
  <si>
    <t>the Estonian Ministry of the Environment</t>
    <phoneticPr fontId="3"/>
  </si>
  <si>
    <t xml:space="preserve">Belgian Federal Government </t>
    <phoneticPr fontId="3"/>
  </si>
  <si>
    <t>http://www.carbonunitsregistry.gov.ua/main/en/news/top.htm</t>
    <phoneticPr fontId="3"/>
  </si>
  <si>
    <t>http://www.azo.hr/ghgregistry</t>
    <phoneticPr fontId="3"/>
  </si>
  <si>
    <t>Croatian Environment Agency</t>
    <phoneticPr fontId="3"/>
  </si>
  <si>
    <t>http://ec.gc.ca/rncpk-ckpnr/default.asp?lang=En&amp;n=1F96522D-1</t>
  </si>
  <si>
    <t>Environment Canada</t>
    <phoneticPr fontId="3"/>
  </si>
  <si>
    <t>https://nationalregistry.cleanenergyregulator.gov.au/</t>
    <phoneticPr fontId="3"/>
  </si>
  <si>
    <t xml:space="preserve">Clean Energy Regulator </t>
    <phoneticPr fontId="3"/>
  </si>
  <si>
    <t>Ministry for the Environment</t>
    <phoneticPr fontId="3"/>
  </si>
  <si>
    <t>Federal Office for the Environment</t>
    <phoneticPr fontId="3"/>
  </si>
  <si>
    <t>http://www.kvoteregister.no/en/</t>
    <phoneticPr fontId="3"/>
  </si>
  <si>
    <t>Climate and Pollution Agency</t>
    <phoneticPr fontId="3"/>
  </si>
  <si>
    <t>Amt für Umweltschutz</t>
    <phoneticPr fontId="3"/>
  </si>
  <si>
    <t>http://en.emissionshandelsregister.at/register/about_the_registry/index.html</t>
    <phoneticPr fontId="3"/>
  </si>
  <si>
    <t>https://rejestr.kashue.pl/?LANGUE=en</t>
    <phoneticPr fontId="3"/>
  </si>
  <si>
    <t>http://www.dexia.sk/C12571BE004847DE/en/101</t>
    <phoneticPr fontId="3"/>
  </si>
  <si>
    <t>http://etr.am.lt/</t>
    <phoneticPr fontId="3"/>
  </si>
  <si>
    <t>http://khgregister.envir.ee/</t>
    <phoneticPr fontId="3"/>
  </si>
  <si>
    <t>http://www.carbonunitsregistry.ru/eng-default.htm</t>
    <phoneticPr fontId="3"/>
  </si>
  <si>
    <t>http://www.registry.go.jp/index_e.html</t>
    <phoneticPr fontId="3"/>
  </si>
  <si>
    <t>https://www.national-registry.ch/?LANGUE=en</t>
    <phoneticPr fontId="3"/>
  </si>
  <si>
    <t>EIT</t>
    <phoneticPr fontId="3"/>
  </si>
  <si>
    <t xml:space="preserve">Canada </t>
    <phoneticPr fontId="3"/>
  </si>
  <si>
    <t>Source: Standard Electronic Format (SEF) submitted by Annex B Parties to UNFCCC (http://unfccc.int/national_reports/annex_i_ghg_inventories/national_inventories_submissions/items/7383.php)</t>
  </si>
  <si>
    <t>http://unfccc.int/national_reports/annex_i_ghg_inventories/national_inventories_submissions/items/7383.php</t>
  </si>
  <si>
    <t>* 34 Annex B Parties who have submitted SEF as of 24 April 2013 in this table.</t>
  </si>
  <si>
    <t>* 34 Annex B Parties who have submitted SEF as of 24 April 2013.</t>
  </si>
  <si>
    <t>Source: Standard Electronic Format (SEF) submitted by Annex B Parties to UNFCCC (http://unfccc.int/national_reports/annex_i_ghg_inventories/national_inventories_submissions/items/4771.php)</t>
  </si>
  <si>
    <t>Iceland</t>
  </si>
  <si>
    <t>Monaco</t>
  </si>
  <si>
    <t>Croatia</t>
  </si>
  <si>
    <t>Australia</t>
  </si>
  <si>
    <t>Canada</t>
  </si>
  <si>
    <t>Source: Standard Electronic Format (SEF) submitted by Annex B Parties to UNFCCC (http://unfccc.int/national_reports/annex_i_ghg_inventories/national_inventories_submissions/items/8108.php)</t>
  </si>
  <si>
    <t/>
  </si>
  <si>
    <t>Slovakia</t>
  </si>
  <si>
    <t>Transferred from:
(Subtractions)</t>
  </si>
  <si>
    <t>Austria</t>
  </si>
  <si>
    <t>Belgium</t>
  </si>
  <si>
    <t xml:space="preserve">Denmark </t>
  </si>
  <si>
    <t>Finland</t>
  </si>
  <si>
    <t xml:space="preserve">France </t>
  </si>
  <si>
    <t>Germany</t>
  </si>
  <si>
    <t>Greece</t>
  </si>
  <si>
    <t>Ireland</t>
  </si>
  <si>
    <t>Italy</t>
  </si>
  <si>
    <t>Luxembourg</t>
  </si>
  <si>
    <t>Portugal</t>
  </si>
  <si>
    <t>Spain</t>
  </si>
  <si>
    <t>Sweden</t>
  </si>
  <si>
    <t>United Kingdom</t>
  </si>
  <si>
    <t>Bulgaria</t>
  </si>
  <si>
    <t>Czech Repblic</t>
  </si>
  <si>
    <t>Estonia</t>
  </si>
  <si>
    <t>Hungary</t>
  </si>
  <si>
    <t>Latvia</t>
  </si>
  <si>
    <t>Lithuania</t>
  </si>
  <si>
    <t>Poland</t>
  </si>
  <si>
    <t>Romania</t>
  </si>
  <si>
    <t>Slovenia</t>
  </si>
  <si>
    <t>Ukraine</t>
  </si>
  <si>
    <t>Japan</t>
  </si>
  <si>
    <t>Liechtenstein</t>
  </si>
  <si>
    <t>New Zealand</t>
  </si>
  <si>
    <t>Norway</t>
  </si>
  <si>
    <t>Switzerland</t>
  </si>
  <si>
    <t>Source: Standard Electronic Format (SEF) submitted by Annex B Parties to UNFCCC (http://unfccc.int/national_reports/annex_i_ghg_inventories/national_inventories_submissions/items/8812.php)</t>
    <phoneticPr fontId="3"/>
  </si>
  <si>
    <t>* 37 Annex B Parties who have submitted SEF as of 7 August 2015 in this table.</t>
    <phoneticPr fontId="3"/>
  </si>
  <si>
    <t xml:space="preserve">State Environmental Investments Agency of Ukraine </t>
  </si>
  <si>
    <t>* 37 Annex B Parties who have submitted SEF as of 15 April 2016 in this table.</t>
    <phoneticPr fontId="3"/>
  </si>
  <si>
    <t>Disclaimer</t>
  </si>
  <si>
    <t>Terminology</t>
  </si>
  <si>
    <t>The total amount of Kyoto units an Annex I Party is required to always maintain in its national registry. CPR is determined each year as either 90% of the Party's assigned amount or 100% of five times its most recently reviewed inventory, whichever is lowest. This is to address the concern that Parties could excessively transfer Kyoto units, and subsequently be unable to meet their own emissions targets.</t>
  </si>
  <si>
    <t>Update History</t>
  </si>
  <si>
    <t>Date</t>
  </si>
  <si>
    <t xml:space="preserve">Update of the database with minor revisions. </t>
  </si>
  <si>
    <t>Update with data of transferred amount of Kyoto units in 2015.</t>
  </si>
  <si>
    <t>Update with data of transferred amount of Kyoto units in 2014.</t>
  </si>
  <si>
    <t>Update with data of transferred amount of Kyoto units in 2013.</t>
  </si>
  <si>
    <t>Update with data of transferred amount of Kyoto units in 2012.</t>
  </si>
  <si>
    <t>Update with data of transferred amount of Kyoto units in 2011.</t>
  </si>
  <si>
    <t>Update with data of transferred amount of Kyoto units in 2010.</t>
  </si>
  <si>
    <t>Update with data of transferred amount of Kyoto units in 2009.</t>
  </si>
  <si>
    <t>Update with data of the end of 2009.</t>
  </si>
  <si>
    <t>Update with compiled data of the amounts of AAUs and CERs transferred, and explanation of terms.</t>
  </si>
  <si>
    <t>Minor revisions.</t>
  </si>
  <si>
    <t>Update with compiled data of transferred AAU/CER amounts.</t>
  </si>
  <si>
    <t>First publication.</t>
  </si>
  <si>
    <t>References:</t>
  </si>
  <si>
    <t>N/A</t>
  </si>
  <si>
    <t>Version</t>
  </si>
  <si>
    <t>Alexis R. Rocamora
Yuji Mizuno</t>
  </si>
  <si>
    <t xml:space="preserve">Akihisa Kuriyama
Alexis R. Rocamora </t>
  </si>
  <si>
    <t>Akihisa Kuriyama</t>
  </si>
  <si>
    <t>Introduction</t>
  </si>
  <si>
    <t>Data source</t>
  </si>
  <si>
    <t>Status of National Registries</t>
  </si>
  <si>
    <t>Transferred to: (Additions)</t>
  </si>
  <si>
    <t>IGES's Kyoto Units Transfer Database (CP1) aims to provide compiled information on issuance, international transfer, retirement, and cancellation of Kyoto units from each Annex I country or among different Annex I countries for the first commitment period of the Kyoto Protocol (CP1). The information is extracted from publicly available sources on national registries from the UNFCCC website and the data includes the latest information available at the time of its update.</t>
  </si>
  <si>
    <t>Addition of summary tables and charts</t>
  </si>
  <si>
    <t>Whilst information contained in this database is believed to be true and accurate at the date of going to press, neither the editor nor publisher can accept any legal responsibility or liability for any errors or omissions that may have been made. 
For any queries, please contact ce-info@iges.or.jp 
All copyrights are reserved. The source must be clearly stated when this list is reproduced or transmitted in any form or by any means.</t>
  </si>
  <si>
    <t>Account CP1</t>
  </si>
  <si>
    <t>Total CER Transfer</t>
  </si>
  <si>
    <t>Total ERU Transfer</t>
  </si>
  <si>
    <t>Total RMU Transfer</t>
  </si>
  <si>
    <t>Total AAU Transfer</t>
  </si>
  <si>
    <t>Yearly Unit Transfer</t>
  </si>
  <si>
    <t>Authors</t>
  </si>
  <si>
    <t>Features</t>
  </si>
  <si>
    <t xml:space="preserve">A national registry is an IT system Annex I Parties are required  to establish as one of the eligibility criteria to participate in the Kyoto mechanisms. The main function of a national registry is to issue, hold, transfer, retire, and cancel Kyoto units (ERUs, CERs, AAUs, RMUs, t-CERs, l-CERs). National registries contain holding accounts in the name of the government or in the name of legal entities authorized by the government to hold and transfer Kyoto units.
Among Annex I Parties, those with emission targets listed in the Kyoto Protocol's Annex B are called Annex B Parties. Governments of the 36 Annex B Parties are implementing national registries, connected with ITL. </t>
  </si>
  <si>
    <t>Kyoto units issued for LULUCF (Land Use, Land-Use Change and Forestry) such as forest management in Annex I Parties. RMUs can be used by Annex B Parties to meet a part of their emission reduction targets under the Kyoto Protocol. A scope of LULUCF is limited to afforestation, reforestation, forest management, cropland management, grazing land management and revegitation.</t>
  </si>
  <si>
    <t xml:space="preserve">A registry established and maintained by CDM Executive Board to issue, hold and transfer CERs.
CDM project participants has a holding account in CDM registry, from which CERs issued to their CDM projects will be transferred to a national registry of an Annex I Party. However, CERs cannot be transferred between holding accounts within CDM registry. </t>
  </si>
  <si>
    <t>AAU</t>
  </si>
  <si>
    <t>CER</t>
  </si>
  <si>
    <t>ERU</t>
  </si>
  <si>
    <t>RMU</t>
  </si>
  <si>
    <r>
      <t xml:space="preserve">Table of Contents </t>
    </r>
    <r>
      <rPr>
        <sz val="14"/>
        <color indexed="9"/>
        <rFont val="Arial"/>
        <family val="2"/>
      </rPr>
      <t>(links to sheets)</t>
    </r>
  </si>
  <si>
    <t>Total</t>
  </si>
  <si>
    <t>Year</t>
  </si>
  <si>
    <t>TOTAL AAUs + CERs + ERUs + RMUs</t>
  </si>
  <si>
    <t>Guidance sheet (link)</t>
  </si>
  <si>
    <r>
      <t>Amount of AAUs Transferred Among Annex B Parties</t>
    </r>
    <r>
      <rPr>
        <b/>
        <vertAlign val="superscript"/>
        <sz val="18"/>
        <color indexed="9"/>
        <rFont val="Arial"/>
        <family val="2"/>
      </rPr>
      <t>*</t>
    </r>
    <r>
      <rPr>
        <b/>
        <sz val="18"/>
        <color indexed="9"/>
        <rFont val="Arial"/>
        <family val="2"/>
      </rPr>
      <t xml:space="preserve"> in 2008</t>
    </r>
  </si>
  <si>
    <r>
      <t>Amount of AAUs Transferred Among Annex B Parties</t>
    </r>
    <r>
      <rPr>
        <b/>
        <vertAlign val="superscript"/>
        <sz val="18"/>
        <color indexed="9"/>
        <rFont val="Arial"/>
        <family val="2"/>
      </rPr>
      <t>*</t>
    </r>
    <r>
      <rPr>
        <b/>
        <sz val="18"/>
        <color indexed="9"/>
        <rFont val="Arial"/>
        <family val="2"/>
      </rPr>
      <t xml:space="preserve"> in 2014</t>
    </r>
  </si>
  <si>
    <r>
      <t>Amount of AAUs Transferred Among Annex B Parties</t>
    </r>
    <r>
      <rPr>
        <b/>
        <vertAlign val="superscript"/>
        <sz val="18"/>
        <color indexed="9"/>
        <rFont val="Arial"/>
        <family val="2"/>
      </rPr>
      <t>*</t>
    </r>
    <r>
      <rPr>
        <b/>
        <sz val="18"/>
        <color indexed="9"/>
        <rFont val="Arial"/>
        <family val="2"/>
      </rPr>
      <t xml:space="preserve"> in 2009</t>
    </r>
  </si>
  <si>
    <r>
      <t>Total Amount of ERUs Transferred Among Annex B Parties</t>
    </r>
    <r>
      <rPr>
        <b/>
        <sz val="18"/>
        <color indexed="9"/>
        <rFont val="Arial"/>
        <family val="2"/>
      </rPr>
      <t xml:space="preserve"> in 2009-2016</t>
    </r>
  </si>
  <si>
    <r>
      <t>Total Amount of AAUs Transferred Among Annex B Parties</t>
    </r>
    <r>
      <rPr>
        <b/>
        <vertAlign val="superscript"/>
        <sz val="18"/>
        <color indexed="9"/>
        <rFont val="Arial"/>
        <family val="2"/>
      </rPr>
      <t>*</t>
    </r>
    <r>
      <rPr>
        <b/>
        <sz val="18"/>
        <color indexed="9"/>
        <rFont val="Arial"/>
        <family val="2"/>
      </rPr>
      <t xml:space="preserve"> in 2008-2016</t>
    </r>
  </si>
  <si>
    <r>
      <t>Amount of AAUs Transferred Among Annex B Parties</t>
    </r>
    <r>
      <rPr>
        <b/>
        <vertAlign val="superscript"/>
        <sz val="18"/>
        <color indexed="9"/>
        <rFont val="Arial"/>
        <family val="2"/>
      </rPr>
      <t>*</t>
    </r>
    <r>
      <rPr>
        <b/>
        <sz val="18"/>
        <color indexed="9"/>
        <rFont val="Arial"/>
        <family val="2"/>
      </rPr>
      <t xml:space="preserve"> in 2010</t>
    </r>
  </si>
  <si>
    <r>
      <t>Amount of AAUs Transferred Among Annex B Parties</t>
    </r>
    <r>
      <rPr>
        <b/>
        <vertAlign val="superscript"/>
        <sz val="18"/>
        <color indexed="9"/>
        <rFont val="Arial"/>
        <family val="2"/>
      </rPr>
      <t>*</t>
    </r>
    <r>
      <rPr>
        <b/>
        <sz val="18"/>
        <color indexed="9"/>
        <rFont val="Arial"/>
        <family val="2"/>
      </rPr>
      <t xml:space="preserve"> in 2011</t>
    </r>
  </si>
  <si>
    <r>
      <t>Amount of AAUs Transferred Among Annex B Parties</t>
    </r>
    <r>
      <rPr>
        <b/>
        <vertAlign val="superscript"/>
        <sz val="18"/>
        <color indexed="9"/>
        <rFont val="Arial"/>
        <family val="2"/>
      </rPr>
      <t>*</t>
    </r>
    <r>
      <rPr>
        <b/>
        <sz val="18"/>
        <color indexed="9"/>
        <rFont val="Arial"/>
        <family val="2"/>
      </rPr>
      <t xml:space="preserve"> in 2012</t>
    </r>
  </si>
  <si>
    <r>
      <t>Amount of AAUs Transferred Among Annex B Parties</t>
    </r>
    <r>
      <rPr>
        <b/>
        <vertAlign val="superscript"/>
        <sz val="18"/>
        <color indexed="9"/>
        <rFont val="Arial"/>
        <family val="2"/>
      </rPr>
      <t>*</t>
    </r>
    <r>
      <rPr>
        <b/>
        <sz val="18"/>
        <color indexed="9"/>
        <rFont val="Arial"/>
        <family val="2"/>
      </rPr>
      <t xml:space="preserve"> in 2013</t>
    </r>
  </si>
  <si>
    <r>
      <t>Amount of AAUs Transferred Among Annex B Parties</t>
    </r>
    <r>
      <rPr>
        <b/>
        <vertAlign val="superscript"/>
        <sz val="18"/>
        <color indexed="9"/>
        <rFont val="Arial"/>
        <family val="2"/>
      </rPr>
      <t>*</t>
    </r>
    <r>
      <rPr>
        <b/>
        <sz val="18"/>
        <color indexed="9"/>
        <rFont val="Arial"/>
        <family val="2"/>
      </rPr>
      <t xml:space="preserve"> in 2015</t>
    </r>
  </si>
  <si>
    <r>
      <t>Amount of CERs Transferred Among Annex B Parties</t>
    </r>
    <r>
      <rPr>
        <b/>
        <vertAlign val="superscript"/>
        <sz val="18"/>
        <color indexed="9"/>
        <rFont val="Arial"/>
        <family val="2"/>
      </rPr>
      <t>*</t>
    </r>
    <r>
      <rPr>
        <b/>
        <sz val="18"/>
        <color indexed="9"/>
        <rFont val="Arial"/>
        <family val="2"/>
      </rPr>
      <t xml:space="preserve"> in 2007</t>
    </r>
  </si>
  <si>
    <r>
      <t>Amount of CERs Transferred Among Annex B Parties</t>
    </r>
    <r>
      <rPr>
        <b/>
        <vertAlign val="superscript"/>
        <sz val="18"/>
        <color indexed="9"/>
        <rFont val="Arial"/>
        <family val="2"/>
      </rPr>
      <t>*</t>
    </r>
    <r>
      <rPr>
        <b/>
        <sz val="18"/>
        <color indexed="9"/>
        <rFont val="Arial"/>
        <family val="2"/>
      </rPr>
      <t xml:space="preserve"> in 2008</t>
    </r>
  </si>
  <si>
    <r>
      <t>Amount of CERs Transferred Among Annex B Parties</t>
    </r>
    <r>
      <rPr>
        <b/>
        <vertAlign val="superscript"/>
        <sz val="18"/>
        <color indexed="9"/>
        <rFont val="Arial"/>
        <family val="2"/>
      </rPr>
      <t>*</t>
    </r>
    <r>
      <rPr>
        <b/>
        <sz val="18"/>
        <color indexed="9"/>
        <rFont val="Arial"/>
        <family val="2"/>
      </rPr>
      <t xml:space="preserve"> in 2009</t>
    </r>
  </si>
  <si>
    <r>
      <t>Amount of CERs Transferred Among Annex B Parties</t>
    </r>
    <r>
      <rPr>
        <b/>
        <vertAlign val="superscript"/>
        <sz val="18"/>
        <color indexed="9"/>
        <rFont val="Arial"/>
        <family val="2"/>
      </rPr>
      <t>*</t>
    </r>
    <r>
      <rPr>
        <b/>
        <sz val="18"/>
        <color indexed="9"/>
        <rFont val="Arial"/>
        <family val="2"/>
      </rPr>
      <t xml:space="preserve"> in 2010</t>
    </r>
  </si>
  <si>
    <r>
      <t>Amount of CERs Transferred Among Annex B Parties</t>
    </r>
    <r>
      <rPr>
        <b/>
        <vertAlign val="superscript"/>
        <sz val="18"/>
        <color indexed="9"/>
        <rFont val="Arial"/>
        <family val="2"/>
      </rPr>
      <t>*</t>
    </r>
    <r>
      <rPr>
        <b/>
        <sz val="18"/>
        <color indexed="9"/>
        <rFont val="Arial"/>
        <family val="2"/>
      </rPr>
      <t xml:space="preserve"> in 2011</t>
    </r>
  </si>
  <si>
    <r>
      <t>Amount of CERs Transferred Among Annex B Parties</t>
    </r>
    <r>
      <rPr>
        <b/>
        <vertAlign val="superscript"/>
        <sz val="18"/>
        <color indexed="9"/>
        <rFont val="Arial"/>
        <family val="2"/>
      </rPr>
      <t>*</t>
    </r>
    <r>
      <rPr>
        <b/>
        <sz val="18"/>
        <color indexed="9"/>
        <rFont val="Arial"/>
        <family val="2"/>
      </rPr>
      <t xml:space="preserve"> in 2012</t>
    </r>
  </si>
  <si>
    <r>
      <t>Amount of CERs Transferred Among Annex B Parties</t>
    </r>
    <r>
      <rPr>
        <b/>
        <vertAlign val="superscript"/>
        <sz val="18"/>
        <color indexed="9"/>
        <rFont val="Arial"/>
        <family val="2"/>
      </rPr>
      <t>*</t>
    </r>
    <r>
      <rPr>
        <b/>
        <sz val="18"/>
        <color indexed="9"/>
        <rFont val="Arial"/>
        <family val="2"/>
      </rPr>
      <t xml:space="preserve"> in 2013</t>
    </r>
  </si>
  <si>
    <r>
      <t>Amount of CERs Transferred Among Annex B Parties</t>
    </r>
    <r>
      <rPr>
        <b/>
        <vertAlign val="superscript"/>
        <sz val="18"/>
        <color indexed="9"/>
        <rFont val="Arial"/>
        <family val="2"/>
      </rPr>
      <t>*</t>
    </r>
    <r>
      <rPr>
        <b/>
        <sz val="18"/>
        <color indexed="9"/>
        <rFont val="Arial"/>
        <family val="2"/>
      </rPr>
      <t xml:space="preserve"> in 2014</t>
    </r>
  </si>
  <si>
    <r>
      <t>Amount of ERUs Transferred Among Annex B Parties</t>
    </r>
    <r>
      <rPr>
        <b/>
        <vertAlign val="superscript"/>
        <sz val="18"/>
        <color indexed="9"/>
        <rFont val="Arial"/>
        <family val="2"/>
      </rPr>
      <t>*</t>
    </r>
    <r>
      <rPr>
        <b/>
        <sz val="18"/>
        <color indexed="9"/>
        <rFont val="Arial"/>
        <family val="2"/>
      </rPr>
      <t xml:space="preserve"> in 2009</t>
    </r>
  </si>
  <si>
    <r>
      <t>Amount of ERUs Transferred Among Annex B Parties</t>
    </r>
    <r>
      <rPr>
        <b/>
        <vertAlign val="superscript"/>
        <sz val="18"/>
        <color indexed="9"/>
        <rFont val="Arial"/>
        <family val="2"/>
      </rPr>
      <t>*</t>
    </r>
    <r>
      <rPr>
        <b/>
        <sz val="18"/>
        <color indexed="9"/>
        <rFont val="Arial"/>
        <family val="2"/>
      </rPr>
      <t xml:space="preserve"> in 2010</t>
    </r>
  </si>
  <si>
    <r>
      <t>Amount of ERUs Transferred Among Annex B Parties</t>
    </r>
    <r>
      <rPr>
        <b/>
        <vertAlign val="superscript"/>
        <sz val="18"/>
        <color indexed="9"/>
        <rFont val="Arial"/>
        <family val="2"/>
      </rPr>
      <t>*</t>
    </r>
    <r>
      <rPr>
        <b/>
        <sz val="18"/>
        <color indexed="9"/>
        <rFont val="Arial"/>
        <family val="2"/>
      </rPr>
      <t xml:space="preserve"> in 2011</t>
    </r>
  </si>
  <si>
    <r>
      <t>Amount of ERUs Transferred Among Annex B Parties</t>
    </r>
    <r>
      <rPr>
        <b/>
        <vertAlign val="superscript"/>
        <sz val="18"/>
        <color indexed="9"/>
        <rFont val="Arial"/>
        <family val="2"/>
      </rPr>
      <t>*</t>
    </r>
    <r>
      <rPr>
        <b/>
        <sz val="18"/>
        <color indexed="9"/>
        <rFont val="Arial"/>
        <family val="2"/>
      </rPr>
      <t xml:space="preserve"> in 2012</t>
    </r>
  </si>
  <si>
    <r>
      <t>Amount of ERUs Transferred Among Annex B Parties</t>
    </r>
    <r>
      <rPr>
        <b/>
        <vertAlign val="superscript"/>
        <sz val="18"/>
        <color indexed="9"/>
        <rFont val="Arial"/>
        <family val="2"/>
      </rPr>
      <t>*</t>
    </r>
    <r>
      <rPr>
        <b/>
        <sz val="18"/>
        <color indexed="9"/>
        <rFont val="Arial"/>
        <family val="2"/>
      </rPr>
      <t xml:space="preserve"> in 2013</t>
    </r>
  </si>
  <si>
    <r>
      <t>Amount of ERUs Transferred Among Annex B Parties</t>
    </r>
    <r>
      <rPr>
        <b/>
        <vertAlign val="superscript"/>
        <sz val="18"/>
        <color indexed="9"/>
        <rFont val="Arial"/>
        <family val="2"/>
      </rPr>
      <t>*</t>
    </r>
    <r>
      <rPr>
        <b/>
        <sz val="18"/>
        <color indexed="9"/>
        <rFont val="Arial"/>
        <family val="2"/>
      </rPr>
      <t xml:space="preserve"> in 2014</t>
    </r>
  </si>
  <si>
    <r>
      <t>Amount of ERUs Transferred Among Annex B Parties</t>
    </r>
    <r>
      <rPr>
        <b/>
        <vertAlign val="superscript"/>
        <sz val="18"/>
        <color indexed="9"/>
        <rFont val="Arial"/>
        <family val="2"/>
      </rPr>
      <t>*</t>
    </r>
    <r>
      <rPr>
        <b/>
        <sz val="18"/>
        <color indexed="9"/>
        <rFont val="Arial"/>
        <family val="2"/>
      </rPr>
      <t xml:space="preserve"> in 2015</t>
    </r>
  </si>
  <si>
    <r>
      <t>Amount of RMUs Transferred Among Annex B Parties</t>
    </r>
    <r>
      <rPr>
        <b/>
        <vertAlign val="superscript"/>
        <sz val="18"/>
        <color indexed="9"/>
        <rFont val="Arial"/>
        <family val="2"/>
      </rPr>
      <t>*</t>
    </r>
    <r>
      <rPr>
        <b/>
        <sz val="18"/>
        <color indexed="9"/>
        <rFont val="Arial"/>
        <family val="2"/>
      </rPr>
      <t xml:space="preserve"> in 2011</t>
    </r>
  </si>
  <si>
    <r>
      <t>Amount of RMUs Transferred Among Annex B Parties</t>
    </r>
    <r>
      <rPr>
        <b/>
        <vertAlign val="superscript"/>
        <sz val="18"/>
        <color indexed="9"/>
        <rFont val="Arial"/>
        <family val="2"/>
      </rPr>
      <t>*</t>
    </r>
    <r>
      <rPr>
        <b/>
        <sz val="18"/>
        <color indexed="9"/>
        <rFont val="Arial"/>
        <family val="2"/>
      </rPr>
      <t xml:space="preserve"> in 2012</t>
    </r>
  </si>
  <si>
    <t>EU Registry</t>
  </si>
  <si>
    <t>Netherlands</t>
  </si>
  <si>
    <t>Russia</t>
  </si>
  <si>
    <t>TOTAL</t>
  </si>
  <si>
    <t>Transferred from: (Subtractions)</t>
  </si>
  <si>
    <t>Assigned Amount Units for the First Commitment Period</t>
  </si>
  <si>
    <r>
      <t>Amount of CERs Transferred Among Annex B Parties</t>
    </r>
    <r>
      <rPr>
        <b/>
        <vertAlign val="superscript"/>
        <sz val="18"/>
        <color indexed="9"/>
        <rFont val="Arial"/>
        <family val="2"/>
      </rPr>
      <t>*</t>
    </r>
    <r>
      <rPr>
        <b/>
        <sz val="18"/>
        <color indexed="9"/>
        <rFont val="Arial"/>
        <family val="2"/>
      </rPr>
      <t xml:space="preserve"> in 2016</t>
    </r>
  </si>
  <si>
    <r>
      <t>Amount of CERs Transferred Among Annex B Parties</t>
    </r>
    <r>
      <rPr>
        <b/>
        <vertAlign val="superscript"/>
        <sz val="18"/>
        <color indexed="9"/>
        <rFont val="Arial"/>
        <family val="2"/>
      </rPr>
      <t>*</t>
    </r>
    <r>
      <rPr>
        <b/>
        <sz val="18"/>
        <color indexed="9"/>
        <rFont val="Arial"/>
        <family val="2"/>
      </rPr>
      <t xml:space="preserve"> in 2017</t>
    </r>
  </si>
  <si>
    <t>Source: Standard Electronic Format (SEF) submitted by Annex B Parties to UNFCCC (http://unfccc.int/national_reports/annex_i_ghg_inventories/national_inventories_submissions/items/8812.php)</t>
  </si>
  <si>
    <t>* 37 Annex B Parties who have submitted SEF as of 10 May 2018 in this table.</t>
  </si>
  <si>
    <t>ERUs</t>
  </si>
  <si>
    <t>Analytics</t>
  </si>
  <si>
    <t>Macro Transactions</t>
  </si>
  <si>
    <t>Alexis R. Rocamora
Machiko Louhisuo
Yuji Mizuno</t>
  </si>
  <si>
    <t>Macro Transactions of Kyoto Units over time for CP1</t>
  </si>
  <si>
    <r>
      <t>Total Amount of RMUs Transferred Among Annex B Parties</t>
    </r>
    <r>
      <rPr>
        <b/>
        <vertAlign val="superscript"/>
        <sz val="18"/>
        <color indexed="9"/>
        <rFont val="Arial"/>
        <family val="2"/>
      </rPr>
      <t>*</t>
    </r>
    <r>
      <rPr>
        <b/>
        <sz val="18"/>
        <color indexed="9"/>
        <rFont val="Arial"/>
        <family val="2"/>
      </rPr>
      <t xml:space="preserve"> in 2011-2016</t>
    </r>
  </si>
  <si>
    <t>Units carried over to CP2</t>
  </si>
  <si>
    <t>(a) Additions</t>
  </si>
  <si>
    <t xml:space="preserve">In-depth data analysis is provided in form of charts. </t>
  </si>
  <si>
    <t>Total transfer of CER units between Annex B Parties to the Kyoto Protocol over the CP1 period.</t>
  </si>
  <si>
    <t>Total transfer of ERU units between Annex B Parties to the Kyoto Protocol over the CP1 period.</t>
  </si>
  <si>
    <t>Total transfer of RMU units between Annex B Parties to the Kyoto Protocol over the CP1 period.</t>
  </si>
  <si>
    <t>Total transfer of AAU units between Annex B Parties to the Kyoto Protocol over the CP1 period.</t>
  </si>
  <si>
    <t>Yearly records of Kyoto Units, as reported in the accounts of national registries for the CP1 period.</t>
  </si>
  <si>
    <t>Transfer of Kyoto Units between Parties for each year</t>
  </si>
  <si>
    <t>Total amounts of Kyoto units transfer over time in the CP1 period by each Party.</t>
  </si>
  <si>
    <t>• Addition of an integrated Macro Transactions sheet, showing total amounts of units transfer over time
• Release of previously hidden sheets showing detailed unit transfer between Parties for each year
• Addition of units (CER and ERU) carried over from CP1 to CP2
• Renewed Analytics sheet with new charts showing compiled data
• Addition of total values for all Accounts
• Addition of Kyoto Units data for 2017
• Improved data visualisation
• Addition of a Table of Contents</t>
  </si>
  <si>
    <t>AAUs</t>
  </si>
  <si>
    <t>Chart 1: Trend of Holding Accounts over CP1</t>
  </si>
  <si>
    <t>Chart 3: Total Transactions of Units over CP1</t>
  </si>
  <si>
    <t>Chart 2: Share of Units in Holding Accounts in the latest reported year of each Unit</t>
  </si>
  <si>
    <t>CDM Registry</t>
  </si>
  <si>
    <t>Difference</t>
  </si>
  <si>
    <t>Substractions</t>
  </si>
  <si>
    <t>Additions</t>
  </si>
  <si>
    <t>Others</t>
  </si>
  <si>
    <t>EU15 (excl. EU Registry)</t>
  </si>
  <si>
    <t>EIA + EU27(excl. EU15)</t>
  </si>
  <si>
    <t>EIA(excl. EU27)</t>
  </si>
  <si>
    <t>Holding Accounts</t>
  </si>
  <si>
    <t>Party Account (government)</t>
  </si>
  <si>
    <t>Entity Account (companies)</t>
  </si>
  <si>
    <t>NO</t>
  </si>
  <si>
    <t>http://www.emissieautoriteit.nl/english/co2-emissions-trading-registry</t>
  </si>
  <si>
    <t>CERs</t>
  </si>
  <si>
    <t>https://www.register.dehst.de/crweb/public/language.do?X-Language=en</t>
  </si>
  <si>
    <t>http://emissionsregistry.environment-agency.gov.uk/</t>
  </si>
  <si>
    <t>https://www.renade.es/welcome.do?null</t>
  </si>
  <si>
    <t>https://www.seringas.caissedesdepots.fr/?LANGUE=en</t>
  </si>
  <si>
    <t>http://www.climateregistry.be/</t>
  </si>
  <si>
    <t>http://www.naturvardsverket.se/en/In-English/SamarbetswebbplatserEng/Emissions-Trading-Scheme-ETS/</t>
  </si>
  <si>
    <t>http://www.paastokaupparekisteri.fi/en/Default.aspx</t>
  </si>
  <si>
    <t>http://www.etr.ie/</t>
  </si>
  <si>
    <t>https://www.povolenky.cz/en/useful-information/public-reports?set_language=en</t>
  </si>
  <si>
    <t>http://rte.arso.gov.si/podnebne%20spremembe/emisije%20toplogrednih%20plinov/</t>
  </si>
  <si>
    <t>http://www.mfe.govt.nz/climate-change/new-zealand-emissions-trading-scheme/about-nz-ets</t>
  </si>
  <si>
    <t>http://www.llv.li/amtsstellen/llv-aus-emissionshandel/llv-aus-emissionshandelsregister.htm</t>
  </si>
  <si>
    <t>All</t>
  </si>
  <si>
    <t>0</t>
  </si>
  <si>
    <t>Data not available</t>
  </si>
  <si>
    <t>Empty cell</t>
  </si>
  <si>
    <t>Data available and its value is 0 (zero)</t>
  </si>
  <si>
    <t xml:space="preserve">There is no corresponding data in other worksheets  </t>
  </si>
  <si>
    <t>Account_CP1</t>
  </si>
  <si>
    <t>A type of account in a national registry. Kyoto units transferred to a cancellation account are invalid and cannot to be transferred again. 
There are following three types of cancellation account. The numbers in "cancellation account" of this Database are the amount of Kyoto units cancelled in a) and c).
a) Cancellation on the basis of direct human-induced land-use change and forestry activities since 1990 under article 3.3 of Kyoto Protocol where such activities result in a net source of greenhouse gas emissions (This emissions can be set off with sink by forest management activities under article 3.4 of Kyoto Protocol up to a certain amount）.
b) Cancellation of AAUs equal to 1.3 times the amount in tonnes of excess emissions in the previous commitment period if an Annex I Party was not in compliance with its commitment.
c) Other cancellation of Kyoto units (ex. cancellation of CERs used for voluntary offsetting)</t>
  </si>
  <si>
    <t>A type of account in a national registry. An Annex B Party needs to transfer at least the same amount of Kyoto units as its total GHG emissions from 2008-2012 to its retirement account for compliance with its emission target. Kyoto units that have been transferred to a retirement account cannot be transferred again.</t>
  </si>
  <si>
    <t>Ministry of the Environment; Ministry of Economy, Trade, and Industry</t>
  </si>
  <si>
    <t>Umweltbundesamt GmbH; ECRA GmbH</t>
  </si>
  <si>
    <r>
      <t xml:space="preserve">Voluntary Cancellation
</t>
    </r>
    <r>
      <rPr>
        <sz val="8"/>
        <rFont val="Arial"/>
        <family val="2"/>
      </rPr>
      <t>(onlyCDM Reg)</t>
    </r>
  </si>
  <si>
    <r>
      <t xml:space="preserve">Administrative Cancellation
</t>
    </r>
    <r>
      <rPr>
        <sz val="8"/>
        <rFont val="Arial"/>
        <family val="2"/>
      </rPr>
      <t>(onlyCDM Reg)</t>
    </r>
  </si>
  <si>
    <t xml:space="preserve">Yuji Mizuno
Machiko Louhisuo
Aryanie Amellina
</t>
    <phoneticPr fontId="3"/>
  </si>
  <si>
    <t>•Updated Holding Account info for each country (dividing Holding Accounts into Party Account and Entity Account).
•Adition of Administrative and Voluntary cancellations in Macro Transactions sheet</t>
    <phoneticPr fontId="3"/>
  </si>
  <si>
    <r>
      <t>Amount of CERs Transferred Among Annex B Parties</t>
    </r>
    <r>
      <rPr>
        <b/>
        <vertAlign val="superscript"/>
        <sz val="18"/>
        <color indexed="9"/>
        <rFont val="Arial"/>
        <family val="2"/>
      </rPr>
      <t>*</t>
    </r>
    <r>
      <rPr>
        <b/>
        <sz val="18"/>
        <color indexed="9"/>
        <rFont val="Arial"/>
        <family val="2"/>
      </rPr>
      <t xml:space="preserve"> in 2018</t>
    </r>
  </si>
  <si>
    <t>•Update with data of transferred amount of Kyoto units in 2018.</t>
  </si>
  <si>
    <t xml:space="preserve">Yuji Mizuno
Machiko Louhisuo
</t>
    <phoneticPr fontId="3"/>
  </si>
  <si>
    <t>•Update with data of transferred amount of Kyoto units in 2019.</t>
    <phoneticPr fontId="3"/>
  </si>
  <si>
    <t xml:space="preserve">Kentaro Takahashi 
Machiko Louhisuo
</t>
    <phoneticPr fontId="3"/>
  </si>
  <si>
    <t>Chart 4: Balance of Total Transactions of all Units over CP1 for each Party (2017)</t>
    <phoneticPr fontId="3"/>
  </si>
  <si>
    <t>ANALYTICS (2008-2017)</t>
    <phoneticPr fontId="3"/>
  </si>
  <si>
    <r>
      <rPr>
        <b/>
        <sz val="11"/>
        <rFont val="Arial"/>
        <family val="2"/>
      </rPr>
      <t xml:space="preserve">Standard Electronic Format (SEF) </t>
    </r>
    <r>
      <rPr>
        <sz val="11"/>
        <rFont val="Arial"/>
        <family val="2"/>
      </rPr>
      <t>submitted by Annex B Parties to UNFCCC.
https://unfccc.int/ghg-inventories-annex-i-parties/</t>
    </r>
    <r>
      <rPr>
        <i/>
        <sz val="11"/>
        <rFont val="Arial"/>
        <family val="2"/>
      </rPr>
      <t xml:space="preserve">*year
*year(2008-current)
</t>
    </r>
    <r>
      <rPr>
        <sz val="11"/>
        <rFont val="Arial"/>
        <family val="2"/>
      </rPr>
      <t xml:space="preserve">
</t>
    </r>
    <r>
      <rPr>
        <b/>
        <sz val="11"/>
        <rFont val="Arial"/>
        <family val="2"/>
      </rPr>
      <t>Registry Status Reports</t>
    </r>
    <r>
      <rPr>
        <sz val="11"/>
        <rFont val="Arial"/>
        <family val="2"/>
      </rPr>
      <t xml:space="preserve">
https://unfccc.int/process/the-kyoto-protocol/registry-systems/registry-status-for-first-commitment-period
</t>
    </r>
    <r>
      <rPr>
        <b/>
        <sz val="11"/>
        <rFont val="Arial"/>
        <family val="2"/>
      </rPr>
      <t>CDM Registry</t>
    </r>
    <r>
      <rPr>
        <sz val="11"/>
        <rFont val="Arial"/>
        <family val="2"/>
      </rPr>
      <t xml:space="preserve">
https://cdm.unfccc.int/Registry/index.htmlRegistry Status Reports 
</t>
    </r>
    <phoneticPr fontId="3"/>
  </si>
  <si>
    <t>•Update with data of transferred amount of Kyoto units in 2020.</t>
    <phoneticPr fontId="3"/>
  </si>
  <si>
    <r>
      <t>Amount of CERs Transferred Among Annex B Parties</t>
    </r>
    <r>
      <rPr>
        <b/>
        <vertAlign val="superscript"/>
        <sz val="18"/>
        <color indexed="9"/>
        <rFont val="Arial"/>
        <family val="2"/>
      </rPr>
      <t>*</t>
    </r>
    <r>
      <rPr>
        <b/>
        <sz val="18"/>
        <color indexed="9"/>
        <rFont val="Arial"/>
        <family val="2"/>
      </rPr>
      <t xml:space="preserve"> in 2015</t>
    </r>
    <r>
      <rPr>
        <sz val="11"/>
        <color theme="1"/>
        <rFont val="ＭＳ Ｐゴシック"/>
        <family val="2"/>
        <charset val="128"/>
        <scheme val="minor"/>
      </rPr>
      <t/>
    </r>
  </si>
  <si>
    <r>
      <t>Amount of CERs Transferred Among Annex B Parties</t>
    </r>
    <r>
      <rPr>
        <b/>
        <vertAlign val="superscript"/>
        <sz val="18"/>
        <color indexed="9"/>
        <rFont val="Arial"/>
        <family val="2"/>
      </rPr>
      <t>*</t>
    </r>
    <r>
      <rPr>
        <b/>
        <sz val="18"/>
        <color indexed="9"/>
        <rFont val="Arial"/>
        <family val="2"/>
      </rPr>
      <t xml:space="preserve"> in 2019</t>
    </r>
    <phoneticPr fontId="3"/>
  </si>
  <si>
    <r>
      <t>Amount of CERs Transferred Among Annex B Parties</t>
    </r>
    <r>
      <rPr>
        <b/>
        <vertAlign val="superscript"/>
        <sz val="18"/>
        <color indexed="9"/>
        <rFont val="Arial"/>
        <family val="2"/>
      </rPr>
      <t>*</t>
    </r>
    <r>
      <rPr>
        <b/>
        <sz val="18"/>
        <color indexed="9"/>
        <rFont val="Arial"/>
        <family val="2"/>
      </rPr>
      <t xml:space="preserve"> in 2020</t>
    </r>
    <phoneticPr fontId="3"/>
  </si>
  <si>
    <t>EU14</t>
    <phoneticPr fontId="3"/>
  </si>
  <si>
    <t>EIT/EU26</t>
    <phoneticPr fontId="3"/>
  </si>
  <si>
    <t>•Update with data of transferred amount of Kyoto units in 2021.</t>
    <phoneticPr fontId="3"/>
  </si>
  <si>
    <r>
      <t>Amount of CERs Transferred Among Annex B Parties</t>
    </r>
    <r>
      <rPr>
        <b/>
        <vertAlign val="superscript"/>
        <sz val="18"/>
        <color indexed="9"/>
        <rFont val="Arial"/>
        <family val="2"/>
      </rPr>
      <t>*</t>
    </r>
    <r>
      <rPr>
        <b/>
        <sz val="18"/>
        <color indexed="9"/>
        <rFont val="Arial"/>
        <family val="2"/>
      </rPr>
      <t xml:space="preserve"> in 2021</t>
    </r>
    <phoneticPr fontId="3"/>
  </si>
  <si>
    <t>Total Amount of CERs Transferred Among Annex B Parties in 2008-2021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</si>
</sst>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 #,##0.00_-;_-* &quot;-&quot;??_-;_-@_-"/>
    <numFmt numFmtId="177" formatCode="#,##0_ "/>
    <numFmt numFmtId="178" formatCode="#,##0_ ;[Red]\-#,##0\ "/>
    <numFmt numFmtId="179" formatCode="0.0"/>
    <numFmt numFmtId="180" formatCode="#,###,###"/>
  </numFmts>
  <fonts count="52" x14ac:knownFonts="1">
    <font>
      <sz val="11"/>
      <name val="ＭＳ Ｐゴシック"/>
      <family val="3"/>
      <charset val="128"/>
    </font>
    <font>
      <sz val="11"/>
      <color theme="1"/>
      <name val="ＭＳ Ｐゴシック"/>
      <family val="2"/>
      <charset val="128"/>
      <scheme val="minor"/>
    </font>
    <font>
      <b/>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Arial"/>
      <family val="2"/>
    </font>
    <font>
      <sz val="11"/>
      <name val="Arial"/>
      <family val="2"/>
    </font>
    <font>
      <sz val="10"/>
      <name val="Arial"/>
      <family val="2"/>
    </font>
    <font>
      <b/>
      <sz val="10"/>
      <name val="Arial"/>
      <family val="2"/>
    </font>
    <font>
      <sz val="10"/>
      <name val="Arial"/>
      <family val="2"/>
    </font>
    <font>
      <u/>
      <sz val="10"/>
      <color indexed="12"/>
      <name val="Arial"/>
      <family val="2"/>
    </font>
    <font>
      <u/>
      <sz val="10"/>
      <color indexed="12"/>
      <name val="Arial"/>
      <family val="2"/>
    </font>
    <font>
      <sz val="8"/>
      <name val="Arial"/>
      <family val="2"/>
    </font>
    <font>
      <sz val="10"/>
      <name val="Arial"/>
      <family val="2"/>
    </font>
    <font>
      <u/>
      <sz val="10"/>
      <color indexed="12"/>
      <name val="Arial"/>
      <family val="2"/>
    </font>
    <font>
      <sz val="10"/>
      <name val="Arial"/>
      <family val="2"/>
    </font>
    <font>
      <u/>
      <sz val="10"/>
      <color indexed="12"/>
      <name val="Arial"/>
      <family val="2"/>
    </font>
    <font>
      <sz val="10"/>
      <name val="Arial"/>
      <family val="2"/>
    </font>
    <font>
      <u/>
      <sz val="10"/>
      <color indexed="12"/>
      <name val="Arial"/>
      <family val="2"/>
    </font>
    <font>
      <sz val="11"/>
      <color indexed="8"/>
      <name val="Arial"/>
      <family val="2"/>
    </font>
    <font>
      <sz val="11"/>
      <color indexed="10"/>
      <name val="Arial"/>
      <family val="2"/>
    </font>
    <font>
      <u/>
      <sz val="8"/>
      <color indexed="12"/>
      <name val="Arial"/>
      <family val="2"/>
    </font>
    <font>
      <u/>
      <sz val="10"/>
      <color indexed="12"/>
      <name val="Arial"/>
      <family val="2"/>
      <charset val="161"/>
    </font>
    <font>
      <u/>
      <sz val="10"/>
      <color indexed="12"/>
      <name val="Arial"/>
      <family val="2"/>
      <charset val="204"/>
    </font>
    <font>
      <b/>
      <sz val="18"/>
      <color indexed="9"/>
      <name val="Arial"/>
      <family val="2"/>
    </font>
    <font>
      <b/>
      <vertAlign val="superscript"/>
      <sz val="18"/>
      <color indexed="9"/>
      <name val="Arial"/>
      <family val="2"/>
    </font>
    <font>
      <sz val="14"/>
      <color indexed="9"/>
      <name val="Arial"/>
      <family val="2"/>
    </font>
    <font>
      <sz val="11"/>
      <color theme="1"/>
      <name val="ＭＳ Ｐゴシック"/>
      <family val="3"/>
      <charset val="128"/>
      <scheme val="minor"/>
    </font>
    <font>
      <u/>
      <sz val="11"/>
      <color theme="10"/>
      <name val="ＭＳ Ｐゴシック"/>
      <family val="3"/>
      <charset val="128"/>
    </font>
    <font>
      <sz val="11"/>
      <color indexed="8"/>
      <name val="ＭＳ Ｐゴシック"/>
      <family val="3"/>
      <charset val="128"/>
      <scheme val="minor"/>
    </font>
    <font>
      <u/>
      <sz val="11"/>
      <color theme="10"/>
      <name val="ＭＳ Ｐゴシック"/>
      <family val="3"/>
      <charset val="128"/>
      <scheme val="minor"/>
    </font>
    <font>
      <b/>
      <sz val="11"/>
      <color theme="0"/>
      <name val="Arial"/>
      <family val="2"/>
    </font>
    <font>
      <b/>
      <sz val="14"/>
      <color theme="0"/>
      <name val="Arial"/>
      <family val="2"/>
    </font>
    <font>
      <b/>
      <u/>
      <sz val="12"/>
      <color rgb="FF194BEB"/>
      <name val="Arial"/>
      <family val="2"/>
    </font>
    <font>
      <u/>
      <sz val="11"/>
      <color rgb="FF194BEB"/>
      <name val="Arial"/>
      <family val="2"/>
    </font>
    <font>
      <b/>
      <sz val="12"/>
      <color rgb="FF194BEB"/>
      <name val="Arial"/>
      <family val="2"/>
    </font>
    <font>
      <b/>
      <u/>
      <sz val="11"/>
      <color theme="10"/>
      <name val="Arial"/>
      <family val="2"/>
    </font>
    <font>
      <b/>
      <sz val="18"/>
      <color theme="0"/>
      <name val="Arial"/>
      <family val="2"/>
    </font>
    <font>
      <sz val="11"/>
      <color theme="0"/>
      <name val="Arial"/>
      <family val="2"/>
    </font>
    <font>
      <sz val="11"/>
      <color rgb="FFFF0000"/>
      <name val="Arial"/>
      <family val="2"/>
    </font>
    <font>
      <b/>
      <sz val="12"/>
      <color theme="0"/>
      <name val="Arial"/>
      <family val="2"/>
    </font>
    <font>
      <b/>
      <sz val="16"/>
      <color theme="0"/>
      <name val="Arial"/>
      <family val="2"/>
    </font>
    <font>
      <b/>
      <sz val="10"/>
      <color theme="0"/>
      <name val="Arial"/>
      <family val="2"/>
    </font>
    <font>
      <sz val="20"/>
      <color theme="0"/>
      <name val="Arial"/>
      <family val="2"/>
    </font>
    <font>
      <b/>
      <sz val="12"/>
      <name val="Arial"/>
      <family val="2"/>
    </font>
    <font>
      <sz val="11"/>
      <color indexed="8"/>
      <name val="ＭＳ Ｐゴシック"/>
      <family val="2"/>
      <scheme val="minor"/>
    </font>
    <font>
      <sz val="10"/>
      <name val="Arial"/>
      <family val="2"/>
    </font>
    <font>
      <u/>
      <sz val="10"/>
      <color indexed="12"/>
      <name val="Arial"/>
      <family val="2"/>
    </font>
    <font>
      <sz val="11"/>
      <color theme="0"/>
      <name val="ＭＳ Ｐゴシック"/>
      <family val="3"/>
      <charset val="128"/>
    </font>
    <font>
      <u/>
      <sz val="11"/>
      <color theme="10"/>
      <name val="Arial"/>
      <family val="2"/>
    </font>
    <font>
      <i/>
      <sz val="11"/>
      <name val="Arial"/>
      <family val="2"/>
    </font>
  </fonts>
  <fills count="17">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ED5353"/>
        <bgColor indexed="64"/>
      </patternFill>
    </fill>
    <fill>
      <patternFill patternType="solid">
        <fgColor rgb="FF4A434B"/>
        <bgColor indexed="64"/>
      </patternFill>
    </fill>
    <fill>
      <patternFill patternType="solid">
        <fgColor rgb="FFBFD391"/>
        <bgColor indexed="64"/>
      </patternFill>
    </fill>
    <fill>
      <patternFill patternType="solid">
        <fgColor theme="0"/>
        <bgColor indexed="64"/>
      </patternFill>
    </fill>
    <fill>
      <patternFill patternType="solid">
        <fgColor theme="6"/>
        <bgColor indexed="64"/>
      </patternFill>
    </fill>
    <fill>
      <patternFill patternType="solid">
        <fgColor theme="0" tint="-0.249977111117893"/>
        <bgColor indexed="64"/>
      </patternFill>
    </fill>
    <fill>
      <patternFill patternType="solid">
        <fgColor rgb="FFB9B2BA"/>
        <bgColor indexed="64"/>
      </patternFill>
    </fill>
    <fill>
      <patternFill patternType="solid">
        <fgColor rgb="FFF17777"/>
        <bgColor indexed="64"/>
      </patternFill>
    </fill>
    <fill>
      <patternFill patternType="solid">
        <fgColor rgb="FFF17373"/>
        <bgColor indexed="64"/>
      </patternFill>
    </fill>
    <fill>
      <patternFill patternType="solid">
        <fgColor rgb="FF695E6A"/>
        <bgColor indexed="64"/>
      </patternFill>
    </fill>
    <fill>
      <patternFill patternType="solid">
        <fgColor rgb="FFC6C1C7"/>
        <bgColor indexed="64"/>
      </patternFill>
    </fill>
    <fill>
      <patternFill patternType="solid">
        <fgColor rgb="FFFFFF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right/>
      <top style="thin">
        <color theme="0" tint="-0.249977111117893"/>
      </top>
      <bottom style="thin">
        <color indexed="64"/>
      </bottom>
      <diagonal/>
    </border>
    <border>
      <left/>
      <right/>
      <top style="thin">
        <color theme="0" tint="-0.249977111117893"/>
      </top>
      <bottom/>
      <diagonal/>
    </border>
    <border>
      <left/>
      <right style="thin">
        <color indexed="64"/>
      </right>
      <top style="thin">
        <color theme="0" tint="-0.249977111117893"/>
      </top>
      <bottom style="thin">
        <color indexed="64"/>
      </bottom>
      <diagonal/>
    </border>
    <border>
      <left/>
      <right style="thin">
        <color theme="1" tint="0.1499984740745262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style="thin">
        <color theme="0" tint="-0.249977111117893"/>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thin">
        <color theme="0" tint="-0.249977111117893"/>
      </right>
      <top style="thin">
        <color theme="0" tint="-0.34998626667073579"/>
      </top>
      <bottom style="thin">
        <color indexed="64"/>
      </bottom>
      <diagonal/>
    </border>
    <border>
      <left style="thin">
        <color theme="0" tint="-0.34998626667073579"/>
      </left>
      <right/>
      <top/>
      <bottom style="thin">
        <color indexed="64"/>
      </bottom>
      <diagonal/>
    </border>
    <border>
      <left style="thin">
        <color indexed="64"/>
      </left>
      <right style="thin">
        <color theme="0" tint="-0.249977111117893"/>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indexed="64"/>
      </left>
      <right style="thin">
        <color indexed="64"/>
      </right>
      <top/>
      <bottom style="thin">
        <color theme="0" tint="-0.34998626667073579"/>
      </bottom>
      <diagonal/>
    </border>
    <border>
      <left style="thin">
        <color indexed="64"/>
      </left>
      <right style="thin">
        <color indexed="64"/>
      </right>
      <top/>
      <bottom style="thin">
        <color theme="0" tint="-0.249977111117893"/>
      </bottom>
      <diagonal/>
    </border>
    <border>
      <left style="thin">
        <color indexed="64"/>
      </left>
      <right style="thin">
        <color theme="0" tint="-0.249977111117893"/>
      </right>
      <top/>
      <bottom style="thin">
        <color indexed="64"/>
      </bottom>
      <diagonal/>
    </border>
    <border>
      <left style="thin">
        <color indexed="64"/>
      </left>
      <right style="thin">
        <color theme="0" tint="-0.249977111117893"/>
      </right>
      <top style="thin">
        <color indexed="64"/>
      </top>
      <bottom/>
      <diagonal/>
    </border>
    <border>
      <left/>
      <right style="thin">
        <color theme="0" tint="-0.24994659260841701"/>
      </right>
      <top style="thin">
        <color theme="0" tint="-0.249977111117893"/>
      </top>
      <bottom style="thin">
        <color theme="0" tint="-0.249977111117893"/>
      </bottom>
      <diagonal/>
    </border>
    <border>
      <left/>
      <right style="thin">
        <color theme="0" tint="-0.24994659260841701"/>
      </right>
      <top style="thin">
        <color theme="0" tint="-0.249977111117893"/>
      </top>
      <bottom style="thin">
        <color indexed="64"/>
      </bottom>
      <diagonal/>
    </border>
    <border>
      <left style="thin">
        <color theme="0" tint="-0.249977111117893"/>
      </left>
      <right style="thin">
        <color theme="0" tint="-0.24994659260841701"/>
      </right>
      <top/>
      <bottom style="thin">
        <color theme="0" tint="-0.249977111117893"/>
      </bottom>
      <diagonal/>
    </border>
    <border>
      <left/>
      <right style="thin">
        <color theme="0" tint="-0.24994659260841701"/>
      </right>
      <top/>
      <bottom style="thin">
        <color theme="0" tint="-0.249977111117893"/>
      </bottom>
      <diagonal/>
    </border>
    <border>
      <left style="thin">
        <color theme="0" tint="-0.24994659260841701"/>
      </left>
      <right/>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style="thin">
        <color theme="0" tint="-0.24994659260841701"/>
      </right>
      <top/>
      <bottom style="thin">
        <color theme="0" tint="-0.249977111117893"/>
      </bottom>
      <diagonal/>
    </border>
    <border>
      <left style="thin">
        <color theme="0" tint="-0.24994659260841701"/>
      </left>
      <right style="thin">
        <color theme="0" tint="-0.24994659260841701"/>
      </right>
      <top style="thin">
        <color theme="0" tint="-0.249977111117893"/>
      </top>
      <bottom style="thin">
        <color indexed="64"/>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right style="thin">
        <color theme="1" tint="0.249977111117893"/>
      </right>
      <top style="thin">
        <color theme="0" tint="-0.249977111117893"/>
      </top>
      <bottom style="thin">
        <color indexed="64"/>
      </bottom>
      <diagonal/>
    </border>
    <border>
      <left/>
      <right style="thin">
        <color theme="1" tint="0.249977111117893"/>
      </right>
      <top style="thin">
        <color theme="0" tint="-0.249977111117893"/>
      </top>
      <bottom style="thin">
        <color theme="0" tint="-0.249977111117893"/>
      </bottom>
      <diagonal/>
    </border>
    <border>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249977111117893"/>
      </left>
      <right/>
      <top style="thin">
        <color indexed="64"/>
      </top>
      <bottom style="thin">
        <color indexed="64"/>
      </bottom>
      <diagonal/>
    </border>
    <border>
      <left/>
      <right style="thin">
        <color theme="0" tint="-0.34998626667073579"/>
      </right>
      <top style="thin">
        <color indexed="64"/>
      </top>
      <bottom style="thin">
        <color indexed="64"/>
      </bottom>
      <diagonal/>
    </border>
    <border>
      <left/>
      <right/>
      <top style="thin">
        <color theme="0" tint="-0.34998626667073579"/>
      </top>
      <bottom/>
      <diagonal/>
    </border>
    <border>
      <left/>
      <right style="thin">
        <color theme="1" tint="0.14999847407452621"/>
      </right>
      <top style="thin">
        <color theme="0" tint="-0.34998626667073579"/>
      </top>
      <bottom/>
      <diagonal/>
    </border>
    <border>
      <left/>
      <right style="thin">
        <color theme="0" tint="-0.499984740745262"/>
      </right>
      <top style="thin">
        <color theme="0" tint="-0.34998626667073579"/>
      </top>
      <bottom/>
      <diagonal/>
    </border>
    <border>
      <left/>
      <right style="thin">
        <color theme="0" tint="-0.34998626667073579"/>
      </right>
      <top style="thin">
        <color theme="0" tint="-0.34998626667073579"/>
      </top>
      <bottom/>
      <diagonal/>
    </border>
    <border>
      <left/>
      <right style="thin">
        <color theme="1" tint="0.14999847407452621"/>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249977111117893"/>
      </left>
      <right/>
      <top/>
      <bottom/>
      <diagonal/>
    </border>
    <border>
      <left/>
      <right/>
      <top/>
      <bottom style="thin">
        <color theme="0" tint="-0.34998626667073579"/>
      </bottom>
      <diagonal/>
    </border>
    <border>
      <left style="thin">
        <color theme="0" tint="-0.499984740745262"/>
      </left>
      <right/>
      <top style="thin">
        <color indexed="64"/>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theme="0" tint="-0.24994659260841701"/>
      </left>
      <right style="thin">
        <color indexed="64"/>
      </right>
      <top style="thin">
        <color theme="0" tint="-0.249977111117893"/>
      </top>
      <bottom style="thin">
        <color indexed="64"/>
      </bottom>
      <diagonal/>
    </border>
    <border>
      <left/>
      <right style="thin">
        <color theme="0" tint="-0.249977111117893"/>
      </right>
      <top/>
      <bottom/>
      <diagonal/>
    </border>
    <border>
      <left/>
      <right style="thin">
        <color theme="0" tint="-0.249977111117893"/>
      </right>
      <top style="thin">
        <color indexed="64"/>
      </top>
      <bottom/>
      <diagonal/>
    </border>
    <border>
      <left/>
      <right style="thin">
        <color theme="0" tint="-0.249977111117893"/>
      </right>
      <top/>
      <bottom style="thin">
        <color indexed="64"/>
      </bottom>
      <diagonal/>
    </border>
    <border>
      <left style="thin">
        <color theme="0" tint="-0.24994659260841701"/>
      </left>
      <right/>
      <top style="thin">
        <color theme="0" tint="-0.249977111117893"/>
      </top>
      <bottom style="thin">
        <color indexed="64"/>
      </bottom>
      <diagonal/>
    </border>
    <border>
      <left style="thin">
        <color theme="0" tint="-0.249977111117893"/>
      </left>
      <right style="thin">
        <color theme="0" tint="-0.249977111117893"/>
      </right>
      <top style="thin">
        <color indexed="64"/>
      </top>
      <bottom style="thin">
        <color theme="0" tint="-0.34998626667073579"/>
      </bottom>
      <diagonal/>
    </border>
    <border>
      <left style="thin">
        <color theme="0" tint="-0.249977111117893"/>
      </left>
      <right style="thin">
        <color theme="0" tint="-0.249977111117893"/>
      </right>
      <top style="thin">
        <color theme="0" tint="-0.34998626667073579"/>
      </top>
      <bottom/>
      <diagonal/>
    </border>
  </borders>
  <cellStyleXfs count="42">
    <xf numFmtId="0" fontId="0" fillId="0" borderId="0">
      <alignment vertical="center"/>
    </xf>
    <xf numFmtId="38" fontId="5"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8" fillId="0" borderId="0"/>
    <xf numFmtId="0" fontId="30" fillId="0" borderId="0"/>
    <xf numFmtId="0" fontId="8" fillId="0" borderId="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0" borderId="0" applyNumberFormat="0" applyFill="0" applyBorder="0" applyAlignment="0" applyProtection="0"/>
    <xf numFmtId="176" fontId="18"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8" fillId="0" borderId="0"/>
    <xf numFmtId="0" fontId="5" fillId="0" borderId="0">
      <alignment vertical="center"/>
    </xf>
    <xf numFmtId="0" fontId="28" fillId="0" borderId="0"/>
    <xf numFmtId="0" fontId="10" fillId="0" borderId="0"/>
    <xf numFmtId="0" fontId="8" fillId="0" borderId="0"/>
    <xf numFmtId="0" fontId="28" fillId="0" borderId="0">
      <alignment vertical="center"/>
    </xf>
    <xf numFmtId="0" fontId="8" fillId="0" borderId="0"/>
    <xf numFmtId="0" fontId="8" fillId="0" borderId="0"/>
    <xf numFmtId="0" fontId="14" fillId="0" borderId="0"/>
    <xf numFmtId="0" fontId="8" fillId="0" borderId="0"/>
    <xf numFmtId="0" fontId="5" fillId="0" borderId="0">
      <alignment vertical="center"/>
    </xf>
    <xf numFmtId="0" fontId="28" fillId="0" borderId="0"/>
    <xf numFmtId="0" fontId="16" fillId="0" borderId="0"/>
    <xf numFmtId="0" fontId="8" fillId="0" borderId="0"/>
    <xf numFmtId="0" fontId="46" fillId="0" borderId="0"/>
    <xf numFmtId="0" fontId="47" fillId="0" borderId="0"/>
    <xf numFmtId="0" fontId="4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6" fillId="0" borderId="0">
      <alignment vertical="center"/>
    </xf>
    <xf numFmtId="0" fontId="46" fillId="0" borderId="0"/>
  </cellStyleXfs>
  <cellXfs count="320">
    <xf numFmtId="0" fontId="0" fillId="0" borderId="0" xfId="0">
      <alignment vertical="center"/>
    </xf>
    <xf numFmtId="0" fontId="2" fillId="0" borderId="0" xfId="0" applyFont="1">
      <alignment vertical="center"/>
    </xf>
    <xf numFmtId="0" fontId="0" fillId="0" borderId="0" xfId="0" applyAlignment="1">
      <alignment vertical="center" wrapText="1"/>
    </xf>
    <xf numFmtId="0" fontId="4" fillId="0" borderId="0" xfId="0" applyFont="1">
      <alignment vertical="center"/>
    </xf>
    <xf numFmtId="0" fontId="0" fillId="0" borderId="0" xfId="0" applyAlignment="1">
      <alignment horizontal="left" vertical="center" wrapText="1"/>
    </xf>
    <xf numFmtId="0" fontId="29" fillId="0" borderId="0" xfId="2" applyAlignment="1" applyProtection="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pplyAlignment="1">
      <alignment vertical="center" wrapText="1"/>
    </xf>
    <xf numFmtId="38" fontId="7" fillId="0" borderId="0" xfId="0" applyNumberFormat="1" applyFont="1">
      <alignment vertical="center"/>
    </xf>
    <xf numFmtId="0" fontId="7" fillId="0" borderId="0" xfId="0" applyFont="1" applyAlignment="1">
      <alignment horizontal="left" vertical="center" wrapText="1"/>
    </xf>
    <xf numFmtId="38" fontId="20" fillId="0" borderId="0" xfId="0" applyNumberFormat="1" applyFont="1">
      <alignment vertical="center"/>
    </xf>
    <xf numFmtId="0" fontId="7" fillId="0" borderId="0" xfId="0" applyFont="1" applyAlignment="1">
      <alignment horizontal="left"/>
    </xf>
    <xf numFmtId="0" fontId="6" fillId="0" borderId="0" xfId="0" applyFont="1" applyAlignment="1">
      <alignment horizontal="right" vertical="center"/>
    </xf>
    <xf numFmtId="0" fontId="21" fillId="0" borderId="0" xfId="0" applyFont="1">
      <alignment vertical="center"/>
    </xf>
    <xf numFmtId="177" fontId="7" fillId="0" borderId="0" xfId="0" applyNumberFormat="1" applyFont="1">
      <alignment vertical="center"/>
    </xf>
    <xf numFmtId="0" fontId="7" fillId="0" borderId="1" xfId="0" applyFont="1" applyBorder="1" applyAlignment="1">
      <alignment horizontal="left" vertical="center" wrapText="1"/>
    </xf>
    <xf numFmtId="38" fontId="7" fillId="0" borderId="0" xfId="1" applyFont="1">
      <alignment vertical="center"/>
    </xf>
    <xf numFmtId="38" fontId="6" fillId="0" borderId="0" xfId="1" applyFont="1">
      <alignment vertical="center"/>
    </xf>
    <xf numFmtId="38" fontId="7" fillId="0" borderId="0" xfId="1" applyFont="1" applyAlignment="1">
      <alignment horizontal="left" vertical="center" wrapText="1"/>
    </xf>
    <xf numFmtId="38" fontId="20" fillId="0" borderId="0" xfId="1" applyFont="1">
      <alignment vertical="center"/>
    </xf>
    <xf numFmtId="38" fontId="7" fillId="0" borderId="0" xfId="1" applyFont="1" applyAlignment="1">
      <alignment vertical="center" wrapText="1"/>
    </xf>
    <xf numFmtId="38" fontId="6" fillId="0" borderId="0" xfId="1" applyFont="1" applyAlignment="1">
      <alignment horizontal="right" vertical="center"/>
    </xf>
    <xf numFmtId="38" fontId="0" fillId="0" borderId="0" xfId="1" applyFo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17" fontId="7" fillId="0" borderId="1" xfId="0" applyNumberFormat="1" applyFont="1" applyBorder="1" applyAlignment="1">
      <alignment horizontal="left"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9" fillId="0" borderId="0" xfId="0" applyFont="1">
      <alignment vertical="center"/>
    </xf>
    <xf numFmtId="0" fontId="8" fillId="0" borderId="0" xfId="0" applyFont="1" applyAlignment="1">
      <alignment vertical="center" wrapText="1"/>
    </xf>
    <xf numFmtId="179" fontId="7" fillId="0" borderId="1" xfId="0" applyNumberFormat="1" applyFont="1" applyBorder="1" applyAlignment="1">
      <alignment horizontal="left" vertical="center" wrapText="1"/>
    </xf>
    <xf numFmtId="0" fontId="32" fillId="6" borderId="7"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7" fillId="2" borderId="15" xfId="0" applyFont="1" applyFill="1" applyBorder="1">
      <alignment vertical="center"/>
    </xf>
    <xf numFmtId="0" fontId="7" fillId="7" borderId="15"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2" borderId="16" xfId="0" applyFont="1" applyFill="1" applyBorder="1">
      <alignment vertical="center"/>
    </xf>
    <xf numFmtId="0" fontId="7" fillId="7" borderId="16"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177" fontId="8" fillId="8" borderId="19" xfId="0" applyNumberFormat="1" applyFont="1" applyFill="1" applyBorder="1" applyAlignment="1">
      <alignment horizontal="right" vertical="center"/>
    </xf>
    <xf numFmtId="0" fontId="22" fillId="8" borderId="20" xfId="2" applyFont="1" applyFill="1" applyBorder="1" applyAlignment="1" applyProtection="1">
      <alignment vertical="center" wrapText="1"/>
    </xf>
    <xf numFmtId="0" fontId="22" fillId="8" borderId="21" xfId="2" applyFont="1" applyFill="1" applyBorder="1" applyAlignment="1" applyProtection="1">
      <alignment vertical="center" wrapText="1"/>
    </xf>
    <xf numFmtId="0" fontId="32" fillId="6" borderId="10" xfId="0" applyFont="1" applyFill="1" applyBorder="1" applyAlignment="1">
      <alignment vertical="center" wrapText="1"/>
    </xf>
    <xf numFmtId="0" fontId="32" fillId="6" borderId="1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2" xfId="0" applyFont="1" applyFill="1" applyBorder="1" applyAlignment="1">
      <alignment horizontal="center" vertical="center" wrapText="1"/>
    </xf>
    <xf numFmtId="38" fontId="9" fillId="8" borderId="0" xfId="0" applyNumberFormat="1" applyFont="1" applyFill="1">
      <alignment vertical="center"/>
    </xf>
    <xf numFmtId="38" fontId="9" fillId="8" borderId="22" xfId="0" applyNumberFormat="1" applyFont="1" applyFill="1" applyBorder="1">
      <alignment vertical="center"/>
    </xf>
    <xf numFmtId="38" fontId="8" fillId="8" borderId="23" xfId="0" applyNumberFormat="1" applyFont="1" applyFill="1" applyBorder="1">
      <alignment vertical="center"/>
    </xf>
    <xf numFmtId="38" fontId="9" fillId="8" borderId="13" xfId="0" applyNumberFormat="1" applyFont="1" applyFill="1" applyBorder="1">
      <alignment vertical="center"/>
    </xf>
    <xf numFmtId="38" fontId="7" fillId="9" borderId="24" xfId="0" applyNumberFormat="1" applyFont="1" applyFill="1" applyBorder="1" applyAlignment="1">
      <alignment horizontal="left" vertical="center" wrapText="1"/>
    </xf>
    <xf numFmtId="38" fontId="8" fillId="8" borderId="25" xfId="0" applyNumberFormat="1" applyFont="1" applyFill="1" applyBorder="1">
      <alignment vertical="center"/>
    </xf>
    <xf numFmtId="0" fontId="7" fillId="2" borderId="24" xfId="0" applyFont="1" applyFill="1" applyBorder="1" applyAlignment="1">
      <alignment vertical="center" wrapText="1"/>
    </xf>
    <xf numFmtId="0" fontId="7" fillId="7" borderId="24"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7" fillId="4" borderId="26" xfId="0" applyFont="1" applyFill="1" applyBorder="1" applyAlignment="1">
      <alignment horizontal="left" vertical="center" wrapText="1"/>
    </xf>
    <xf numFmtId="38" fontId="9" fillId="8" borderId="27" xfId="0" applyNumberFormat="1" applyFont="1" applyFill="1" applyBorder="1">
      <alignment vertical="center"/>
    </xf>
    <xf numFmtId="38" fontId="8" fillId="8" borderId="28" xfId="0" applyNumberFormat="1" applyFont="1" applyFill="1" applyBorder="1">
      <alignment vertical="center"/>
    </xf>
    <xf numFmtId="0" fontId="7" fillId="2" borderId="15" xfId="0" applyFont="1" applyFill="1" applyBorder="1" applyAlignment="1">
      <alignment vertical="center" wrapText="1"/>
    </xf>
    <xf numFmtId="38" fontId="8" fillId="10" borderId="23" xfId="0" applyNumberFormat="1" applyFont="1" applyFill="1" applyBorder="1">
      <alignment vertical="center"/>
    </xf>
    <xf numFmtId="38" fontId="8" fillId="10" borderId="29" xfId="0" applyNumberFormat="1" applyFont="1" applyFill="1" applyBorder="1">
      <alignment vertical="center"/>
    </xf>
    <xf numFmtId="38" fontId="7" fillId="0" borderId="11" xfId="0" applyNumberFormat="1" applyFont="1" applyBorder="1">
      <alignment vertical="center"/>
    </xf>
    <xf numFmtId="0" fontId="7" fillId="0" borderId="10" xfId="0" applyFont="1" applyBorder="1">
      <alignment vertical="center"/>
    </xf>
    <xf numFmtId="38" fontId="8" fillId="10" borderId="30" xfId="0" applyNumberFormat="1" applyFont="1" applyFill="1" applyBorder="1">
      <alignment vertical="center"/>
    </xf>
    <xf numFmtId="177" fontId="8" fillId="8" borderId="31" xfId="0" applyNumberFormat="1" applyFont="1" applyFill="1" applyBorder="1" applyAlignment="1">
      <alignment horizontal="right" vertical="center"/>
    </xf>
    <xf numFmtId="0" fontId="8" fillId="11" borderId="9" xfId="0" applyFont="1" applyFill="1" applyBorder="1" applyAlignment="1">
      <alignment horizontal="center" vertical="center" wrapText="1"/>
    </xf>
    <xf numFmtId="0" fontId="33" fillId="6" borderId="0" xfId="0" applyFont="1" applyFill="1">
      <alignment vertical="center"/>
    </xf>
    <xf numFmtId="0" fontId="34" fillId="5" borderId="32" xfId="0" applyFont="1" applyFill="1" applyBorder="1" applyAlignment="1">
      <alignment horizontal="left" vertical="center" wrapText="1"/>
    </xf>
    <xf numFmtId="0" fontId="36" fillId="5" borderId="33" xfId="0" applyFont="1" applyFill="1" applyBorder="1" applyAlignment="1">
      <alignment horizontal="left" vertical="center" wrapText="1"/>
    </xf>
    <xf numFmtId="0" fontId="7" fillId="9" borderId="37"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9" borderId="39" xfId="0" applyFont="1" applyFill="1" applyBorder="1" applyAlignment="1">
      <alignment horizontal="left" vertical="center" wrapText="1"/>
    </xf>
    <xf numFmtId="0" fontId="7" fillId="9" borderId="38" xfId="0" applyFont="1" applyFill="1" applyBorder="1" applyAlignment="1">
      <alignment horizontal="left" vertical="center" wrapText="1"/>
    </xf>
    <xf numFmtId="0" fontId="34" fillId="5" borderId="32" xfId="0" applyFont="1" applyFill="1" applyBorder="1" applyAlignment="1">
      <alignment horizontal="left" vertical="center"/>
    </xf>
    <xf numFmtId="0" fontId="37" fillId="5" borderId="32" xfId="2" applyFont="1" applyFill="1" applyBorder="1" applyAlignment="1" applyProtection="1">
      <alignment horizontal="left" vertical="center"/>
    </xf>
    <xf numFmtId="0" fontId="38" fillId="6" borderId="0" xfId="0" applyFont="1" applyFill="1">
      <alignment vertical="center"/>
    </xf>
    <xf numFmtId="0" fontId="38" fillId="6" borderId="40" xfId="0" applyFont="1" applyFill="1" applyBorder="1">
      <alignment vertical="center"/>
    </xf>
    <xf numFmtId="0" fontId="38" fillId="6" borderId="14" xfId="0" applyFont="1" applyFill="1" applyBorder="1">
      <alignment vertical="center"/>
    </xf>
    <xf numFmtId="38" fontId="7" fillId="9" borderId="8" xfId="0" applyNumberFormat="1" applyFont="1" applyFill="1" applyBorder="1" applyAlignment="1">
      <alignment horizontal="center" vertical="center" wrapText="1"/>
    </xf>
    <xf numFmtId="38" fontId="9" fillId="8" borderId="34" xfId="0" applyNumberFormat="1" applyFont="1" applyFill="1" applyBorder="1">
      <alignment vertical="center"/>
    </xf>
    <xf numFmtId="0" fontId="9" fillId="5" borderId="0" xfId="0" applyFont="1" applyFill="1" applyAlignment="1">
      <alignment horizontal="center" vertical="center" wrapText="1"/>
    </xf>
    <xf numFmtId="0" fontId="7" fillId="7" borderId="38" xfId="0" applyFont="1" applyFill="1" applyBorder="1" applyAlignment="1">
      <alignment horizontal="left" vertical="center" wrapText="1"/>
    </xf>
    <xf numFmtId="0" fontId="7" fillId="7" borderId="37" xfId="0" applyFont="1" applyFill="1" applyBorder="1" applyAlignment="1">
      <alignment horizontal="left" vertical="center" wrapText="1"/>
    </xf>
    <xf numFmtId="0" fontId="6" fillId="7" borderId="39"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39" fillId="6" borderId="38" xfId="0" applyFont="1" applyFill="1" applyBorder="1" applyAlignment="1">
      <alignment horizontal="left" vertical="center" wrapText="1"/>
    </xf>
    <xf numFmtId="0" fontId="39" fillId="6" borderId="37" xfId="0" applyFont="1" applyFill="1" applyBorder="1" applyAlignment="1">
      <alignment horizontal="left" vertical="center" wrapText="1"/>
    </xf>
    <xf numFmtId="0" fontId="32" fillId="6" borderId="39" xfId="0" applyFont="1" applyFill="1" applyBorder="1" applyAlignment="1">
      <alignment horizontal="left" vertical="center" wrapText="1"/>
    </xf>
    <xf numFmtId="38" fontId="40" fillId="0" borderId="0" xfId="1" applyFont="1">
      <alignment vertical="center"/>
    </xf>
    <xf numFmtId="0" fontId="8" fillId="5" borderId="1" xfId="0" applyFont="1" applyFill="1" applyBorder="1" applyAlignment="1">
      <alignment horizontal="center" vertical="center" wrapText="1"/>
    </xf>
    <xf numFmtId="0" fontId="37" fillId="5" borderId="32" xfId="2" applyFont="1" applyFill="1" applyBorder="1" applyAlignment="1" applyProtection="1">
      <alignment horizontal="left" vertical="center" wrapText="1"/>
    </xf>
    <xf numFmtId="0" fontId="38" fillId="6" borderId="0" xfId="0" applyFont="1" applyFill="1" applyAlignment="1">
      <alignment vertical="center" wrapText="1"/>
    </xf>
    <xf numFmtId="0" fontId="45" fillId="12" borderId="32" xfId="0" applyFont="1" applyFill="1" applyBorder="1" applyAlignment="1">
      <alignment horizontal="center" vertical="center" wrapText="1"/>
    </xf>
    <xf numFmtId="0" fontId="7" fillId="8" borderId="32" xfId="0" applyFont="1" applyFill="1" applyBorder="1" applyAlignment="1">
      <alignment horizontal="right" vertical="center" wrapText="1"/>
    </xf>
    <xf numFmtId="0" fontId="7" fillId="8" borderId="15" xfId="0" applyFont="1" applyFill="1" applyBorder="1" applyAlignment="1">
      <alignment horizontal="right" vertical="center" wrapText="1"/>
    </xf>
    <xf numFmtId="0" fontId="7" fillId="8" borderId="37" xfId="0" applyFont="1" applyFill="1" applyBorder="1" applyAlignment="1">
      <alignment horizontal="right" vertical="center" wrapText="1"/>
    </xf>
    <xf numFmtId="0" fontId="35" fillId="8" borderId="37" xfId="2" applyFont="1" applyFill="1" applyBorder="1" applyAlignment="1" applyProtection="1">
      <alignment horizontal="right" vertical="center" wrapText="1"/>
    </xf>
    <xf numFmtId="177" fontId="8" fillId="8" borderId="63" xfId="0" applyNumberFormat="1" applyFont="1" applyFill="1" applyBorder="1" applyAlignment="1">
      <alignment horizontal="right" vertical="center"/>
    </xf>
    <xf numFmtId="177" fontId="8" fillId="8" borderId="64" xfId="0" applyNumberFormat="1" applyFont="1" applyFill="1" applyBorder="1" applyAlignment="1">
      <alignment horizontal="right" vertical="center"/>
    </xf>
    <xf numFmtId="177" fontId="8" fillId="15" borderId="5" xfId="0" applyNumberFormat="1" applyFont="1" applyFill="1" applyBorder="1" applyAlignment="1">
      <alignment horizontal="right" vertical="center"/>
    </xf>
    <xf numFmtId="177" fontId="8" fillId="15" borderId="67" xfId="0" applyNumberFormat="1" applyFont="1" applyFill="1" applyBorder="1" applyAlignment="1">
      <alignment horizontal="right" vertical="center"/>
    </xf>
    <xf numFmtId="0" fontId="41" fillId="6" borderId="0" xfId="0" applyFont="1" applyFill="1">
      <alignment vertical="center"/>
    </xf>
    <xf numFmtId="0" fontId="0" fillId="0" borderId="69" xfId="0" applyBorder="1">
      <alignment vertical="center"/>
    </xf>
    <xf numFmtId="0" fontId="8" fillId="11" borderId="1" xfId="0" applyFont="1" applyFill="1" applyBorder="1" applyAlignment="1">
      <alignment vertical="center" wrapText="1"/>
    </xf>
    <xf numFmtId="0" fontId="8" fillId="11" borderId="1" xfId="0" applyFont="1" applyFill="1" applyBorder="1" applyAlignment="1">
      <alignment horizontal="center" vertical="center" wrapText="1"/>
    </xf>
    <xf numFmtId="38" fontId="8" fillId="0" borderId="0" xfId="1" applyFont="1">
      <alignment vertical="center"/>
    </xf>
    <xf numFmtId="38" fontId="8" fillId="8" borderId="70" xfId="1" applyFont="1" applyFill="1" applyBorder="1" applyAlignment="1">
      <alignment horizontal="right" vertical="center"/>
    </xf>
    <xf numFmtId="38" fontId="8" fillId="8" borderId="19" xfId="1" applyFont="1" applyFill="1" applyBorder="1" applyAlignment="1">
      <alignment horizontal="right" vertical="center"/>
    </xf>
    <xf numFmtId="38" fontId="8" fillId="8" borderId="15" xfId="1" applyFont="1" applyFill="1" applyBorder="1" applyAlignment="1">
      <alignment horizontal="right" vertical="center"/>
    </xf>
    <xf numFmtId="38" fontId="8" fillId="8" borderId="31" xfId="1" applyFont="1" applyFill="1" applyBorder="1" applyAlignment="1">
      <alignment horizontal="right" vertical="center"/>
    </xf>
    <xf numFmtId="38" fontId="8" fillId="8" borderId="59" xfId="1" applyFont="1" applyFill="1" applyBorder="1" applyAlignment="1">
      <alignment horizontal="right" vertical="center"/>
    </xf>
    <xf numFmtId="38" fontId="8" fillId="8" borderId="63" xfId="1" applyFont="1" applyFill="1" applyBorder="1" applyAlignment="1">
      <alignment horizontal="right" vertical="center"/>
    </xf>
    <xf numFmtId="38" fontId="8" fillId="8" borderId="65" xfId="1" applyFont="1" applyFill="1" applyBorder="1" applyAlignment="1">
      <alignment horizontal="right" vertical="center"/>
    </xf>
    <xf numFmtId="38" fontId="8" fillId="8" borderId="64" xfId="1" applyFont="1" applyFill="1" applyBorder="1" applyAlignment="1">
      <alignment horizontal="right" vertical="center"/>
    </xf>
    <xf numFmtId="38" fontId="8" fillId="8" borderId="66" xfId="1" applyFont="1" applyFill="1" applyBorder="1" applyAlignment="1">
      <alignment horizontal="right" vertical="center"/>
    </xf>
    <xf numFmtId="38" fontId="8" fillId="15" borderId="3" xfId="1" applyFont="1" applyFill="1" applyBorder="1" applyAlignment="1">
      <alignment horizontal="right" vertical="center"/>
    </xf>
    <xf numFmtId="38" fontId="8" fillId="15" borderId="68" xfId="1" applyFont="1" applyFill="1" applyBorder="1" applyAlignment="1">
      <alignment horizontal="right" vertical="center"/>
    </xf>
    <xf numFmtId="38" fontId="8" fillId="15" borderId="67" xfId="1" applyFont="1" applyFill="1" applyBorder="1" applyAlignment="1">
      <alignment horizontal="right" vertical="center"/>
    </xf>
    <xf numFmtId="38" fontId="8" fillId="15" borderId="62" xfId="1" applyFont="1" applyFill="1" applyBorder="1" applyAlignment="1">
      <alignment horizontal="right" vertical="center"/>
    </xf>
    <xf numFmtId="38" fontId="8" fillId="15" borderId="71" xfId="1" applyFont="1" applyFill="1" applyBorder="1">
      <alignment vertical="center"/>
    </xf>
    <xf numFmtId="3" fontId="0" fillId="0" borderId="0" xfId="0" applyNumberFormat="1">
      <alignment vertical="center"/>
    </xf>
    <xf numFmtId="3" fontId="7" fillId="0" borderId="0" xfId="0" applyNumberFormat="1" applyFont="1">
      <alignment vertical="center"/>
    </xf>
    <xf numFmtId="0" fontId="22" fillId="16" borderId="20" xfId="2" applyFont="1" applyFill="1" applyBorder="1" applyAlignment="1" applyProtection="1">
      <alignment vertical="center" wrapText="1"/>
    </xf>
    <xf numFmtId="178" fontId="8" fillId="0" borderId="35" xfId="0" applyNumberFormat="1" applyFont="1" applyBorder="1" applyAlignment="1">
      <alignment horizontal="right" vertical="center" wrapText="1"/>
    </xf>
    <xf numFmtId="178" fontId="8" fillId="0" borderId="52" xfId="0" applyNumberFormat="1" applyFont="1" applyBorder="1" applyAlignment="1">
      <alignment horizontal="right" vertical="center" wrapText="1"/>
    </xf>
    <xf numFmtId="178" fontId="8" fillId="0" borderId="23" xfId="0" applyNumberFormat="1" applyFont="1" applyBorder="1" applyAlignment="1">
      <alignment horizontal="right" vertical="center" wrapText="1"/>
    </xf>
    <xf numFmtId="178" fontId="8" fillId="0" borderId="53" xfId="0" applyNumberFormat="1" applyFont="1" applyBorder="1" applyAlignment="1">
      <alignment horizontal="right" vertical="center" wrapText="1"/>
    </xf>
    <xf numFmtId="178" fontId="8" fillId="0" borderId="58" xfId="0" applyNumberFormat="1" applyFont="1" applyBorder="1" applyAlignment="1">
      <alignment horizontal="righ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8" fontId="8" fillId="0" borderId="51" xfId="0" applyNumberFormat="1" applyFont="1" applyBorder="1" applyAlignment="1">
      <alignment horizontal="right" vertical="center" wrapText="1"/>
    </xf>
    <xf numFmtId="178" fontId="8" fillId="0" borderId="54" xfId="0" applyNumberFormat="1" applyFont="1" applyBorder="1" applyAlignment="1">
      <alignment horizontal="right" vertical="center" wrapText="1"/>
    </xf>
    <xf numFmtId="178" fontId="8" fillId="0" borderId="36" xfId="0" applyNumberFormat="1" applyFont="1" applyBorder="1" applyAlignment="1">
      <alignment horizontal="right" vertical="center" wrapText="1"/>
    </xf>
    <xf numFmtId="178" fontId="9" fillId="0" borderId="27" xfId="0" applyNumberFormat="1" applyFont="1" applyBorder="1" applyAlignment="1">
      <alignment horizontal="right" vertical="center" wrapText="1"/>
    </xf>
    <xf numFmtId="178" fontId="9" fillId="0" borderId="28" xfId="0" applyNumberFormat="1" applyFont="1" applyBorder="1" applyAlignment="1">
      <alignment horizontal="right" vertical="center" wrapText="1"/>
    </xf>
    <xf numFmtId="178" fontId="9" fillId="0" borderId="49" xfId="0" applyNumberFormat="1" applyFont="1" applyBorder="1" applyAlignment="1">
      <alignment horizontal="right" vertical="center" wrapText="1"/>
    </xf>
    <xf numFmtId="178" fontId="9" fillId="0" borderId="28" xfId="0" applyNumberFormat="1" applyFont="1" applyBorder="1" applyAlignment="1">
      <alignment horizontal="center" vertical="center" wrapText="1"/>
    </xf>
    <xf numFmtId="178" fontId="8" fillId="0" borderId="50" xfId="0" applyNumberFormat="1" applyFont="1" applyBorder="1" applyAlignment="1">
      <alignment horizontal="right" vertical="center" wrapText="1"/>
    </xf>
    <xf numFmtId="178" fontId="8" fillId="0" borderId="22" xfId="0" applyNumberFormat="1" applyFont="1" applyBorder="1" applyAlignment="1">
      <alignment horizontal="right" vertical="center" wrapText="1"/>
    </xf>
    <xf numFmtId="178" fontId="8" fillId="0" borderId="48" xfId="0" applyNumberFormat="1" applyFont="1" applyBorder="1" applyAlignment="1">
      <alignment horizontal="right" vertical="center" wrapText="1"/>
    </xf>
    <xf numFmtId="178" fontId="8" fillId="0" borderId="56" xfId="0" applyNumberFormat="1" applyFont="1" applyBorder="1" applyAlignment="1">
      <alignment horizontal="right" vertical="center" wrapText="1"/>
    </xf>
    <xf numFmtId="178" fontId="9" fillId="0" borderId="55" xfId="0" applyNumberFormat="1" applyFont="1" applyBorder="1" applyAlignment="1">
      <alignment horizontal="right" vertical="center" wrapText="1"/>
    </xf>
    <xf numFmtId="178" fontId="9" fillId="0" borderId="30" xfId="0" applyNumberFormat="1" applyFont="1" applyBorder="1" applyAlignment="1">
      <alignment horizontal="right" vertical="center" wrapText="1"/>
    </xf>
    <xf numFmtId="0" fontId="6" fillId="0" borderId="1" xfId="0" quotePrefix="1" applyFont="1" applyBorder="1" applyAlignment="1">
      <alignment horizontal="left" vertical="center" wrapText="1"/>
    </xf>
    <xf numFmtId="0" fontId="7" fillId="0" borderId="5" xfId="0" applyFont="1" applyBorder="1" applyAlignment="1">
      <alignment horizontal="left" vertical="center"/>
    </xf>
    <xf numFmtId="0" fontId="13" fillId="0" borderId="0" xfId="0" applyFont="1" applyAlignment="1">
      <alignment vertical="center" wrapText="1"/>
    </xf>
    <xf numFmtId="0" fontId="8" fillId="0" borderId="0" xfId="0" applyFont="1" applyAlignment="1">
      <alignment horizontal="left" vertical="center" wrapText="1"/>
    </xf>
    <xf numFmtId="3" fontId="8" fillId="8" borderId="72" xfId="0" applyNumberFormat="1" applyFont="1" applyFill="1" applyBorder="1" applyAlignment="1">
      <alignment horizontal="left" vertical="center" wrapText="1"/>
    </xf>
    <xf numFmtId="3" fontId="8" fillId="8" borderId="73" xfId="0" applyNumberFormat="1" applyFont="1" applyFill="1" applyBorder="1" applyAlignment="1">
      <alignment horizontal="left" vertical="center" wrapText="1"/>
    </xf>
    <xf numFmtId="0" fontId="8" fillId="0" borderId="6" xfId="0" applyFont="1" applyBorder="1" applyAlignment="1">
      <alignment horizontal="left" vertical="center" wrapText="1"/>
    </xf>
    <xf numFmtId="38" fontId="9" fillId="0" borderId="0" xfId="0" applyNumberFormat="1" applyFont="1" applyFill="1">
      <alignment vertical="center"/>
    </xf>
    <xf numFmtId="38" fontId="6" fillId="0" borderId="0" xfId="0" applyNumberFormat="1" applyFont="1">
      <alignment vertical="center"/>
    </xf>
    <xf numFmtId="178" fontId="9" fillId="0" borderId="30" xfId="0" applyNumberFormat="1" applyFont="1" applyBorder="1" applyAlignment="1">
      <alignment horizontal="center" vertical="center" wrapText="1"/>
    </xf>
    <xf numFmtId="178" fontId="8" fillId="0" borderId="25" xfId="0" applyNumberFormat="1" applyFont="1" applyBorder="1" applyAlignment="1">
      <alignment horizontal="right" vertical="center" wrapText="1"/>
    </xf>
    <xf numFmtId="178" fontId="9" fillId="0" borderId="55" xfId="0" quotePrefix="1" applyNumberFormat="1" applyFont="1" applyBorder="1" applyAlignment="1">
      <alignment horizontal="right" vertical="center" wrapText="1"/>
    </xf>
    <xf numFmtId="178" fontId="8" fillId="0" borderId="54" xfId="0" applyNumberFormat="1" applyFont="1" applyBorder="1" applyAlignment="1">
      <alignment vertical="center" wrapText="1"/>
    </xf>
    <xf numFmtId="178" fontId="9" fillId="0" borderId="55" xfId="0" quotePrefix="1" applyNumberFormat="1" applyFont="1" applyBorder="1" applyAlignment="1">
      <alignment vertical="center" wrapText="1"/>
    </xf>
    <xf numFmtId="178" fontId="8" fillId="0" borderId="35" xfId="0" applyNumberFormat="1" applyFont="1" applyBorder="1" applyAlignment="1">
      <alignment vertical="center" wrapText="1"/>
    </xf>
    <xf numFmtId="178" fontId="9" fillId="0" borderId="28" xfId="0" applyNumberFormat="1" applyFont="1" applyBorder="1" applyAlignment="1">
      <alignment vertical="center" wrapText="1"/>
    </xf>
    <xf numFmtId="178" fontId="9" fillId="0" borderId="57" xfId="0" applyNumberFormat="1" applyFont="1" applyBorder="1" applyAlignment="1">
      <alignment vertical="center" wrapText="1"/>
    </xf>
    <xf numFmtId="178" fontId="8" fillId="0" borderId="23" xfId="0" applyNumberFormat="1" applyFont="1" applyBorder="1" applyAlignment="1">
      <alignment vertical="center" wrapText="1"/>
    </xf>
    <xf numFmtId="178" fontId="8" fillId="0" borderId="53" xfId="0" applyNumberFormat="1" applyFont="1" applyBorder="1" applyAlignment="1">
      <alignment vertical="center" wrapText="1"/>
    </xf>
    <xf numFmtId="178" fontId="8" fillId="0" borderId="58" xfId="0" applyNumberFormat="1" applyFont="1" applyBorder="1" applyAlignment="1">
      <alignment vertical="center" wrapText="1"/>
    </xf>
    <xf numFmtId="178" fontId="9" fillId="0" borderId="57" xfId="0" applyNumberFormat="1" applyFont="1" applyBorder="1" applyAlignment="1">
      <alignment horizontal="right" vertical="center" wrapText="1"/>
    </xf>
    <xf numFmtId="38" fontId="7" fillId="0" borderId="0" xfId="0" applyNumberFormat="1" applyFont="1">
      <alignment vertical="center"/>
    </xf>
    <xf numFmtId="1" fontId="8" fillId="0" borderId="35" xfId="0" applyNumberFormat="1" applyFont="1" applyBorder="1" applyAlignment="1">
      <alignment horizontal="right" vertical="center" wrapText="1"/>
    </xf>
    <xf numFmtId="3" fontId="49" fillId="0" borderId="0" xfId="0" applyNumberFormat="1" applyFont="1">
      <alignment vertical="center"/>
    </xf>
    <xf numFmtId="3" fontId="49" fillId="0" borderId="0" xfId="0" applyNumberFormat="1" applyFont="1" applyAlignment="1">
      <alignment horizontal="center" vertical="center"/>
    </xf>
    <xf numFmtId="3" fontId="49" fillId="0" borderId="0" xfId="1" applyNumberFormat="1" applyFont="1">
      <alignment vertical="center"/>
    </xf>
    <xf numFmtId="178" fontId="9" fillId="0" borderId="30" xfId="0" applyNumberFormat="1" applyFont="1" applyBorder="1" applyAlignment="1">
      <alignment vertical="center" wrapText="1"/>
    </xf>
    <xf numFmtId="178" fontId="9" fillId="0" borderId="74" xfId="0" quotePrefix="1" applyNumberFormat="1" applyFont="1" applyBorder="1" applyAlignment="1">
      <alignment horizontal="right" vertical="center" wrapText="1"/>
    </xf>
    <xf numFmtId="0" fontId="4" fillId="0" borderId="0" xfId="0" applyFont="1" applyBorder="1">
      <alignment vertical="center"/>
    </xf>
    <xf numFmtId="0" fontId="8" fillId="11" borderId="1" xfId="0" applyFont="1" applyFill="1" applyBorder="1" applyAlignment="1">
      <alignment horizontal="center" vertical="center" wrapText="1"/>
    </xf>
    <xf numFmtId="0" fontId="42" fillId="13" borderId="3" xfId="0" applyFont="1" applyFill="1" applyBorder="1" applyAlignment="1">
      <alignment horizontal="center" vertical="center" wrapText="1"/>
    </xf>
    <xf numFmtId="178" fontId="9" fillId="0" borderId="26" xfId="0" applyNumberFormat="1" applyFont="1" applyBorder="1" applyAlignment="1">
      <alignment horizontal="right" vertical="center" wrapText="1"/>
    </xf>
    <xf numFmtId="178" fontId="9" fillId="0" borderId="78" xfId="0" quotePrefix="1" applyNumberFormat="1" applyFont="1" applyBorder="1" applyAlignment="1">
      <alignment vertical="center" wrapText="1"/>
    </xf>
    <xf numFmtId="0" fontId="6" fillId="4" borderId="80" xfId="0" applyFont="1" applyFill="1" applyBorder="1" applyAlignment="1">
      <alignment horizontal="left" vertical="center" wrapText="1"/>
    </xf>
    <xf numFmtId="0" fontId="7" fillId="4" borderId="79" xfId="0" applyFont="1" applyFill="1" applyBorder="1" applyAlignment="1">
      <alignment horizontal="left" vertical="center" wrapText="1"/>
    </xf>
    <xf numFmtId="0" fontId="50" fillId="8" borderId="37" xfId="2" applyFont="1" applyFill="1" applyBorder="1" applyAlignment="1" applyProtection="1">
      <alignment horizontal="right" vertical="center" wrapText="1"/>
    </xf>
    <xf numFmtId="38" fontId="8" fillId="0" borderId="19" xfId="1" applyFont="1" applyFill="1" applyBorder="1" applyAlignment="1">
      <alignment horizontal="right" vertical="center"/>
    </xf>
    <xf numFmtId="38" fontId="8" fillId="0" borderId="31" xfId="1" applyFont="1" applyFill="1" applyBorder="1" applyAlignment="1">
      <alignment horizontal="right" vertical="center"/>
    </xf>
    <xf numFmtId="38" fontId="8" fillId="8" borderId="20" xfId="1" applyFont="1" applyFill="1" applyBorder="1" applyAlignment="1">
      <alignment horizontal="right" vertical="center"/>
    </xf>
    <xf numFmtId="0" fontId="8" fillId="11" borderId="1" xfId="0" applyFont="1" applyFill="1" applyBorder="1" applyAlignment="1">
      <alignment horizontal="center" vertical="center" wrapText="1"/>
    </xf>
    <xf numFmtId="0" fontId="42" fillId="13" borderId="3"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42" fillId="13" borderId="3" xfId="0" applyFont="1" applyFill="1" applyBorder="1" applyAlignment="1">
      <alignment horizontal="center" vertical="center" wrapText="1"/>
    </xf>
    <xf numFmtId="0" fontId="38" fillId="0" borderId="0" xfId="0" applyFont="1" applyFill="1">
      <alignment vertical="center"/>
    </xf>
    <xf numFmtId="178" fontId="8" fillId="0" borderId="35" xfId="0" applyNumberFormat="1" applyFont="1" applyFill="1" applyBorder="1" applyAlignment="1">
      <alignment horizontal="right" vertical="center" wrapText="1"/>
    </xf>
    <xf numFmtId="180" fontId="8" fillId="0" borderId="19" xfId="1" applyNumberFormat="1" applyFont="1" applyFill="1" applyBorder="1" applyAlignment="1">
      <alignment horizontal="right" vertical="center"/>
    </xf>
    <xf numFmtId="179" fontId="7" fillId="0" borderId="1" xfId="0" applyNumberFormat="1" applyFont="1" applyFill="1" applyBorder="1" applyAlignment="1">
      <alignment horizontal="left" vertical="center" wrapText="1"/>
    </xf>
    <xf numFmtId="17"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0" xfId="0" applyFill="1">
      <alignment vertical="center"/>
    </xf>
    <xf numFmtId="0" fontId="42" fillId="13" borderId="3" xfId="0" applyFont="1" applyFill="1" applyBorder="1" applyAlignment="1">
      <alignment horizontal="center" vertical="center" wrapText="1"/>
    </xf>
    <xf numFmtId="0" fontId="8" fillId="11" borderId="1" xfId="0" applyFont="1" applyFill="1" applyBorder="1" applyAlignment="1">
      <alignment horizontal="center" vertical="center" wrapText="1"/>
    </xf>
    <xf numFmtId="38" fontId="8" fillId="0" borderId="70" xfId="1" applyFont="1" applyFill="1" applyBorder="1" applyAlignment="1">
      <alignment horizontal="right" vertical="center"/>
    </xf>
    <xf numFmtId="178" fontId="8" fillId="0" borderId="54" xfId="0" applyNumberFormat="1" applyFont="1" applyFill="1" applyBorder="1" applyAlignment="1">
      <alignment horizontal="right" vertical="center" wrapText="1"/>
    </xf>
    <xf numFmtId="38" fontId="9" fillId="0" borderId="13" xfId="0" applyNumberFormat="1" applyFont="1" applyFill="1" applyBorder="1">
      <alignment vertical="center"/>
    </xf>
    <xf numFmtId="0" fontId="7" fillId="0" borderId="5" xfId="0" quotePrefix="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8" borderId="42" xfId="0" applyFont="1" applyFill="1" applyBorder="1" applyAlignment="1">
      <alignment horizontal="left" vertical="center" wrapText="1"/>
    </xf>
    <xf numFmtId="0" fontId="7" fillId="8" borderId="19" xfId="0" applyFont="1" applyFill="1" applyBorder="1" applyAlignment="1">
      <alignment horizontal="left" vertical="center" wrapText="1"/>
    </xf>
    <xf numFmtId="0" fontId="7" fillId="8" borderId="15" xfId="0" applyFont="1" applyFill="1" applyBorder="1" applyAlignment="1">
      <alignment horizontal="left" vertical="center" wrapText="1"/>
    </xf>
    <xf numFmtId="0" fontId="36" fillId="5" borderId="33" xfId="0" applyFont="1" applyFill="1" applyBorder="1" applyAlignment="1">
      <alignment horizontal="center" vertical="center" wrapText="1"/>
    </xf>
    <xf numFmtId="0" fontId="36" fillId="5" borderId="60"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8" borderId="8"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5" borderId="5" xfId="0" applyFont="1" applyFill="1" applyBorder="1" applyAlignment="1">
      <alignment horizontal="center" vertical="center"/>
    </xf>
    <xf numFmtId="0" fontId="6" fillId="5" borderId="2" xfId="0" applyFont="1" applyFill="1" applyBorder="1" applyAlignment="1">
      <alignment horizontal="center" vertical="center"/>
    </xf>
    <xf numFmtId="0" fontId="7" fillId="8" borderId="43" xfId="0"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7" fillId="0" borderId="5" xfId="0" quotePrefix="1" applyFont="1" applyBorder="1" applyAlignment="1">
      <alignment horizontal="left" vertical="center" wrapText="1"/>
    </xf>
    <xf numFmtId="0" fontId="7" fillId="8" borderId="0" xfId="0" applyFont="1" applyFill="1" applyAlignment="1">
      <alignment horizontal="left" vertical="center" wrapText="1"/>
    </xf>
    <xf numFmtId="0" fontId="7" fillId="4" borderId="76" xfId="0" applyFont="1" applyFill="1" applyBorder="1" applyAlignment="1">
      <alignment horizontal="center" vertical="center" wrapText="1"/>
    </xf>
    <xf numFmtId="0" fontId="7" fillId="4" borderId="75" xfId="0" applyFont="1" applyFill="1" applyBorder="1" applyAlignment="1">
      <alignment horizontal="center" vertical="center" wrapText="1"/>
    </xf>
    <xf numFmtId="0" fontId="7" fillId="4" borderId="77"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75" xfId="0" applyFont="1" applyFill="1" applyBorder="1" applyAlignment="1">
      <alignment horizontal="center" vertical="center" wrapText="1"/>
    </xf>
    <xf numFmtId="0" fontId="7" fillId="7" borderId="77"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2" xfId="0" applyFont="1" applyFill="1" applyBorder="1" applyAlignment="1">
      <alignment horizontal="center" vertical="center" wrapText="1"/>
    </xf>
    <xf numFmtId="0" fontId="33" fillId="14" borderId="5" xfId="0" applyFont="1" applyFill="1" applyBorder="1" applyAlignment="1">
      <alignment horizontal="center" vertical="center" wrapText="1"/>
    </xf>
    <xf numFmtId="0" fontId="33" fillId="14" borderId="3"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41" fillId="6" borderId="8" xfId="0" applyFont="1" applyFill="1" applyBorder="1" applyAlignment="1">
      <alignment horizontal="center" vertical="center" wrapText="1"/>
    </xf>
    <xf numFmtId="0" fontId="41" fillId="6" borderId="4" xfId="0" applyFont="1" applyFill="1" applyBorder="1" applyAlignment="1">
      <alignment horizontal="center" vertical="center" wrapText="1"/>
    </xf>
    <xf numFmtId="0" fontId="41" fillId="6" borderId="6" xfId="0" applyFont="1" applyFill="1" applyBorder="1" applyAlignment="1">
      <alignment horizontal="center" vertical="center" wrapText="1"/>
    </xf>
    <xf numFmtId="38" fontId="7" fillId="9" borderId="47" xfId="0" applyNumberFormat="1" applyFont="1" applyFill="1" applyBorder="1" applyAlignment="1">
      <alignment horizontal="center" vertical="center" wrapText="1"/>
    </xf>
    <xf numFmtId="38" fontId="7" fillId="9" borderId="41" xfId="0" applyNumberFormat="1" applyFont="1" applyFill="1" applyBorder="1" applyAlignment="1">
      <alignment horizontal="center" vertical="center" wrapText="1"/>
    </xf>
    <xf numFmtId="38" fontId="7" fillId="9" borderId="46" xfId="0" applyNumberFormat="1" applyFont="1" applyFill="1" applyBorder="1" applyAlignment="1">
      <alignment horizontal="center" vertical="center" wrapText="1"/>
    </xf>
    <xf numFmtId="38" fontId="32" fillId="6" borderId="47" xfId="0" applyNumberFormat="1" applyFont="1" applyFill="1" applyBorder="1" applyAlignment="1">
      <alignment horizontal="center" vertical="center" wrapText="1"/>
    </xf>
    <xf numFmtId="38" fontId="32" fillId="6" borderId="41" xfId="0" applyNumberFormat="1" applyFont="1" applyFill="1" applyBorder="1" applyAlignment="1">
      <alignment horizontal="center" vertical="center" wrapText="1"/>
    </xf>
    <xf numFmtId="38" fontId="32" fillId="6" borderId="46" xfId="0" applyNumberFormat="1" applyFont="1" applyFill="1" applyBorder="1" applyAlignment="1">
      <alignment horizontal="center" vertical="center" wrapText="1"/>
    </xf>
    <xf numFmtId="0" fontId="7" fillId="3" borderId="76" xfId="0" applyFont="1" applyFill="1" applyBorder="1" applyAlignment="1">
      <alignment horizontal="center" vertical="center" wrapText="1"/>
    </xf>
    <xf numFmtId="0" fontId="7" fillId="3" borderId="75" xfId="0" applyFont="1" applyFill="1" applyBorder="1" applyAlignment="1">
      <alignment horizontal="center" vertical="center" wrapText="1"/>
    </xf>
    <xf numFmtId="0" fontId="7" fillId="3" borderId="7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32" fillId="6" borderId="61"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42" fillId="6" borderId="5"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44" xfId="0" applyFont="1" applyFill="1" applyBorder="1" applyAlignment="1">
      <alignment horizontal="center" vertical="center" wrapText="1"/>
    </xf>
    <xf numFmtId="0" fontId="8" fillId="11" borderId="45"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32" fillId="13" borderId="3"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43" fillId="6" borderId="8" xfId="0" applyFont="1" applyFill="1" applyBorder="1" applyAlignment="1">
      <alignment horizontal="center" vertical="center" wrapText="1"/>
    </xf>
    <xf numFmtId="0" fontId="43" fillId="6" borderId="4"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42" fillId="13" borderId="5" xfId="0" applyFont="1" applyFill="1" applyBorder="1" applyAlignment="1">
      <alignment horizontal="center" vertical="center" wrapText="1"/>
    </xf>
    <xf numFmtId="0" fontId="42" fillId="13" borderId="3" xfId="0" applyFont="1" applyFill="1" applyBorder="1" applyAlignment="1">
      <alignment horizontal="center" vertical="center" wrapText="1"/>
    </xf>
    <xf numFmtId="0" fontId="42" fillId="13" borderId="2" xfId="0" applyFont="1" applyFill="1" applyBorder="1" applyAlignment="1">
      <alignment horizontal="center" vertical="center" wrapText="1"/>
    </xf>
    <xf numFmtId="0" fontId="38" fillId="6" borderId="0" xfId="0" applyFont="1" applyFill="1" applyAlignment="1">
      <alignment horizontal="left" vertical="center"/>
    </xf>
    <xf numFmtId="0" fontId="44" fillId="6" borderId="0" xfId="0" applyFont="1" applyFill="1" applyAlignment="1">
      <alignment horizontal="center" vertical="center"/>
    </xf>
    <xf numFmtId="0" fontId="7" fillId="0" borderId="37" xfId="0" applyFont="1" applyFill="1" applyBorder="1" applyAlignment="1">
      <alignment horizontal="right" vertical="center" wrapText="1"/>
    </xf>
    <xf numFmtId="0" fontId="50" fillId="0" borderId="37" xfId="2" applyFont="1" applyFill="1" applyBorder="1" applyAlignment="1" applyProtection="1">
      <alignment horizontal="right" vertical="center" wrapText="1"/>
    </xf>
    <xf numFmtId="0" fontId="7" fillId="0" borderId="32" xfId="0" applyFont="1" applyFill="1" applyBorder="1" applyAlignment="1">
      <alignment horizontal="right" vertical="center" wrapText="1"/>
    </xf>
  </cellXfs>
  <cellStyles count="42">
    <cellStyle name="Hyperlink 2" xfId="38" xr:uid="{00000000-0005-0000-0000-000000000000}"/>
    <cellStyle name="Hyperlink 3" xfId="39" xr:uid="{00000000-0005-0000-0000-000001000000}"/>
    <cellStyle name="Normal 2" xfId="3" xr:uid="{00000000-0005-0000-0000-000002000000}"/>
    <cellStyle name="Normal 3" xfId="4" xr:uid="{00000000-0005-0000-0000-000003000000}"/>
    <cellStyle name="Normal 4" xfId="36" xr:uid="{00000000-0005-0000-0000-000004000000}"/>
    <cellStyle name="Normal 5" xfId="37" xr:uid="{00000000-0005-0000-0000-000005000000}"/>
    <cellStyle name="Обычный 2" xfId="5" xr:uid="{00000000-0005-0000-0000-000006000000}"/>
    <cellStyle name="ハイパーリンク" xfId="2" builtinId="8"/>
    <cellStyle name="ハイパーリンク 10" xfId="6" xr:uid="{00000000-0005-0000-0000-000008000000}"/>
    <cellStyle name="ハイパーリンク 11" xfId="7" xr:uid="{00000000-0005-0000-0000-000009000000}"/>
    <cellStyle name="ハイパーリンク 2" xfId="8" xr:uid="{00000000-0005-0000-0000-00000A000000}"/>
    <cellStyle name="ハイパーリンク 3" xfId="9" xr:uid="{00000000-0005-0000-0000-00000B000000}"/>
    <cellStyle name="ハイパーリンク 3 2" xfId="10" xr:uid="{00000000-0005-0000-0000-00000C000000}"/>
    <cellStyle name="ハイパーリンク 4" xfId="11" xr:uid="{00000000-0005-0000-0000-00000D000000}"/>
    <cellStyle name="ハイパーリンク 5" xfId="12" xr:uid="{00000000-0005-0000-0000-00000E000000}"/>
    <cellStyle name="ハイパーリンク 5 2" xfId="13" xr:uid="{00000000-0005-0000-0000-00000F000000}"/>
    <cellStyle name="ハイパーリンク 6" xfId="14" xr:uid="{00000000-0005-0000-0000-000010000000}"/>
    <cellStyle name="ハイパーリンク 6 2" xfId="15" xr:uid="{00000000-0005-0000-0000-000011000000}"/>
    <cellStyle name="ハイパーリンク 7" xfId="16" xr:uid="{00000000-0005-0000-0000-000012000000}"/>
    <cellStyle name="ハイパーリンク 8" xfId="17" xr:uid="{00000000-0005-0000-0000-000013000000}"/>
    <cellStyle name="ハイパーリンク 9" xfId="18" xr:uid="{00000000-0005-0000-0000-000014000000}"/>
    <cellStyle name="桁区切り" xfId="1" builtinId="6"/>
    <cellStyle name="桁区切り [0.00] 2" xfId="19" xr:uid="{00000000-0005-0000-0000-000016000000}"/>
    <cellStyle name="桁区切り 2" xfId="20" xr:uid="{00000000-0005-0000-0000-000017000000}"/>
    <cellStyle name="桁区切り 3" xfId="21" xr:uid="{00000000-0005-0000-0000-000018000000}"/>
    <cellStyle name="標準" xfId="0" builtinId="0"/>
    <cellStyle name="標準 10" xfId="22" xr:uid="{00000000-0005-0000-0000-00001A000000}"/>
    <cellStyle name="標準 11" xfId="23" xr:uid="{00000000-0005-0000-0000-00001B000000}"/>
    <cellStyle name="標準 12" xfId="24" xr:uid="{00000000-0005-0000-0000-00001C000000}"/>
    <cellStyle name="標準 13" xfId="40" xr:uid="{00000000-0005-0000-0000-00001D000000}"/>
    <cellStyle name="標準 14" xfId="41" xr:uid="{00000000-0005-0000-0000-00001E000000}"/>
    <cellStyle name="標準 2" xfId="25" xr:uid="{00000000-0005-0000-0000-00001F000000}"/>
    <cellStyle name="標準 2 2" xfId="26" xr:uid="{00000000-0005-0000-0000-000020000000}"/>
    <cellStyle name="標準 3" xfId="27" xr:uid="{00000000-0005-0000-0000-000021000000}"/>
    <cellStyle name="標準 4" xfId="28" xr:uid="{00000000-0005-0000-0000-000022000000}"/>
    <cellStyle name="標準 5" xfId="29" xr:uid="{00000000-0005-0000-0000-000023000000}"/>
    <cellStyle name="標準 6" xfId="30" xr:uid="{00000000-0005-0000-0000-000024000000}"/>
    <cellStyle name="標準 6 2" xfId="31" xr:uid="{00000000-0005-0000-0000-000025000000}"/>
    <cellStyle name="標準 7" xfId="32" xr:uid="{00000000-0005-0000-0000-000026000000}"/>
    <cellStyle name="標準 8" xfId="33" xr:uid="{00000000-0005-0000-0000-000027000000}"/>
    <cellStyle name="標準 9" xfId="34" xr:uid="{00000000-0005-0000-0000-000028000000}"/>
    <cellStyle name="標準 9 2" xfId="35" xr:uid="{00000000-0005-0000-0000-000029000000}"/>
  </cellStyles>
  <dxfs count="0"/>
  <tableStyles count="0" defaultTableStyle="TableStyleMedium9" defaultPivotStyle="PivotStyleLight16"/>
  <colors>
    <mruColors>
      <color rgb="FFFFFFCC"/>
      <color rgb="FFF1F17B"/>
      <color rgb="FFC6C1C7"/>
      <color rgb="FF695E6A"/>
      <color rgb="FFF17777"/>
      <color rgb="FFED5353"/>
      <color rgb="FFB9B2BA"/>
      <color rgb="FF4A43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39906181940018E-2"/>
          <c:y val="5.2021427739977769E-2"/>
          <c:w val="0.76450196850393703"/>
          <c:h val="0.65548625406812933"/>
        </c:manualLayout>
      </c:layout>
      <c:barChart>
        <c:barDir val="col"/>
        <c:grouping val="clustered"/>
        <c:varyColors val="0"/>
        <c:ser>
          <c:idx val="0"/>
          <c:order val="3"/>
          <c:tx>
            <c:strRef>
              <c:f>Account_CP1!$E$2</c:f>
              <c:strCache>
                <c:ptCount val="1"/>
                <c:pt idx="0">
                  <c:v>AAUs</c:v>
                </c:pt>
              </c:strCache>
            </c:strRef>
          </c:tx>
          <c:spPr>
            <a:solidFill>
              <a:srgbClr val="C6C1C7"/>
            </a:solidFill>
            <a:ln>
              <a:noFill/>
            </a:ln>
            <a:effectLst/>
          </c:spPr>
          <c:invertIfNegative val="0"/>
          <c:cat>
            <c:numRef>
              <c:f>(Account_CP1!$BA$3,Account_CP1!$BG$3,Account_CP1!$BM$3,Account_CP1!$BS$3,Account_CP1!$BY$3,Account_CP1!$CE$3,Account_CP1!$CK$3,Account_CP1!$CQ$3,Account_CP1!$CW$3,Account_CP1!$DC$3,Account_CP1!$DI$3)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(Account_CP1!$HM$45,Account_CP1!$G$45,Account_CP1!$M$45,Account_CP1!$Q$45,Account_CP1!$W$45,Account_CP1!$AC$45,Account_CP1!$AI$45,Account_CP1!$AO$45,Account_CP1!$AU$45,Account_CP1!$HM$45,Account_CP1!$HM$45)</c:f>
              <c:numCache>
                <c:formatCode>#,##0_);[Red]\(#,##0\)</c:formatCode>
                <c:ptCount val="11"/>
                <c:pt idx="0" formatCode="General">
                  <c:v>0</c:v>
                </c:pt>
                <c:pt idx="1">
                  <c:v>51045675792</c:v>
                </c:pt>
                <c:pt idx="2">
                  <c:v>53227181721</c:v>
                </c:pt>
                <c:pt idx="3">
                  <c:v>51597253447</c:v>
                </c:pt>
                <c:pt idx="4">
                  <c:v>49024479232</c:v>
                </c:pt>
                <c:pt idx="5">
                  <c:v>45900523873</c:v>
                </c:pt>
                <c:pt idx="6">
                  <c:v>44403913646</c:v>
                </c:pt>
                <c:pt idx="7">
                  <c:v>43824533081</c:v>
                </c:pt>
                <c:pt idx="8">
                  <c:v>13759710835</c:v>
                </c:pt>
                <c:pt idx="9" formatCode="General">
                  <c:v>0</c:v>
                </c:pt>
                <c:pt idx="10" formatCode="General">
                  <c:v>0</c:v>
                </c:pt>
              </c:numCache>
            </c:numRef>
          </c:val>
          <c:extLst>
            <c:ext xmlns:c16="http://schemas.microsoft.com/office/drawing/2014/chart" uri="{C3380CC4-5D6E-409C-BE32-E72D297353CC}">
              <c16:uniqueId val="{00000000-BE8F-44BF-890D-9E04887424B4}"/>
            </c:ext>
          </c:extLst>
        </c:ser>
        <c:dLbls>
          <c:showLegendKey val="0"/>
          <c:showVal val="0"/>
          <c:showCatName val="0"/>
          <c:showSerName val="0"/>
          <c:showPercent val="0"/>
          <c:showBubbleSize val="0"/>
        </c:dLbls>
        <c:gapWidth val="80"/>
        <c:overlap val="-100"/>
        <c:axId val="528067408"/>
        <c:axId val="528065840"/>
      </c:barChart>
      <c:barChart>
        <c:barDir val="col"/>
        <c:grouping val="stacked"/>
        <c:varyColors val="0"/>
        <c:ser>
          <c:idx val="1"/>
          <c:order val="0"/>
          <c:tx>
            <c:strRef>
              <c:f>Account_CP1!$BA$2</c:f>
              <c:strCache>
                <c:ptCount val="1"/>
                <c:pt idx="0">
                  <c:v>CERs</c:v>
                </c:pt>
              </c:strCache>
            </c:strRef>
          </c:tx>
          <c:spPr>
            <a:solidFill>
              <a:srgbClr val="4A434B"/>
            </a:solidFill>
            <a:ln>
              <a:noFill/>
            </a:ln>
            <a:effectLst/>
          </c:spPr>
          <c:invertIfNegative val="0"/>
          <c:cat>
            <c:numRef>
              <c:f>(Account_CP1!$BA$3,Account_CP1!$BG$3,Account_CP1!$BM$3,Account_CP1!$BS$3,Account_CP1!$BY$3,Account_CP1!$CE$3,Account_CP1!$CK$3,Account_CP1!$CQ$3,Account_CP1!$CW$3,Account_CP1!$DC$3,Account_CP1!$DI$3)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(Account_CP1!$BA$45,Account_CP1!$BG$45,Account_CP1!$BM$45,Account_CP1!$BS$45,Account_CP1!$BY$45,Account_CP1!$CE$45,Account_CP1!$CK$45,Account_CP1!$CQ$45,Account_CP1!$CW$45,Account_CP1!$DC$45,Account_CP1!$DI$45)</c:f>
              <c:numCache>
                <c:formatCode>#,##0_);[Red]\(#,##0\)</c:formatCode>
                <c:ptCount val="11"/>
                <c:pt idx="0">
                  <c:v>0</c:v>
                </c:pt>
                <c:pt idx="1">
                  <c:v>8797238</c:v>
                </c:pt>
                <c:pt idx="2">
                  <c:v>83829322</c:v>
                </c:pt>
                <c:pt idx="3">
                  <c:v>74964288</c:v>
                </c:pt>
                <c:pt idx="4">
                  <c:v>79435383</c:v>
                </c:pt>
                <c:pt idx="5">
                  <c:v>130422528</c:v>
                </c:pt>
                <c:pt idx="6">
                  <c:v>368023185</c:v>
                </c:pt>
                <c:pt idx="7">
                  <c:v>366263919</c:v>
                </c:pt>
                <c:pt idx="8">
                  <c:v>127923930</c:v>
                </c:pt>
                <c:pt idx="9">
                  <c:v>101155409</c:v>
                </c:pt>
                <c:pt idx="10">
                  <c:v>26529379</c:v>
                </c:pt>
              </c:numCache>
            </c:numRef>
          </c:val>
          <c:extLst>
            <c:ext xmlns:c16="http://schemas.microsoft.com/office/drawing/2014/chart" uri="{C3380CC4-5D6E-409C-BE32-E72D297353CC}">
              <c16:uniqueId val="{00000001-BE8F-44BF-890D-9E04887424B4}"/>
            </c:ext>
          </c:extLst>
        </c:ser>
        <c:ser>
          <c:idx val="2"/>
          <c:order val="1"/>
          <c:tx>
            <c:strRef>
              <c:f>Account_CP1!$EM$2</c:f>
              <c:strCache>
                <c:ptCount val="1"/>
                <c:pt idx="0">
                  <c:v>ERUs</c:v>
                </c:pt>
              </c:strCache>
            </c:strRef>
          </c:tx>
          <c:spPr>
            <a:solidFill>
              <a:srgbClr val="ED5353"/>
            </a:solidFill>
            <a:ln>
              <a:noFill/>
            </a:ln>
            <a:effectLst/>
          </c:spPr>
          <c:invertIfNegative val="0"/>
          <c:cat>
            <c:numRef>
              <c:f>(Account_CP1!$BA$3,Account_CP1!$BG$3,Account_CP1!$BM$3,Account_CP1!$BS$3,Account_CP1!$BY$3,Account_CP1!$CE$3,Account_CP1!$CK$3,Account_CP1!$CQ$3,Account_CP1!$CW$3,Account_CP1!$DC$3,Account_CP1!$DI$3)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(Account_CP1!$HM$45,Account_CP1!$EM$45,Account_CP1!$ES$45,Account_CP1!$EY$45,Account_CP1!$FE$45,Account_CP1!$FK$45,Account_CP1!$FQ$45,Account_CP1!$FW$45,Account_CP1!$GC$45,Account_CP1!$HM$45,Account_CP1!$HM$45)</c:f>
              <c:numCache>
                <c:formatCode>#,##0_);[Red]\(#,##0\)</c:formatCode>
                <c:ptCount val="11"/>
                <c:pt idx="0" formatCode="General">
                  <c:v>0</c:v>
                </c:pt>
                <c:pt idx="1">
                  <c:v>0</c:v>
                </c:pt>
                <c:pt idx="2">
                  <c:v>1359283</c:v>
                </c:pt>
                <c:pt idx="3">
                  <c:v>15171030</c:v>
                </c:pt>
                <c:pt idx="4">
                  <c:v>21097456</c:v>
                </c:pt>
                <c:pt idx="5">
                  <c:v>65106212</c:v>
                </c:pt>
                <c:pt idx="6">
                  <c:v>303186317</c:v>
                </c:pt>
                <c:pt idx="7">
                  <c:v>308361712</c:v>
                </c:pt>
                <c:pt idx="8">
                  <c:v>79083831</c:v>
                </c:pt>
                <c:pt idx="9" formatCode="General">
                  <c:v>0</c:v>
                </c:pt>
                <c:pt idx="10" formatCode="General">
                  <c:v>0</c:v>
                </c:pt>
              </c:numCache>
            </c:numRef>
          </c:val>
          <c:extLst>
            <c:ext xmlns:c16="http://schemas.microsoft.com/office/drawing/2014/chart" uri="{C3380CC4-5D6E-409C-BE32-E72D297353CC}">
              <c16:uniqueId val="{00000002-BE8F-44BF-890D-9E04887424B4}"/>
            </c:ext>
          </c:extLst>
        </c:ser>
        <c:ser>
          <c:idx val="3"/>
          <c:order val="2"/>
          <c:tx>
            <c:strRef>
              <c:f>Account_CP1!$GI$2</c:f>
              <c:strCache>
                <c:ptCount val="1"/>
                <c:pt idx="0">
                  <c:v>RMUs</c:v>
                </c:pt>
              </c:strCache>
            </c:strRef>
          </c:tx>
          <c:spPr>
            <a:solidFill>
              <a:srgbClr val="F17777"/>
            </a:solidFill>
            <a:ln>
              <a:noFill/>
            </a:ln>
            <a:effectLst/>
          </c:spPr>
          <c:invertIfNegative val="0"/>
          <c:cat>
            <c:numRef>
              <c:f>(Account_CP1!$BA$3,Account_CP1!$BG$3,Account_CP1!$BM$3,Account_CP1!$BS$3,Account_CP1!$BY$3,Account_CP1!$CE$3,Account_CP1!$CK$3,Account_CP1!$CQ$3,Account_CP1!$CW$3,Account_CP1!$DC$3,Account_CP1!$DI$3)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(Account_CP1!$HM$45,Account_CP1!$HM$45,Account_CP1!$HM$45,Account_CP1!$HM$45,Account_CP1!$GI$45,Account_CP1!$GO$45,Account_CP1!$GU$45,Account_CP1!$HA$45,Account_CP1!$HG$45,Account_CP1!$HM$45,Account_CP1!$HM$45)</c:f>
              <c:numCache>
                <c:formatCode>General</c:formatCode>
                <c:ptCount val="11"/>
                <c:pt idx="0">
                  <c:v>0</c:v>
                </c:pt>
                <c:pt idx="1">
                  <c:v>0</c:v>
                </c:pt>
                <c:pt idx="2">
                  <c:v>0</c:v>
                </c:pt>
                <c:pt idx="3">
                  <c:v>0</c:v>
                </c:pt>
                <c:pt idx="4" formatCode="#,##0_);[Red]\(#,##0\)">
                  <c:v>52132144</c:v>
                </c:pt>
                <c:pt idx="5" formatCode="#,##0_);[Red]\(#,##0\)">
                  <c:v>537173284</c:v>
                </c:pt>
                <c:pt idx="6" formatCode="#,##0_);[Red]\(#,##0\)">
                  <c:v>521679370</c:v>
                </c:pt>
                <c:pt idx="7" formatCode="#,##0_);[Red]\(#,##0\)">
                  <c:v>482854228</c:v>
                </c:pt>
                <c:pt idx="8" formatCode="#,##0_);[Red]\(#,##0\)">
                  <c:v>626355610</c:v>
                </c:pt>
                <c:pt idx="9">
                  <c:v>0</c:v>
                </c:pt>
                <c:pt idx="10">
                  <c:v>0</c:v>
                </c:pt>
              </c:numCache>
            </c:numRef>
          </c:val>
          <c:extLst>
            <c:ext xmlns:c16="http://schemas.microsoft.com/office/drawing/2014/chart" uri="{C3380CC4-5D6E-409C-BE32-E72D297353CC}">
              <c16:uniqueId val="{00000003-BE8F-44BF-890D-9E04887424B4}"/>
            </c:ext>
          </c:extLst>
        </c:ser>
        <c:dLbls>
          <c:showLegendKey val="0"/>
          <c:showVal val="0"/>
          <c:showCatName val="0"/>
          <c:showSerName val="0"/>
          <c:showPercent val="0"/>
          <c:showBubbleSize val="0"/>
        </c:dLbls>
        <c:gapWidth val="280"/>
        <c:overlap val="100"/>
        <c:axId val="528067800"/>
        <c:axId val="528068192"/>
      </c:barChart>
      <c:catAx>
        <c:axId val="528067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lang="ja-JP" sz="900" b="0" i="0" u="none" strike="noStrike" kern="1200" cap="none" spc="0" normalizeH="0" baseline="0">
                <a:solidFill>
                  <a:schemeClr val="tx1">
                    <a:lumMod val="65000"/>
                    <a:lumOff val="35000"/>
                  </a:schemeClr>
                </a:solidFill>
                <a:latin typeface="+mn-lt"/>
                <a:ea typeface="+mn-ea"/>
                <a:cs typeface="+mn-cs"/>
              </a:defRPr>
            </a:pPr>
            <a:endParaRPr lang="ja-JP"/>
          </a:p>
        </c:txPr>
        <c:crossAx val="528065840"/>
        <c:crosses val="autoZero"/>
        <c:auto val="1"/>
        <c:lblAlgn val="ctr"/>
        <c:lblOffset val="100"/>
        <c:noMultiLvlLbl val="0"/>
      </c:catAx>
      <c:valAx>
        <c:axId val="5280658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out"/>
        <c:minorTickMark val="none"/>
        <c:tickLblPos val="nextTo"/>
        <c:spPr>
          <a:noFill/>
          <a:ln>
            <a:solidFill>
              <a:srgbClr val="695E6A"/>
            </a:solid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528067408"/>
        <c:crosses val="autoZero"/>
        <c:crossBetween val="between"/>
        <c:dispUnits>
          <c:builtInUnit val="millions"/>
          <c:dispUnitsLbl>
            <c:tx>
              <c:rich>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r>
                    <a:rPr lang="en-US" altLang="ja-JP"/>
                    <a:t>Million</a:t>
                  </a:r>
                  <a:endParaRPr lang="ja-JP" altLang="en-US"/>
                </a:p>
              </c:rich>
            </c:tx>
            <c:spPr>
              <a:noFill/>
              <a:ln>
                <a:noFill/>
              </a:ln>
              <a:effectLst/>
            </c:spPr>
            <c:txPr>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endParaRPr lang="ja-JP"/>
              </a:p>
            </c:txPr>
          </c:dispUnitsLbl>
        </c:dispUnits>
      </c:valAx>
      <c:valAx>
        <c:axId val="52806819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528067800"/>
        <c:crosses val="max"/>
        <c:crossBetween val="between"/>
        <c:dispUnits>
          <c:builtInUnit val="millions"/>
          <c:dispUnitsLbl>
            <c:tx>
              <c:rich>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r>
                    <a:rPr lang="en-US" altLang="ja-JP"/>
                    <a:t>Million</a:t>
                  </a:r>
                  <a:endParaRPr lang="ja-JP" altLang="en-US"/>
                </a:p>
              </c:rich>
            </c:tx>
            <c:spPr>
              <a:noFill/>
              <a:ln>
                <a:noFill/>
              </a:ln>
              <a:effectLst/>
            </c:spPr>
            <c:txPr>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endParaRPr lang="ja-JP"/>
              </a:p>
            </c:txPr>
          </c:dispUnitsLbl>
        </c:dispUnits>
      </c:valAx>
      <c:catAx>
        <c:axId val="528067800"/>
        <c:scaling>
          <c:orientation val="minMax"/>
        </c:scaling>
        <c:delete val="1"/>
        <c:axPos val="b"/>
        <c:numFmt formatCode="General" sourceLinked="1"/>
        <c:majorTickMark val="out"/>
        <c:minorTickMark val="none"/>
        <c:tickLblPos val="nextTo"/>
        <c:crossAx val="528068192"/>
        <c:crosses val="autoZero"/>
        <c:auto val="1"/>
        <c:lblAlgn val="ctr"/>
        <c:lblOffset val="100"/>
        <c:noMultiLvlLbl val="0"/>
      </c:catAx>
      <c:spPr>
        <a:noFill/>
        <a:ln>
          <a:noFill/>
        </a:ln>
        <a:effectLst/>
      </c:spPr>
    </c:plotArea>
    <c:legend>
      <c:legendPos val="t"/>
      <c:layout>
        <c:manualLayout>
          <c:xMode val="edge"/>
          <c:yMode val="edge"/>
          <c:x val="0.29507982455823345"/>
          <c:y val="0.88911094369726718"/>
          <c:w val="0.37007604002410865"/>
          <c:h val="6.5229023223424193E-2"/>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513783447772156E-2"/>
          <c:y val="5.4007019844342592E-2"/>
          <c:w val="0.94166465737273164"/>
          <c:h val="0.867470764778694"/>
        </c:manualLayout>
      </c:layout>
      <c:ofPieChart>
        <c:ofPieType val="pie"/>
        <c:varyColors val="1"/>
        <c:ser>
          <c:idx val="0"/>
          <c:order val="0"/>
          <c:spPr>
            <a:effectLst/>
          </c:spPr>
          <c:dPt>
            <c:idx val="0"/>
            <c:bubble3D val="0"/>
            <c:spPr>
              <a:solidFill>
                <a:srgbClr val="4A434B"/>
              </a:solidFill>
              <a:ln>
                <a:noFill/>
              </a:ln>
              <a:effectLst/>
            </c:spPr>
            <c:extLst>
              <c:ext xmlns:c16="http://schemas.microsoft.com/office/drawing/2014/chart" uri="{C3380CC4-5D6E-409C-BE32-E72D297353CC}">
                <c16:uniqueId val="{00000003-4893-4252-81A8-812DE1B8F069}"/>
              </c:ext>
            </c:extLst>
          </c:dPt>
          <c:dPt>
            <c:idx val="1"/>
            <c:bubble3D val="0"/>
            <c:spPr>
              <a:solidFill>
                <a:srgbClr val="ED5353"/>
              </a:solidFill>
              <a:ln>
                <a:noFill/>
              </a:ln>
              <a:effectLst/>
            </c:spPr>
            <c:extLst>
              <c:ext xmlns:c16="http://schemas.microsoft.com/office/drawing/2014/chart" uri="{C3380CC4-5D6E-409C-BE32-E72D297353CC}">
                <c16:uniqueId val="{00000004-4893-4252-81A8-812DE1B8F069}"/>
              </c:ext>
            </c:extLst>
          </c:dPt>
          <c:dPt>
            <c:idx val="2"/>
            <c:bubble3D val="0"/>
            <c:spPr>
              <a:solidFill>
                <a:srgbClr val="F17777"/>
              </a:solidFill>
              <a:ln>
                <a:noFill/>
              </a:ln>
              <a:effectLst/>
            </c:spPr>
            <c:extLst>
              <c:ext xmlns:c16="http://schemas.microsoft.com/office/drawing/2014/chart" uri="{C3380CC4-5D6E-409C-BE32-E72D297353CC}">
                <c16:uniqueId val="{00000005-4893-4252-81A8-812DE1B8F069}"/>
              </c:ext>
            </c:extLst>
          </c:dPt>
          <c:dPt>
            <c:idx val="3"/>
            <c:bubble3D val="0"/>
            <c:spPr>
              <a:solidFill>
                <a:srgbClr val="695E6A"/>
              </a:solidFill>
              <a:ln>
                <a:noFill/>
              </a:ln>
              <a:effectLst/>
            </c:spPr>
            <c:extLst>
              <c:ext xmlns:c16="http://schemas.microsoft.com/office/drawing/2014/chart" uri="{C3380CC4-5D6E-409C-BE32-E72D297353CC}">
                <c16:uniqueId val="{00000001-4893-4252-81A8-812DE1B8F069}"/>
              </c:ext>
            </c:extLst>
          </c:dPt>
          <c:dPt>
            <c:idx val="4"/>
            <c:bubble3D val="0"/>
            <c:spPr>
              <a:solidFill>
                <a:srgbClr val="F17777"/>
              </a:solidFill>
              <a:ln>
                <a:noFill/>
              </a:ln>
              <a:effectLst/>
            </c:spPr>
            <c:extLst>
              <c:ext xmlns:c16="http://schemas.microsoft.com/office/drawing/2014/chart" uri="{C3380CC4-5D6E-409C-BE32-E72D297353CC}">
                <c16:uniqueId val="{00000002-4893-4252-81A8-812DE1B8F069}"/>
              </c:ext>
            </c:extLst>
          </c:dPt>
          <c:dLbls>
            <c:dLbl>
              <c:idx val="0"/>
              <c:layout>
                <c:manualLayout>
                  <c:x val="0.17141733341650695"/>
                  <c:y val="0.13687995945221923"/>
                </c:manualLayout>
              </c:layout>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400" b="1" i="0" u="none" strike="noStrike" kern="1200" baseline="0">
                      <a:solidFill>
                        <a:schemeClr val="lt1"/>
                      </a:solidFill>
                      <a:latin typeface="+mn-lt"/>
                      <a:ea typeface="+mn-ea"/>
                      <a:cs typeface="+mn-cs"/>
                    </a:defRPr>
                  </a:pPr>
                  <a:endParaRPr lang="ja-JP"/>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4893-4252-81A8-812DE1B8F069}"/>
                </c:ext>
              </c:extLst>
            </c:dLbl>
            <c:dLbl>
              <c:idx val="1"/>
              <c:layout>
                <c:manualLayout>
                  <c:x val="0"/>
                  <c:y val="2.1042582828675904E-3"/>
                </c:manualLayout>
              </c:layout>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050" b="1" i="0" u="none" strike="noStrike" kern="1200" baseline="0">
                      <a:solidFill>
                        <a:schemeClr val="tx1"/>
                      </a:solidFill>
                      <a:latin typeface="+mn-lt"/>
                      <a:ea typeface="+mn-ea"/>
                      <a:cs typeface="+mn-cs"/>
                    </a:defRPr>
                  </a:pPr>
                  <a:endParaRPr lang="ja-JP"/>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4893-4252-81A8-812DE1B8F069}"/>
                </c:ext>
              </c:extLst>
            </c:dLbl>
            <c:dLbl>
              <c:idx val="2"/>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050" b="1" i="0" u="none" strike="noStrike" kern="1200" baseline="0">
                      <a:solidFill>
                        <a:schemeClr val="lt1"/>
                      </a:solidFill>
                      <a:latin typeface="+mn-lt"/>
                      <a:ea typeface="+mn-ea"/>
                      <a:cs typeface="+mn-cs"/>
                    </a:defRPr>
                  </a:pPr>
                  <a:endParaRPr lang="ja-JP"/>
                </a:p>
              </c:txPr>
              <c:dLblPos val="in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893-4252-81A8-812DE1B8F069}"/>
                </c:ext>
              </c:extLst>
            </c:dLbl>
            <c:dLbl>
              <c:idx val="3"/>
              <c:layout>
                <c:manualLayout>
                  <c:x val="0.13534268053718695"/>
                  <c:y val="0.23202909449351836"/>
                </c:manualLayout>
              </c:layout>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100" b="1" i="0" u="none" strike="noStrike" kern="1200" baseline="0">
                      <a:solidFill>
                        <a:schemeClr val="lt1"/>
                      </a:solidFill>
                      <a:latin typeface="+mn-lt"/>
                      <a:ea typeface="+mn-ea"/>
                      <a:cs typeface="+mn-cs"/>
                    </a:defRPr>
                  </a:pPr>
                  <a:endParaRPr lang="ja-JP"/>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893-4252-81A8-812DE1B8F069}"/>
                </c:ext>
              </c:extLst>
            </c:dLbl>
            <c:dLbl>
              <c:idx val="4"/>
              <c:layout>
                <c:manualLayout>
                  <c:x val="-0.13712128602092374"/>
                  <c:y val="-0.11473013857890466"/>
                </c:manualLayout>
              </c:layout>
              <c:tx>
                <c:rich>
                  <a:bodyPr rot="0" spcFirstLastPara="1" vertOverflow="ellipsis" vert="horz" wrap="square" lIns="38100" tIns="19050" rIns="38100" bIns="19050" anchor="ctr" anchorCtr="1">
                    <a:spAutoFit/>
                  </a:bodyPr>
                  <a:lstStyle/>
                  <a:p>
                    <a:pPr>
                      <a:defRPr lang="ja-JP" sz="1400" b="1" i="0" u="none" strike="noStrike" kern="1200" baseline="0">
                        <a:solidFill>
                          <a:schemeClr val="lt1"/>
                        </a:solidFill>
                        <a:latin typeface="+mn-lt"/>
                        <a:ea typeface="+mn-ea"/>
                        <a:cs typeface="+mn-cs"/>
                      </a:defRPr>
                    </a:pPr>
                    <a:r>
                      <a:rPr lang="en-US" altLang="ja-JP"/>
                      <a:t>Others </a:t>
                    </a:r>
                    <a:fld id="{1B7BF27C-D95A-4BE8-B4F1-089655F85D9B}" type="PERCENTAGE">
                      <a:rPr lang="en-US" altLang="ja-JP" baseline="0"/>
                      <a:pPr>
                        <a:defRPr lang="ja-JP" sz="1400"/>
                      </a:pPr>
                      <a:t>[パーセンテージ]</a:t>
                    </a:fld>
                    <a:endParaRPr lang="en-US" altLang="ja-JP"/>
                  </a:p>
                </c:rich>
              </c:tx>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400" b="1" i="0" u="none" strike="noStrike" kern="1200" baseline="0">
                      <a:solidFill>
                        <a:schemeClr val="lt1"/>
                      </a:solidFill>
                      <a:latin typeface="+mn-lt"/>
                      <a:ea typeface="+mn-ea"/>
                      <a:cs typeface="+mn-cs"/>
                    </a:defRPr>
                  </a:pPr>
                  <a:endParaRPr lang="ja-JP"/>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4893-4252-81A8-812DE1B8F069}"/>
                </c:ext>
              </c:extLst>
            </c:dLbl>
            <c:spPr>
              <a:noFill/>
              <a:ln>
                <a:noFill/>
              </a:ln>
              <a:effectLst>
                <a:glow rad="127000">
                  <a:schemeClr val="accent1">
                    <a:alpha val="95000"/>
                  </a:schemeClr>
                </a:glow>
                <a:softEdge rad="38100"/>
              </a:effectLst>
            </c:spPr>
            <c:txPr>
              <a:bodyPr rot="0" spcFirstLastPara="1" vertOverflow="ellipsis" vert="horz" wrap="square" lIns="38100" tIns="19050" rIns="38100" bIns="19050" anchor="ctr" anchorCtr="1">
                <a:spAutoFit/>
              </a:bodyPr>
              <a:lstStyle/>
              <a:p>
                <a:pPr>
                  <a:defRPr lang="ja-JP" sz="1000" b="1" i="0" u="none" strike="noStrike" kern="1200" baseline="0">
                    <a:solidFill>
                      <a:schemeClr val="lt1"/>
                    </a:solidFill>
                    <a:latin typeface="+mn-lt"/>
                    <a:ea typeface="+mn-ea"/>
                    <a:cs typeface="+mn-cs"/>
                  </a:defRPr>
                </a:pPr>
                <a:endParaRPr lang="ja-JP"/>
              </a:p>
            </c:txPr>
            <c:dLblPos val="inEnd"/>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Analytics!$A$35:$A$38</c:f>
              <c:strCache>
                <c:ptCount val="4"/>
                <c:pt idx="0">
                  <c:v>AAUs</c:v>
                </c:pt>
                <c:pt idx="1">
                  <c:v>CER</c:v>
                </c:pt>
                <c:pt idx="2">
                  <c:v>ERU</c:v>
                </c:pt>
                <c:pt idx="3">
                  <c:v>RMU</c:v>
                </c:pt>
              </c:strCache>
            </c:strRef>
          </c:cat>
          <c:val>
            <c:numRef>
              <c:f>Analytics!$B$35:$B$38</c:f>
              <c:numCache>
                <c:formatCode>#,##0_);[Red]\(#,##0\)</c:formatCode>
                <c:ptCount val="4"/>
                <c:pt idx="0">
                  <c:v>13822307839</c:v>
                </c:pt>
                <c:pt idx="1">
                  <c:v>30066477</c:v>
                </c:pt>
                <c:pt idx="2">
                  <c:v>122324813</c:v>
                </c:pt>
                <c:pt idx="3">
                  <c:v>626534943</c:v>
                </c:pt>
              </c:numCache>
            </c:numRef>
          </c:val>
          <c:extLst>
            <c:ext xmlns:c16="http://schemas.microsoft.com/office/drawing/2014/chart" uri="{C3380CC4-5D6E-409C-BE32-E72D297353CC}">
              <c16:uniqueId val="{00000000-4893-4252-81A8-812DE1B8F069}"/>
            </c:ext>
          </c:extLst>
        </c:ser>
        <c:dLbls>
          <c:dLblPos val="ctr"/>
          <c:showLegendKey val="0"/>
          <c:showVal val="0"/>
          <c:showCatName val="0"/>
          <c:showSerName val="0"/>
          <c:showPercent val="1"/>
          <c:showBubbleSize val="0"/>
          <c:showLeaderLines val="1"/>
        </c:dLbls>
        <c:gapWidth val="100"/>
        <c:splitType val="pos"/>
        <c:splitPos val="3"/>
        <c:secondPieSize val="75"/>
        <c:serLines>
          <c:spPr>
            <a:ln w="9525">
              <a:solidFill>
                <a:schemeClr val="dk1">
                  <a:lumMod val="50000"/>
                  <a:lumOff val="50000"/>
                </a:schemeClr>
              </a:solidFill>
              <a:round/>
            </a:ln>
            <a:effectLst/>
          </c:spPr>
        </c:serLines>
      </c:ofPieChart>
      <c:spPr>
        <a:noFill/>
        <a:ln>
          <a:noFill/>
        </a:ln>
        <a:effectLst/>
      </c:spPr>
    </c:plotArea>
    <c:legend>
      <c:legendPos val="b"/>
      <c:layout>
        <c:manualLayout>
          <c:xMode val="edge"/>
          <c:yMode val="edge"/>
          <c:x val="0.41383453285779731"/>
          <c:y val="0.85806489857240387"/>
          <c:w val="0.28905974236201437"/>
          <c:h val="0.13282801767697178"/>
        </c:manualLayout>
      </c:layout>
      <c:overlay val="0"/>
      <c:spPr>
        <a:noFill/>
        <a:ln>
          <a:noFill/>
        </a:ln>
        <a:effectLst/>
      </c:spPr>
      <c:txPr>
        <a:bodyPr rot="0" spcFirstLastPara="1" vertOverflow="ellipsis" vert="horz" wrap="square" anchor="ctr" anchorCtr="1"/>
        <a:lstStyle/>
        <a:p>
          <a:pPr>
            <a:defRPr lang="ja-JP" sz="11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46610959171137"/>
          <c:y val="0.13153936647112616"/>
          <c:w val="0.6168168386574675"/>
          <c:h val="0.72712823921256808"/>
        </c:manualLayout>
      </c:layout>
      <c:barChart>
        <c:barDir val="col"/>
        <c:grouping val="clustered"/>
        <c:varyColors val="0"/>
        <c:ser>
          <c:idx val="0"/>
          <c:order val="0"/>
          <c:tx>
            <c:strRef>
              <c:f>Analytics!$B$56</c:f>
              <c:strCache>
                <c:ptCount val="1"/>
                <c:pt idx="0">
                  <c:v>Additions</c:v>
                </c:pt>
              </c:strCache>
            </c:strRef>
          </c:tx>
          <c:spPr>
            <a:solidFill>
              <a:srgbClr val="ED5353"/>
            </a:solidFill>
            <a:ln>
              <a:noFill/>
            </a:ln>
            <a:effectLst>
              <a:outerShdw blurRad="40000" dist="23000" dir="5400000" rotWithShape="0">
                <a:srgbClr val="000000">
                  <a:alpha val="35000"/>
                </a:srgbClr>
              </a:outerShdw>
            </a:effectLst>
          </c:spPr>
          <c:invertIfNegative val="0"/>
          <c:cat>
            <c:strRef>
              <c:f>Analytics!$A$57:$A$60</c:f>
              <c:strCache>
                <c:ptCount val="4"/>
                <c:pt idx="0">
                  <c:v>AAUs</c:v>
                </c:pt>
                <c:pt idx="1">
                  <c:v>CER</c:v>
                </c:pt>
                <c:pt idx="2">
                  <c:v>ERU</c:v>
                </c:pt>
                <c:pt idx="3">
                  <c:v>RMU</c:v>
                </c:pt>
              </c:strCache>
            </c:strRef>
          </c:cat>
          <c:val>
            <c:numRef>
              <c:f>Analytics!$B$57:$B$60</c:f>
              <c:numCache>
                <c:formatCode>#,##0_);[Red]\(#,##0\)</c:formatCode>
                <c:ptCount val="4"/>
                <c:pt idx="0">
                  <c:v>11237860340</c:v>
                </c:pt>
                <c:pt idx="1">
                  <c:v>5723545874</c:v>
                </c:pt>
                <c:pt idx="2">
                  <c:v>3259762413</c:v>
                </c:pt>
                <c:pt idx="3">
                  <c:v>21200000</c:v>
                </c:pt>
              </c:numCache>
            </c:numRef>
          </c:val>
          <c:extLst>
            <c:ext xmlns:c16="http://schemas.microsoft.com/office/drawing/2014/chart" uri="{C3380CC4-5D6E-409C-BE32-E72D297353CC}">
              <c16:uniqueId val="{00000000-D743-4E85-8C7B-6235C64D210A}"/>
            </c:ext>
          </c:extLst>
        </c:ser>
        <c:ser>
          <c:idx val="1"/>
          <c:order val="1"/>
          <c:tx>
            <c:strRef>
              <c:f>Analytics!$C$56</c:f>
              <c:strCache>
                <c:ptCount val="1"/>
                <c:pt idx="0">
                  <c:v>Substractions</c:v>
                </c:pt>
              </c:strCache>
            </c:strRef>
          </c:tx>
          <c:spPr>
            <a:solidFill>
              <a:srgbClr val="4A434B"/>
            </a:solidFill>
            <a:ln>
              <a:noFill/>
            </a:ln>
            <a:effectLst>
              <a:outerShdw blurRad="40000" dist="23000" dir="5400000" rotWithShape="0">
                <a:srgbClr val="000000">
                  <a:alpha val="35000"/>
                </a:srgbClr>
              </a:outerShdw>
            </a:effectLst>
          </c:spPr>
          <c:invertIfNegative val="0"/>
          <c:cat>
            <c:strRef>
              <c:f>Analytics!$A$57:$A$60</c:f>
              <c:strCache>
                <c:ptCount val="4"/>
                <c:pt idx="0">
                  <c:v>AAUs</c:v>
                </c:pt>
                <c:pt idx="1">
                  <c:v>CER</c:v>
                </c:pt>
                <c:pt idx="2">
                  <c:v>ERU</c:v>
                </c:pt>
                <c:pt idx="3">
                  <c:v>RMU</c:v>
                </c:pt>
              </c:strCache>
            </c:strRef>
          </c:cat>
          <c:val>
            <c:numRef>
              <c:f>Analytics!$C$57:$C$60</c:f>
              <c:numCache>
                <c:formatCode>#,##0_);[Red]\(#,##0\)</c:formatCode>
                <c:ptCount val="4"/>
                <c:pt idx="0">
                  <c:v>-11237860340</c:v>
                </c:pt>
                <c:pt idx="1">
                  <c:v>-5723545874</c:v>
                </c:pt>
                <c:pt idx="2">
                  <c:v>-3259762413</c:v>
                </c:pt>
                <c:pt idx="3">
                  <c:v>-21200000</c:v>
                </c:pt>
              </c:numCache>
            </c:numRef>
          </c:val>
          <c:extLst>
            <c:ext xmlns:c16="http://schemas.microsoft.com/office/drawing/2014/chart" uri="{C3380CC4-5D6E-409C-BE32-E72D297353CC}">
              <c16:uniqueId val="{00000001-D743-4E85-8C7B-6235C64D210A}"/>
            </c:ext>
          </c:extLst>
        </c:ser>
        <c:dLbls>
          <c:showLegendKey val="0"/>
          <c:showVal val="0"/>
          <c:showCatName val="0"/>
          <c:showSerName val="0"/>
          <c:showPercent val="0"/>
          <c:showBubbleSize val="0"/>
        </c:dLbls>
        <c:gapWidth val="219"/>
        <c:axId val="528068976"/>
        <c:axId val="528068584"/>
      </c:barChart>
      <c:lineChart>
        <c:grouping val="standard"/>
        <c:varyColors val="0"/>
        <c:ser>
          <c:idx val="2"/>
          <c:order val="2"/>
          <c:tx>
            <c:strRef>
              <c:f>Analytics!$D$56</c:f>
              <c:strCache>
                <c:ptCount val="1"/>
                <c:pt idx="0">
                  <c:v>Difference</c:v>
                </c:pt>
              </c:strCache>
            </c:strRef>
          </c:tx>
          <c:spPr>
            <a:ln w="31750" cap="rnd">
              <a:solidFill>
                <a:srgbClr val="F17777"/>
              </a:solidFill>
              <a:round/>
            </a:ln>
            <a:effectLst>
              <a:outerShdw blurRad="40000" dist="23000" dir="5400000" rotWithShape="0">
                <a:srgbClr val="000000">
                  <a:alpha val="35000"/>
                </a:srgbClr>
              </a:outerShdw>
            </a:effectLst>
          </c:spPr>
          <c:marker>
            <c:symbol val="none"/>
          </c:marker>
          <c:cat>
            <c:strRef>
              <c:f>Analytics!$A$57:$A$60</c:f>
              <c:strCache>
                <c:ptCount val="4"/>
                <c:pt idx="0">
                  <c:v>AAUs</c:v>
                </c:pt>
                <c:pt idx="1">
                  <c:v>CER</c:v>
                </c:pt>
                <c:pt idx="2">
                  <c:v>ERU</c:v>
                </c:pt>
                <c:pt idx="3">
                  <c:v>RMU</c:v>
                </c:pt>
              </c:strCache>
            </c:strRef>
          </c:cat>
          <c:val>
            <c:numRef>
              <c:f>Analytics!$D$57:$D$60</c:f>
              <c:numCache>
                <c:formatCode>#,##0_);[Red]\(#,##0\)</c:formatCode>
                <c:ptCount val="4"/>
                <c:pt idx="0">
                  <c:v>0</c:v>
                </c:pt>
                <c:pt idx="1">
                  <c:v>0</c:v>
                </c:pt>
                <c:pt idx="2">
                  <c:v>0</c:v>
                </c:pt>
                <c:pt idx="3">
                  <c:v>0</c:v>
                </c:pt>
              </c:numCache>
            </c:numRef>
          </c:val>
          <c:smooth val="0"/>
          <c:extLst>
            <c:ext xmlns:c16="http://schemas.microsoft.com/office/drawing/2014/chart" uri="{C3380CC4-5D6E-409C-BE32-E72D297353CC}">
              <c16:uniqueId val="{00000002-D743-4E85-8C7B-6235C64D210A}"/>
            </c:ext>
          </c:extLst>
        </c:ser>
        <c:dLbls>
          <c:showLegendKey val="0"/>
          <c:showVal val="0"/>
          <c:showCatName val="0"/>
          <c:showSerName val="0"/>
          <c:showPercent val="0"/>
          <c:showBubbleSize val="0"/>
        </c:dLbls>
        <c:marker val="1"/>
        <c:smooth val="0"/>
        <c:axId val="528066232"/>
        <c:axId val="528069368"/>
      </c:lineChart>
      <c:catAx>
        <c:axId val="528068976"/>
        <c:scaling>
          <c:orientation val="minMax"/>
        </c:scaling>
        <c:delete val="0"/>
        <c:axPos val="b"/>
        <c:numFmt formatCode="General" sourceLinked="1"/>
        <c:majorTickMark val="none"/>
        <c:minorTickMark val="none"/>
        <c:tickLblPos val="high"/>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75000"/>
                    <a:lumOff val="25000"/>
                  </a:schemeClr>
                </a:solidFill>
                <a:latin typeface="+mn-lt"/>
                <a:ea typeface="+mn-ea"/>
                <a:cs typeface="+mn-cs"/>
              </a:defRPr>
            </a:pPr>
            <a:endParaRPr lang="ja-JP"/>
          </a:p>
        </c:txPr>
        <c:crossAx val="528068584"/>
        <c:crosses val="autoZero"/>
        <c:auto val="1"/>
        <c:lblAlgn val="ctr"/>
        <c:lblOffset val="100"/>
        <c:noMultiLvlLbl val="0"/>
      </c:catAx>
      <c:valAx>
        <c:axId val="528068584"/>
        <c:scaling>
          <c:orientation val="minMax"/>
          <c:max val="14000000000"/>
          <c:min val="-13000000000"/>
        </c:scaling>
        <c:delete val="0"/>
        <c:axPos val="l"/>
        <c:majorGridlines>
          <c:spPr>
            <a:ln w="9525" cap="flat" cmpd="sng" algn="ctr">
              <a:solidFill>
                <a:schemeClr val="tx2">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75000"/>
                    <a:lumOff val="25000"/>
                  </a:schemeClr>
                </a:solidFill>
                <a:latin typeface="+mn-lt"/>
                <a:ea typeface="+mn-ea"/>
                <a:cs typeface="+mn-cs"/>
              </a:defRPr>
            </a:pPr>
            <a:endParaRPr lang="ja-JP"/>
          </a:p>
        </c:txPr>
        <c:crossAx val="528068976"/>
        <c:crosses val="autoZero"/>
        <c:crossBetween val="between"/>
        <c:dispUnits>
          <c:builtInUnit val="millions"/>
          <c:dispUnitsLbl>
            <c:tx>
              <c:rich>
                <a:bodyPr rot="-5400000" spcFirstLastPara="1" vertOverflow="ellipsis" vert="horz" wrap="square" anchor="ctr" anchorCtr="1"/>
                <a:lstStyle/>
                <a:p>
                  <a:pPr>
                    <a:defRPr lang="ja-JP" sz="900" b="1" i="0" u="none" strike="noStrike" kern="1200" baseline="0">
                      <a:solidFill>
                        <a:schemeClr val="tx1">
                          <a:lumMod val="75000"/>
                          <a:lumOff val="25000"/>
                        </a:schemeClr>
                      </a:solidFill>
                      <a:latin typeface="+mn-lt"/>
                      <a:ea typeface="+mn-ea"/>
                      <a:cs typeface="+mn-cs"/>
                    </a:defRPr>
                  </a:pPr>
                  <a:r>
                    <a:rPr lang="en-US" altLang="ja-JP"/>
                    <a:t>MILLION</a:t>
                  </a:r>
                  <a:endParaRPr lang="ja-JP" altLang="en-US"/>
                </a:p>
              </c:rich>
            </c:tx>
            <c:spPr>
              <a:noFill/>
              <a:ln>
                <a:noFill/>
              </a:ln>
              <a:effectLst/>
            </c:spPr>
            <c:txPr>
              <a:bodyPr rot="-5400000" spcFirstLastPara="1" vertOverflow="ellipsis" vert="horz" wrap="square" anchor="ctr" anchorCtr="1"/>
              <a:lstStyle/>
              <a:p>
                <a:pPr>
                  <a:defRPr lang="ja-JP" sz="900" b="1" i="0" u="none" strike="noStrike" kern="1200" baseline="0">
                    <a:solidFill>
                      <a:schemeClr val="tx1">
                        <a:lumMod val="75000"/>
                        <a:lumOff val="25000"/>
                      </a:schemeClr>
                    </a:solidFill>
                    <a:latin typeface="+mn-lt"/>
                    <a:ea typeface="+mn-ea"/>
                    <a:cs typeface="+mn-cs"/>
                  </a:defRPr>
                </a:pPr>
                <a:endParaRPr lang="ja-JP"/>
              </a:p>
            </c:txPr>
          </c:dispUnitsLbl>
        </c:dispUnits>
      </c:valAx>
      <c:valAx>
        <c:axId val="528069368"/>
        <c:scaling>
          <c:orientation val="minMax"/>
          <c:max val="70000000"/>
          <c:min val="-70000000"/>
        </c:scaling>
        <c:delete val="0"/>
        <c:axPos val="r"/>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75000"/>
                    <a:lumOff val="25000"/>
                  </a:schemeClr>
                </a:solidFill>
                <a:latin typeface="+mn-lt"/>
                <a:ea typeface="+mn-ea"/>
                <a:cs typeface="+mn-cs"/>
              </a:defRPr>
            </a:pPr>
            <a:endParaRPr lang="ja-JP"/>
          </a:p>
        </c:txPr>
        <c:crossAx val="528066232"/>
        <c:crosses val="max"/>
        <c:crossBetween val="between"/>
        <c:dispUnits>
          <c:builtInUnit val="millions"/>
          <c:dispUnitsLbl>
            <c:tx>
              <c:rich>
                <a:bodyPr rot="-5400000" spcFirstLastPara="1" vertOverflow="ellipsis" vert="horz" wrap="square" anchor="ctr" anchorCtr="1"/>
                <a:lstStyle/>
                <a:p>
                  <a:pPr>
                    <a:defRPr lang="ja-JP" sz="900" b="1" i="0" u="none" strike="noStrike" kern="1200" baseline="0">
                      <a:solidFill>
                        <a:schemeClr val="tx1">
                          <a:lumMod val="75000"/>
                          <a:lumOff val="25000"/>
                        </a:schemeClr>
                      </a:solidFill>
                      <a:latin typeface="+mn-lt"/>
                      <a:ea typeface="+mn-ea"/>
                      <a:cs typeface="+mn-cs"/>
                    </a:defRPr>
                  </a:pPr>
                  <a:r>
                    <a:rPr lang="en-US" altLang="ja-JP"/>
                    <a:t>MILLION</a:t>
                  </a:r>
                  <a:endParaRPr lang="ja-JP" altLang="en-US"/>
                </a:p>
              </c:rich>
            </c:tx>
            <c:spPr>
              <a:noFill/>
              <a:ln>
                <a:noFill/>
              </a:ln>
              <a:effectLst/>
            </c:spPr>
            <c:txPr>
              <a:bodyPr rot="-5400000" spcFirstLastPara="1" vertOverflow="ellipsis" vert="horz" wrap="square" anchor="ctr" anchorCtr="1"/>
              <a:lstStyle/>
              <a:p>
                <a:pPr>
                  <a:defRPr lang="ja-JP" sz="900" b="1" i="0" u="none" strike="noStrike" kern="1200" baseline="0">
                    <a:solidFill>
                      <a:schemeClr val="tx1">
                        <a:lumMod val="75000"/>
                        <a:lumOff val="25000"/>
                      </a:schemeClr>
                    </a:solidFill>
                    <a:latin typeface="+mn-lt"/>
                    <a:ea typeface="+mn-ea"/>
                    <a:cs typeface="+mn-cs"/>
                  </a:defRPr>
                </a:pPr>
                <a:endParaRPr lang="ja-JP"/>
              </a:p>
            </c:txPr>
          </c:dispUnitsLbl>
        </c:dispUnits>
      </c:valAx>
      <c:catAx>
        <c:axId val="528066232"/>
        <c:scaling>
          <c:orientation val="minMax"/>
        </c:scaling>
        <c:delete val="1"/>
        <c:axPos val="b"/>
        <c:numFmt formatCode="General" sourceLinked="1"/>
        <c:majorTickMark val="none"/>
        <c:minorTickMark val="none"/>
        <c:tickLblPos val="nextTo"/>
        <c:crossAx val="5280693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1050" b="0" i="0" u="none" strike="noStrike" kern="1200" baseline="0">
              <a:solidFill>
                <a:schemeClr val="tx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0612963305617"/>
          <c:y val="3.4524713481632149E-2"/>
          <c:w val="0.89097538372785245"/>
          <c:h val="0.6612186836805275"/>
        </c:manualLayout>
      </c:layout>
      <c:barChart>
        <c:barDir val="col"/>
        <c:grouping val="clustered"/>
        <c:varyColors val="0"/>
        <c:ser>
          <c:idx val="0"/>
          <c:order val="0"/>
          <c:tx>
            <c:strRef>
              <c:f>Analytics!$B$85</c:f>
              <c:strCache>
                <c:ptCount val="1"/>
                <c:pt idx="0">
                  <c:v>CDM Registry</c:v>
                </c:pt>
              </c:strCache>
            </c:strRef>
          </c:tx>
          <c:spPr>
            <a:solidFill>
              <a:schemeClr val="accent1"/>
            </a:solidFill>
            <a:ln>
              <a:noFill/>
            </a:ln>
            <a:effectLst/>
          </c:spPr>
          <c:invertIfNegative val="0"/>
          <c:dLbls>
            <c:dLbl>
              <c:idx val="0"/>
              <c:layout>
                <c:manualLayout>
                  <c:x val="5.2459020004923555E-3"/>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C40-4413-B2BC-1FE4A5038527}"/>
                </c:ext>
              </c:extLst>
            </c:dLbl>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(Analytics!$B$86:$B$87,Analytics!$B$96)</c15:sqref>
                  </c15:fullRef>
                </c:ext>
              </c:extLst>
              <c:f>Analytics!$B$96</c:f>
              <c:numCache>
                <c:formatCode>#,##0</c:formatCode>
                <c:ptCount val="1"/>
                <c:pt idx="0">
                  <c:v>-1551175181</c:v>
                </c:pt>
              </c:numCache>
            </c:numRef>
          </c:val>
          <c:extLst>
            <c:ext xmlns:c16="http://schemas.microsoft.com/office/drawing/2014/chart" uri="{C3380CC4-5D6E-409C-BE32-E72D297353CC}">
              <c16:uniqueId val="{00000000-0382-4E63-8667-DF1969B51282}"/>
            </c:ext>
          </c:extLst>
        </c:ser>
        <c:ser>
          <c:idx val="1"/>
          <c:order val="1"/>
          <c:tx>
            <c:strRef>
              <c:f>Analytics!$C$85</c:f>
              <c:strCache>
                <c:ptCount val="1"/>
                <c:pt idx="0">
                  <c:v>EU Registry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(Analytics!$C$86:$C$87,Analytics!$C$96)</c15:sqref>
                  </c15:fullRef>
                </c:ext>
              </c:extLst>
              <c:f>Analytics!$C$96</c:f>
              <c:numCache>
                <c:formatCode>#,##0</c:formatCode>
                <c:ptCount val="1"/>
                <c:pt idx="0">
                  <c:v>2403717467</c:v>
                </c:pt>
              </c:numCache>
            </c:numRef>
          </c:val>
          <c:extLst>
            <c:ext xmlns:c16="http://schemas.microsoft.com/office/drawing/2014/chart" uri="{C3380CC4-5D6E-409C-BE32-E72D297353CC}">
              <c16:uniqueId val="{00000001-0382-4E63-8667-DF1969B51282}"/>
            </c:ext>
          </c:extLst>
        </c:ser>
        <c:ser>
          <c:idx val="10"/>
          <c:order val="2"/>
          <c:tx>
            <c:strRef>
              <c:f>Analytics!$D$85</c:f>
              <c:strCache>
                <c:ptCount val="1"/>
                <c:pt idx="0">
                  <c:v>Austria</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(Analytics!$D$86:$D$87,Analytics!$D$96)</c15:sqref>
                  </c15:fullRef>
                </c:ext>
              </c:extLst>
              <c:f>Analytics!$D$96</c:f>
              <c:numCache>
                <c:formatCode>#,##0</c:formatCode>
                <c:ptCount val="1"/>
                <c:pt idx="0">
                  <c:v>66362251</c:v>
                </c:pt>
              </c:numCache>
            </c:numRef>
          </c:val>
          <c:extLst>
            <c:ext xmlns:c16="http://schemas.microsoft.com/office/drawing/2014/chart" uri="{C3380CC4-5D6E-409C-BE32-E72D297353CC}">
              <c16:uniqueId val="{0000000A-0382-4E63-8667-DF1969B51282}"/>
            </c:ext>
          </c:extLst>
        </c:ser>
        <c:ser>
          <c:idx val="2"/>
          <c:order val="3"/>
          <c:tx>
            <c:strRef>
              <c:f>Analytics!$E$85</c:f>
              <c:strCache>
                <c:ptCount val="1"/>
                <c:pt idx="0">
                  <c:v>Belgium</c:v>
                </c:pt>
              </c:strCache>
            </c:strRef>
          </c:tx>
          <c:spPr>
            <a:solidFill>
              <a:schemeClr val="accent3"/>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(Analytics!$E$86:$E$87,Analytics!$E$96)</c15:sqref>
                  </c15:fullRef>
                </c:ext>
              </c:extLst>
              <c:f>Analytics!$E$96</c:f>
              <c:numCache>
                <c:formatCode>#,##0</c:formatCode>
                <c:ptCount val="1"/>
                <c:pt idx="0">
                  <c:v>-24222643</c:v>
                </c:pt>
              </c:numCache>
            </c:numRef>
          </c:val>
          <c:extLst>
            <c:ext xmlns:c16="http://schemas.microsoft.com/office/drawing/2014/chart" uri="{C3380CC4-5D6E-409C-BE32-E72D297353CC}">
              <c16:uniqueId val="{0000000B-0382-4E63-8667-DF1969B51282}"/>
            </c:ext>
          </c:extLst>
        </c:ser>
        <c:ser>
          <c:idx val="3"/>
          <c:order val="4"/>
          <c:tx>
            <c:strRef>
              <c:f>Analytics!$F$85</c:f>
              <c:strCache>
                <c:ptCount val="1"/>
                <c:pt idx="0">
                  <c:v>Denmark </c:v>
                </c:pt>
              </c:strCache>
            </c:strRef>
          </c:tx>
          <c:spPr>
            <a:solidFill>
              <a:schemeClr val="accent4"/>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(Analytics!$F$86:$F$87,Analytics!$F$96)</c15:sqref>
                  </c15:fullRef>
                </c:ext>
              </c:extLst>
              <c:f>Analytics!$F$96</c:f>
              <c:numCache>
                <c:formatCode>#,##0</c:formatCode>
                <c:ptCount val="1"/>
                <c:pt idx="0">
                  <c:v>16421644</c:v>
                </c:pt>
              </c:numCache>
            </c:numRef>
          </c:val>
          <c:extLst>
            <c:ext xmlns:c16="http://schemas.microsoft.com/office/drawing/2014/chart" uri="{C3380CC4-5D6E-409C-BE32-E72D297353CC}">
              <c16:uniqueId val="{0000000C-0382-4E63-8667-DF1969B51282}"/>
            </c:ext>
          </c:extLst>
        </c:ser>
        <c:ser>
          <c:idx val="4"/>
          <c:order val="5"/>
          <c:tx>
            <c:strRef>
              <c:f>Analytics!$G$85</c:f>
              <c:strCache>
                <c:ptCount val="1"/>
                <c:pt idx="0">
                  <c:v>Finland</c:v>
                </c:pt>
              </c:strCache>
            </c:strRef>
          </c:tx>
          <c:spPr>
            <a:solidFill>
              <a:schemeClr val="accent5"/>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(Analytics!$G$86:$G$87,Analytics!$G$96)</c15:sqref>
                  </c15:fullRef>
                </c:ext>
              </c:extLst>
              <c:f>Analytics!$G$96</c:f>
              <c:numCache>
                <c:formatCode>#,##0</c:formatCode>
                <c:ptCount val="1"/>
                <c:pt idx="0">
                  <c:v>4277170</c:v>
                </c:pt>
              </c:numCache>
            </c:numRef>
          </c:val>
          <c:extLst>
            <c:ext xmlns:c16="http://schemas.microsoft.com/office/drawing/2014/chart" uri="{C3380CC4-5D6E-409C-BE32-E72D297353CC}">
              <c16:uniqueId val="{0000000D-0382-4E63-8667-DF1969B51282}"/>
            </c:ext>
          </c:extLst>
        </c:ser>
        <c:ser>
          <c:idx val="5"/>
          <c:order val="6"/>
          <c:tx>
            <c:strRef>
              <c:f>Analytics!$H$85</c:f>
              <c:strCache>
                <c:ptCount val="1"/>
                <c:pt idx="0">
                  <c:v>France </c:v>
                </c:pt>
              </c:strCache>
            </c:strRef>
          </c:tx>
          <c:spPr>
            <a:solidFill>
              <a:schemeClr val="accent6"/>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(Analytics!$H$86:$H$87,Analytics!$H$96)</c15:sqref>
                  </c15:fullRef>
                </c:ext>
              </c:extLst>
              <c:f>Analytics!$H$96</c:f>
              <c:numCache>
                <c:formatCode>#,##0</c:formatCode>
                <c:ptCount val="1"/>
                <c:pt idx="0">
                  <c:v>-110207046</c:v>
                </c:pt>
              </c:numCache>
            </c:numRef>
          </c:val>
          <c:extLst>
            <c:ext xmlns:c16="http://schemas.microsoft.com/office/drawing/2014/chart" uri="{C3380CC4-5D6E-409C-BE32-E72D297353CC}">
              <c16:uniqueId val="{0000000E-0382-4E63-8667-DF1969B51282}"/>
            </c:ext>
          </c:extLst>
        </c:ser>
        <c:ser>
          <c:idx val="6"/>
          <c:order val="7"/>
          <c:tx>
            <c:strRef>
              <c:f>Analytics!$I$85</c:f>
              <c:strCache>
                <c:ptCount val="1"/>
                <c:pt idx="0">
                  <c:v>Germany</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(Analytics!$I$86:$I$87,Analytics!$I$96)</c15:sqref>
                  </c15:fullRef>
                </c:ext>
              </c:extLst>
              <c:f>Analytics!$I$96</c:f>
              <c:numCache>
                <c:formatCode>#,##0</c:formatCode>
                <c:ptCount val="1"/>
                <c:pt idx="0">
                  <c:v>34506703</c:v>
                </c:pt>
              </c:numCache>
            </c:numRef>
          </c:val>
          <c:extLst>
            <c:ext xmlns:c16="http://schemas.microsoft.com/office/drawing/2014/chart" uri="{C3380CC4-5D6E-409C-BE32-E72D297353CC}">
              <c16:uniqueId val="{0000000F-0382-4E63-8667-DF1969B51282}"/>
            </c:ext>
          </c:extLst>
        </c:ser>
        <c:ser>
          <c:idx val="7"/>
          <c:order val="8"/>
          <c:tx>
            <c:strRef>
              <c:f>Analytics!$J$85</c:f>
              <c:strCache>
                <c:ptCount val="1"/>
                <c:pt idx="0">
                  <c:v>Greece</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(Analytics!$J$86:$J$87,Analytics!$J$96)</c15:sqref>
                  </c15:fullRef>
                </c:ext>
              </c:extLst>
              <c:f>Analytics!$J$96</c:f>
              <c:numCache>
                <c:formatCode>#,##0</c:formatCode>
                <c:ptCount val="1"/>
                <c:pt idx="0">
                  <c:v>-27098799</c:v>
                </c:pt>
              </c:numCache>
            </c:numRef>
          </c:val>
          <c:extLst>
            <c:ext xmlns:c16="http://schemas.microsoft.com/office/drawing/2014/chart" uri="{C3380CC4-5D6E-409C-BE32-E72D297353CC}">
              <c16:uniqueId val="{00000010-0382-4E63-8667-DF1969B51282}"/>
            </c:ext>
          </c:extLst>
        </c:ser>
        <c:ser>
          <c:idx val="8"/>
          <c:order val="9"/>
          <c:tx>
            <c:strRef>
              <c:f>Analytics!$K$85</c:f>
              <c:strCache>
                <c:ptCount val="1"/>
                <c:pt idx="0">
                  <c:v>Ireland</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(Analytics!$K$86:$K$87,Analytics!$K$96)</c15:sqref>
                  </c15:fullRef>
                </c:ext>
              </c:extLst>
              <c:f>Analytics!$K$96</c:f>
              <c:numCache>
                <c:formatCode>#,##0</c:formatCode>
                <c:ptCount val="1"/>
                <c:pt idx="0">
                  <c:v>-9997274</c:v>
                </c:pt>
              </c:numCache>
            </c:numRef>
          </c:val>
          <c:extLst>
            <c:ext xmlns:c16="http://schemas.microsoft.com/office/drawing/2014/chart" uri="{C3380CC4-5D6E-409C-BE32-E72D297353CC}">
              <c16:uniqueId val="{00000011-0382-4E63-8667-DF1969B51282}"/>
            </c:ext>
          </c:extLst>
        </c:ser>
        <c:ser>
          <c:idx val="9"/>
          <c:order val="10"/>
          <c:tx>
            <c:strRef>
              <c:f>Analytics!$L$85</c:f>
              <c:strCache>
                <c:ptCount val="1"/>
                <c:pt idx="0">
                  <c:v>Italy</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(Analytics!$L$86:$L$87,Analytics!$L$96)</c15:sqref>
                  </c15:fullRef>
                </c:ext>
              </c:extLst>
              <c:f>Analytics!$L$96</c:f>
              <c:numCache>
                <c:formatCode>#,##0</c:formatCode>
                <c:ptCount val="1"/>
                <c:pt idx="0">
                  <c:v>-7919914</c:v>
                </c:pt>
              </c:numCache>
            </c:numRef>
          </c:val>
          <c:extLst>
            <c:ext xmlns:c16="http://schemas.microsoft.com/office/drawing/2014/chart" uri="{C3380CC4-5D6E-409C-BE32-E72D297353CC}">
              <c16:uniqueId val="{00000012-0382-4E63-8667-DF1969B51282}"/>
            </c:ext>
          </c:extLst>
        </c:ser>
        <c:ser>
          <c:idx val="11"/>
          <c:order val="11"/>
          <c:tx>
            <c:strRef>
              <c:f>Analytics!$M$85</c:f>
              <c:strCache>
                <c:ptCount val="1"/>
                <c:pt idx="0">
                  <c:v>Luxembourg</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(Analytics!$M$86:$M$87,Analytics!$M$96)</c15:sqref>
                  </c15:fullRef>
                </c:ext>
              </c:extLst>
              <c:f>Analytics!$M$96</c:f>
              <c:numCache>
                <c:formatCode>#,##0</c:formatCode>
                <c:ptCount val="1"/>
                <c:pt idx="0">
                  <c:v>12743673</c:v>
                </c:pt>
              </c:numCache>
            </c:numRef>
          </c:val>
          <c:extLst>
            <c:ext xmlns:c16="http://schemas.microsoft.com/office/drawing/2014/chart" uri="{C3380CC4-5D6E-409C-BE32-E72D297353CC}">
              <c16:uniqueId val="{00000013-0382-4E63-8667-DF1969B51282}"/>
            </c:ext>
          </c:extLst>
        </c:ser>
        <c:ser>
          <c:idx val="12"/>
          <c:order val="12"/>
          <c:tx>
            <c:strRef>
              <c:f>Analytics!$N$85</c:f>
              <c:strCache>
                <c:ptCount val="1"/>
                <c:pt idx="0">
                  <c:v>Netherlands</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(Analytics!$N$86:$N$87,Analytics!$N$96)</c15:sqref>
                  </c15:fullRef>
                </c:ext>
              </c:extLst>
              <c:f>Analytics!$N$96</c:f>
              <c:numCache>
                <c:formatCode>#,##0</c:formatCode>
                <c:ptCount val="1"/>
                <c:pt idx="0">
                  <c:v>24350763</c:v>
                </c:pt>
              </c:numCache>
            </c:numRef>
          </c:val>
          <c:extLst>
            <c:ext xmlns:c16="http://schemas.microsoft.com/office/drawing/2014/chart" uri="{C3380CC4-5D6E-409C-BE32-E72D297353CC}">
              <c16:uniqueId val="{00000014-0382-4E63-8667-DF1969B51282}"/>
            </c:ext>
          </c:extLst>
        </c:ser>
        <c:ser>
          <c:idx val="13"/>
          <c:order val="13"/>
          <c:tx>
            <c:strRef>
              <c:f>Analytics!$O$85</c:f>
              <c:strCache>
                <c:ptCount val="1"/>
                <c:pt idx="0">
                  <c:v>Portugal</c:v>
                </c:pt>
              </c:strCache>
            </c:strRef>
          </c:tx>
          <c:spPr>
            <a:solidFill>
              <a:schemeClr val="accent2">
                <a:lumMod val="80000"/>
                <a:lumOff val="20000"/>
              </a:schemeClr>
            </a:solidFill>
            <a:ln>
              <a:noFill/>
            </a:ln>
            <a:effectLst/>
          </c:spPr>
          <c:invertIfNegative val="0"/>
          <c:dLbls>
            <c:dLbl>
              <c:idx val="0"/>
              <c:layout>
                <c:manualLayout>
                  <c:x val="-2.0117350684310691E-2"/>
                  <c:y val="-1.9736844150108181E-3"/>
                </c:manualLayout>
              </c:layout>
              <c:tx>
                <c:rich>
                  <a:bodyPr/>
                  <a:lstStyle/>
                  <a:p>
                    <a:fld id="{5D98171A-B611-459D-A532-D805CF922AF4}" type="SERIESNAME">
                      <a:rPr lang="en-US" altLang="ja-JP"/>
                      <a:pPr/>
                      <a:t>[系列名]</a:t>
                    </a:fld>
                    <a:r>
                      <a:rPr lang="en-US" baseline="0"/>
                      <a:t>, </a:t>
                    </a: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F-0382-4E63-8667-DF1969B51282}"/>
                </c:ext>
              </c:extLst>
            </c:dLbl>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(Analytics!$O$86:$O$87,Analytics!$O$96)</c15:sqref>
                  </c15:fullRef>
                </c:ext>
              </c:extLst>
              <c:f>Analytics!$O$96</c:f>
              <c:numCache>
                <c:formatCode>#,##0</c:formatCode>
                <c:ptCount val="1"/>
                <c:pt idx="0">
                  <c:v>2803698231.2000003</c:v>
                </c:pt>
              </c:numCache>
            </c:numRef>
          </c:val>
          <c:extLst>
            <c:ext xmlns:c16="http://schemas.microsoft.com/office/drawing/2014/chart" uri="{C3380CC4-5D6E-409C-BE32-E72D297353CC}">
              <c16:uniqueId val="{00000015-0382-4E63-8667-DF1969B51282}"/>
            </c:ext>
          </c:extLst>
        </c:ser>
        <c:ser>
          <c:idx val="14"/>
          <c:order val="14"/>
          <c:tx>
            <c:strRef>
              <c:f>Analytics!$P$85</c:f>
              <c:strCache>
                <c:ptCount val="1"/>
                <c:pt idx="0">
                  <c:v>Spain</c:v>
                </c:pt>
              </c:strCache>
            </c:strRef>
          </c:tx>
          <c:spPr>
            <a:solidFill>
              <a:schemeClr val="accent3">
                <a:lumMod val="80000"/>
                <a:lumOff val="20000"/>
              </a:schemeClr>
            </a:solidFill>
            <a:ln>
              <a:noFill/>
            </a:ln>
            <a:effectLst/>
          </c:spPr>
          <c:invertIfNegative val="0"/>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0382-4E63-8667-DF1969B51282}"/>
                </c:ext>
              </c:extLst>
            </c:dLbl>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(Analytics!$P$86:$P$87,Analytics!$P$96)</c15:sqref>
                  </c15:fullRef>
                </c:ext>
              </c:extLst>
              <c:f>Analytics!$P$96</c:f>
              <c:numCache>
                <c:formatCode>#,##0</c:formatCode>
                <c:ptCount val="1"/>
                <c:pt idx="0">
                  <c:v>3028048471</c:v>
                </c:pt>
              </c:numCache>
            </c:numRef>
          </c:val>
          <c:extLst>
            <c:ext xmlns:c15="http://schemas.microsoft.com/office/drawing/2012/chart" uri="{02D57815-91ED-43cb-92C2-25804820EDAC}">
              <c15:categoryFilterExceptions>
                <c15:categoryFilterException>
                  <c15:sqref>Analytics!$P$86</c15:sqref>
                  <c15:dLbl>
                    <c:idx val="-1"/>
                    <c:showLegendKey val="0"/>
                    <c:showVal val="1"/>
                    <c:showCatName val="0"/>
                    <c:showSerName val="0"/>
                    <c:showPercent val="0"/>
                    <c:showBubbleSize val="0"/>
                    <c:extLst xmlns:c16="http://schemas.microsoft.com/office/drawing/2014/chart">
                      <c:ext uri="{CE6537A1-D6FC-4f65-9D91-7224C49458BB}"/>
                      <c:ext xmlns:c16="http://schemas.microsoft.com/office/drawing/2014/chart" uri="{C3380CC4-5D6E-409C-BE32-E72D297353CC}">
                        <c16:uniqueId val="{00000000-9624-42B7-B4BE-5ED9557D4ECE}"/>
                      </c:ext>
                    </c:extLst>
                  </c15:dLbl>
                </c15:categoryFilterException>
              </c15:categoryFilterExceptions>
            </c:ext>
            <c:ext xmlns:c16="http://schemas.microsoft.com/office/drawing/2014/chart" uri="{C3380CC4-5D6E-409C-BE32-E72D297353CC}">
              <c16:uniqueId val="{00000016-0382-4E63-8667-DF1969B51282}"/>
            </c:ext>
          </c:extLst>
        </c:ser>
        <c:ser>
          <c:idx val="15"/>
          <c:order val="15"/>
          <c:tx>
            <c:strRef>
              <c:f>Analytics!$Q$85</c:f>
              <c:strCache>
                <c:ptCount val="1"/>
                <c:pt idx="0">
                  <c:v>Sweden</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(Analytics!$Q$86:$Q$87,Analytics!$Q$96)</c15:sqref>
                  </c15:fullRef>
                </c:ext>
              </c:extLst>
              <c:f>Analytics!$Q$96</c:f>
              <c:numCache>
                <c:formatCode>#,##0</c:formatCode>
                <c:ptCount val="1"/>
                <c:pt idx="0">
                  <c:v>-13608520</c:v>
                </c:pt>
              </c:numCache>
            </c:numRef>
          </c:val>
          <c:extLst>
            <c:ext xmlns:c16="http://schemas.microsoft.com/office/drawing/2014/chart" uri="{C3380CC4-5D6E-409C-BE32-E72D297353CC}">
              <c16:uniqueId val="{00000017-0382-4E63-8667-DF1969B51282}"/>
            </c:ext>
          </c:extLst>
        </c:ser>
        <c:ser>
          <c:idx val="16"/>
          <c:order val="16"/>
          <c:tx>
            <c:strRef>
              <c:f>Analytics!$R$85</c:f>
              <c:strCache>
                <c:ptCount val="1"/>
                <c:pt idx="0">
                  <c:v>United Kingdom</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(Analytics!$R$86:$R$87,Analytics!$R$96)</c15:sqref>
                  </c15:fullRef>
                </c:ext>
              </c:extLst>
              <c:f>Analytics!$R$96</c:f>
              <c:numCache>
                <c:formatCode>#,##0</c:formatCode>
                <c:ptCount val="1"/>
                <c:pt idx="0">
                  <c:v>87832325</c:v>
                </c:pt>
              </c:numCache>
            </c:numRef>
          </c:val>
          <c:extLst>
            <c:ext xmlns:c16="http://schemas.microsoft.com/office/drawing/2014/chart" uri="{C3380CC4-5D6E-409C-BE32-E72D297353CC}">
              <c16:uniqueId val="{00000018-0382-4E63-8667-DF1969B51282}"/>
            </c:ext>
          </c:extLst>
        </c:ser>
        <c:ser>
          <c:idx val="17"/>
          <c:order val="17"/>
          <c:tx>
            <c:strRef>
              <c:f>Analytics!$S$85</c:f>
              <c:strCache>
                <c:ptCount val="1"/>
                <c:pt idx="0">
                  <c:v>Bulgaria</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(Analytics!$S$86:$S$87,Analytics!$S$96)</c15:sqref>
                  </c15:fullRef>
                </c:ext>
              </c:extLst>
              <c:f>Analytics!$S$96</c:f>
              <c:numCache>
                <c:formatCode>#,##0</c:formatCode>
                <c:ptCount val="1"/>
                <c:pt idx="0">
                  <c:v>-37266769</c:v>
                </c:pt>
              </c:numCache>
            </c:numRef>
          </c:val>
          <c:extLst>
            <c:ext xmlns:c16="http://schemas.microsoft.com/office/drawing/2014/chart" uri="{C3380CC4-5D6E-409C-BE32-E72D297353CC}">
              <c16:uniqueId val="{00000019-0382-4E63-8667-DF1969B51282}"/>
            </c:ext>
          </c:extLst>
        </c:ser>
        <c:ser>
          <c:idx val="18"/>
          <c:order val="18"/>
          <c:tx>
            <c:strRef>
              <c:f>Analytics!$T$85</c:f>
              <c:strCache>
                <c:ptCount val="1"/>
                <c:pt idx="0">
                  <c:v>Czech Repblic</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(Analytics!$T$86:$T$87,Analytics!$T$96)</c15:sqref>
                  </c15:fullRef>
                </c:ext>
              </c:extLst>
              <c:f>Analytics!$T$96</c:f>
              <c:numCache>
                <c:formatCode>#,##0</c:formatCode>
                <c:ptCount val="1"/>
                <c:pt idx="0">
                  <c:v>-171664795</c:v>
                </c:pt>
              </c:numCache>
            </c:numRef>
          </c:val>
          <c:extLst>
            <c:ext xmlns:c16="http://schemas.microsoft.com/office/drawing/2014/chart" uri="{C3380CC4-5D6E-409C-BE32-E72D297353CC}">
              <c16:uniqueId val="{0000001A-0382-4E63-8667-DF1969B51282}"/>
            </c:ext>
          </c:extLst>
        </c:ser>
        <c:ser>
          <c:idx val="19"/>
          <c:order val="19"/>
          <c:tx>
            <c:strRef>
              <c:f>Analytics!$U$85</c:f>
              <c:strCache>
                <c:ptCount val="1"/>
                <c:pt idx="0">
                  <c:v>Estonia</c:v>
                </c:pt>
              </c:strCache>
            </c:strRef>
          </c:tx>
          <c:spPr>
            <a:solidFill>
              <a:schemeClr val="accent2">
                <a:lumMod val="8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(Analytics!$U$86:$U$87,Analytics!$U$96)</c15:sqref>
                  </c15:fullRef>
                </c:ext>
              </c:extLst>
              <c:f>Analytics!$U$96</c:f>
              <c:numCache>
                <c:formatCode>#,##0</c:formatCode>
                <c:ptCount val="1"/>
                <c:pt idx="0">
                  <c:v>-75709308</c:v>
                </c:pt>
              </c:numCache>
            </c:numRef>
          </c:val>
          <c:extLst>
            <c:ext xmlns:c16="http://schemas.microsoft.com/office/drawing/2014/chart" uri="{C3380CC4-5D6E-409C-BE32-E72D297353CC}">
              <c16:uniqueId val="{0000001B-0382-4E63-8667-DF1969B51282}"/>
            </c:ext>
          </c:extLst>
        </c:ser>
        <c:ser>
          <c:idx val="20"/>
          <c:order val="20"/>
          <c:tx>
            <c:strRef>
              <c:f>Analytics!$V$85</c:f>
              <c:strCache>
                <c:ptCount val="1"/>
                <c:pt idx="0">
                  <c:v>Hungary</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(Analytics!$V$86:$V$87,Analytics!$V$96)</c15:sqref>
                  </c15:fullRef>
                </c:ext>
              </c:extLst>
              <c:f>Analytics!$V$96</c:f>
              <c:numCache>
                <c:formatCode>#,##0</c:formatCode>
                <c:ptCount val="1"/>
                <c:pt idx="0">
                  <c:v>-41270898</c:v>
                </c:pt>
              </c:numCache>
            </c:numRef>
          </c:val>
          <c:extLst>
            <c:ext xmlns:c16="http://schemas.microsoft.com/office/drawing/2014/chart" uri="{C3380CC4-5D6E-409C-BE32-E72D297353CC}">
              <c16:uniqueId val="{0000001C-0382-4E63-8667-DF1969B51282}"/>
            </c:ext>
          </c:extLst>
        </c:ser>
        <c:ser>
          <c:idx val="21"/>
          <c:order val="21"/>
          <c:tx>
            <c:strRef>
              <c:f>Analytics!$W$85</c:f>
              <c:strCache>
                <c:ptCount val="1"/>
                <c:pt idx="0">
                  <c:v>Latvia</c:v>
                </c:pt>
              </c:strCache>
            </c:strRef>
          </c:tx>
          <c:spPr>
            <a:solidFill>
              <a:schemeClr val="accent4">
                <a:lumMod val="8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(Analytics!$W$86:$W$87,Analytics!$W$96)</c15:sqref>
                  </c15:fullRef>
                </c:ext>
              </c:extLst>
              <c:f>Analytics!$W$96</c:f>
              <c:numCache>
                <c:formatCode>#,##0</c:formatCode>
                <c:ptCount val="1"/>
                <c:pt idx="0">
                  <c:v>-40684969</c:v>
                </c:pt>
              </c:numCache>
            </c:numRef>
          </c:val>
          <c:extLst>
            <c:ext xmlns:c16="http://schemas.microsoft.com/office/drawing/2014/chart" uri="{C3380CC4-5D6E-409C-BE32-E72D297353CC}">
              <c16:uniqueId val="{0000001D-0382-4E63-8667-DF1969B51282}"/>
            </c:ext>
          </c:extLst>
        </c:ser>
        <c:ser>
          <c:idx val="22"/>
          <c:order val="22"/>
          <c:tx>
            <c:strRef>
              <c:f>Analytics!$X$85</c:f>
              <c:strCache>
                <c:ptCount val="1"/>
                <c:pt idx="0">
                  <c:v>Lithuania</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(Analytics!$X$86:$X$87,Analytics!$X$96)</c15:sqref>
                  </c15:fullRef>
                </c:ext>
              </c:extLst>
              <c:f>Analytics!$X$96</c:f>
              <c:numCache>
                <c:formatCode>#,##0</c:formatCode>
                <c:ptCount val="1"/>
                <c:pt idx="0">
                  <c:v>-48826811</c:v>
                </c:pt>
              </c:numCache>
            </c:numRef>
          </c:val>
          <c:extLst>
            <c:ext xmlns:c16="http://schemas.microsoft.com/office/drawing/2014/chart" uri="{C3380CC4-5D6E-409C-BE32-E72D297353CC}">
              <c16:uniqueId val="{0000001E-0382-4E63-8667-DF1969B51282}"/>
            </c:ext>
          </c:extLst>
        </c:ser>
        <c:ser>
          <c:idx val="23"/>
          <c:order val="23"/>
          <c:tx>
            <c:strRef>
              <c:f>Analytics!$Y$85</c:f>
              <c:strCache>
                <c:ptCount val="1"/>
                <c:pt idx="0">
                  <c:v>Poland</c:v>
                </c:pt>
              </c:strCache>
            </c:strRef>
          </c:tx>
          <c:spPr>
            <a:solidFill>
              <a:schemeClr val="accent6">
                <a:lumMod val="8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(Analytics!$Y$86:$Y$87,Analytics!$Y$96)</c15:sqref>
                  </c15:fullRef>
                </c:ext>
              </c:extLst>
              <c:f>Analytics!$Y$96</c:f>
              <c:numCache>
                <c:formatCode>#,##0</c:formatCode>
                <c:ptCount val="1"/>
                <c:pt idx="0">
                  <c:v>-171533049</c:v>
                </c:pt>
              </c:numCache>
            </c:numRef>
          </c:val>
          <c:extLst>
            <c:ext xmlns:c16="http://schemas.microsoft.com/office/drawing/2014/chart" uri="{C3380CC4-5D6E-409C-BE32-E72D297353CC}">
              <c16:uniqueId val="{0000001F-0382-4E63-8667-DF1969B51282}"/>
            </c:ext>
          </c:extLst>
        </c:ser>
        <c:ser>
          <c:idx val="24"/>
          <c:order val="24"/>
          <c:tx>
            <c:strRef>
              <c:f>Analytics!$Z$85</c:f>
              <c:strCache>
                <c:ptCount val="1"/>
                <c:pt idx="0">
                  <c:v>Romania</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(Analytics!$Z$86:$Z$87,Analytics!$Z$96)</c15:sqref>
                  </c15:fullRef>
                </c:ext>
              </c:extLst>
              <c:f>Analytics!$Z$96</c:f>
              <c:numCache>
                <c:formatCode>#,##0</c:formatCode>
                <c:ptCount val="1"/>
                <c:pt idx="0">
                  <c:v>-122875459</c:v>
                </c:pt>
              </c:numCache>
            </c:numRef>
          </c:val>
          <c:extLst>
            <c:ext xmlns:c16="http://schemas.microsoft.com/office/drawing/2014/chart" uri="{C3380CC4-5D6E-409C-BE32-E72D297353CC}">
              <c16:uniqueId val="{00000020-0382-4E63-8667-DF1969B51282}"/>
            </c:ext>
          </c:extLst>
        </c:ser>
        <c:ser>
          <c:idx val="25"/>
          <c:order val="25"/>
          <c:tx>
            <c:strRef>
              <c:f>Analytics!$AA$85</c:f>
              <c:strCache>
                <c:ptCount val="1"/>
                <c:pt idx="0">
                  <c:v>Slovakia</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(Analytics!$AA$86:$AA$87,Analytics!$AA$96)</c15:sqref>
                  </c15:fullRef>
                </c:ext>
              </c:extLst>
              <c:f>Analytics!$AA$96</c:f>
              <c:numCache>
                <c:formatCode>#,##0</c:formatCode>
                <c:ptCount val="1"/>
                <c:pt idx="0">
                  <c:v>-76511213</c:v>
                </c:pt>
              </c:numCache>
            </c:numRef>
          </c:val>
          <c:extLst>
            <c:ext xmlns:c16="http://schemas.microsoft.com/office/drawing/2014/chart" uri="{C3380CC4-5D6E-409C-BE32-E72D297353CC}">
              <c16:uniqueId val="{00000021-0382-4E63-8667-DF1969B51282}"/>
            </c:ext>
          </c:extLst>
        </c:ser>
        <c:ser>
          <c:idx val="26"/>
          <c:order val="26"/>
          <c:tx>
            <c:strRef>
              <c:f>Analytics!$AB$85</c:f>
              <c:strCache>
                <c:ptCount val="1"/>
                <c:pt idx="0">
                  <c:v>Slovenia</c:v>
                </c:pt>
              </c:strCache>
            </c:strRef>
          </c:tx>
          <c:spPr>
            <a:solidFill>
              <a:schemeClr val="accent3">
                <a:lumMod val="60000"/>
                <a:lumOff val="4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(Analytics!$AB$86:$AB$87,Analytics!$AB$96)</c15:sqref>
                  </c15:fullRef>
                </c:ext>
              </c:extLst>
              <c:f>Analytics!$AB$96</c:f>
              <c:numCache>
                <c:formatCode>#,##0</c:formatCode>
                <c:ptCount val="1"/>
                <c:pt idx="0">
                  <c:v>-437898</c:v>
                </c:pt>
              </c:numCache>
            </c:numRef>
          </c:val>
          <c:extLst>
            <c:ext xmlns:c16="http://schemas.microsoft.com/office/drawing/2014/chart" uri="{C3380CC4-5D6E-409C-BE32-E72D297353CC}">
              <c16:uniqueId val="{00000022-0382-4E63-8667-DF1969B51282}"/>
            </c:ext>
          </c:extLst>
        </c:ser>
        <c:ser>
          <c:idx val="27"/>
          <c:order val="27"/>
          <c:tx>
            <c:strRef>
              <c:f>Analytics!$AC$85</c:f>
              <c:strCache>
                <c:ptCount val="1"/>
                <c:pt idx="0">
                  <c:v>Russia</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(Analytics!$AC$86:$AC$87,Analytics!$AC$96)</c15:sqref>
                  </c15:fullRef>
                </c:ext>
              </c:extLst>
              <c:f>Analytics!$AC$96</c:f>
              <c:numCache>
                <c:formatCode>#,##0</c:formatCode>
                <c:ptCount val="1"/>
                <c:pt idx="0">
                  <c:v>-254437330</c:v>
                </c:pt>
              </c:numCache>
            </c:numRef>
          </c:val>
          <c:extLst>
            <c:ext xmlns:c16="http://schemas.microsoft.com/office/drawing/2014/chart" uri="{C3380CC4-5D6E-409C-BE32-E72D297353CC}">
              <c16:uniqueId val="{00000023-0382-4E63-8667-DF1969B51282}"/>
            </c:ext>
          </c:extLst>
        </c:ser>
        <c:ser>
          <c:idx val="28"/>
          <c:order val="28"/>
          <c:tx>
            <c:strRef>
              <c:f>Analytics!$AD$85</c:f>
              <c:strCache>
                <c:ptCount val="1"/>
                <c:pt idx="0">
                  <c:v>Ukraine</c:v>
                </c:pt>
              </c:strCache>
            </c:strRef>
          </c:tx>
          <c:spPr>
            <a:solidFill>
              <a:schemeClr val="accent5">
                <a:lumMod val="60000"/>
                <a:lumOff val="40000"/>
              </a:schemeClr>
            </a:solidFill>
            <a:ln>
              <a:noFill/>
            </a:ln>
            <a:effectLst/>
          </c:spPr>
          <c:invertIfNegative val="0"/>
          <c:dLbls>
            <c:dLbl>
              <c:idx val="0"/>
              <c:layout>
                <c:manualLayout>
                  <c:x val="5.4537715030776772E-3"/>
                  <c:y val="-2.545364993064130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C40-4413-B2BC-1FE4A5038527}"/>
                </c:ext>
              </c:extLst>
            </c:dLbl>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(Analytics!$AD$86:$AD$87,Analytics!$AD$96)</c15:sqref>
                  </c15:fullRef>
                </c:ext>
              </c:extLst>
              <c:f>Analytics!$AD$96</c:f>
              <c:numCache>
                <c:formatCode>#,##0</c:formatCode>
                <c:ptCount val="1"/>
                <c:pt idx="0">
                  <c:v>-604201484</c:v>
                </c:pt>
              </c:numCache>
            </c:numRef>
          </c:val>
          <c:extLst>
            <c:ext xmlns:c16="http://schemas.microsoft.com/office/drawing/2014/chart" uri="{C3380CC4-5D6E-409C-BE32-E72D297353CC}">
              <c16:uniqueId val="{00000024-0382-4E63-8667-DF1969B51282}"/>
            </c:ext>
          </c:extLst>
        </c:ser>
        <c:ser>
          <c:idx val="29"/>
          <c:order val="29"/>
          <c:tx>
            <c:strRef>
              <c:f>Analytics!$AE$85</c:f>
              <c:strCache>
                <c:ptCount val="1"/>
                <c:pt idx="0">
                  <c:v>Croatia</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(Analytics!$AE$86:$AE$87,Analytics!$AE$96)</c15:sqref>
                  </c15:fullRef>
                </c:ext>
              </c:extLst>
              <c:f>Analytics!$AE$96</c:f>
              <c:numCache>
                <c:formatCode>#,##0</c:formatCode>
                <c:ptCount val="1"/>
                <c:pt idx="0">
                  <c:v>706416</c:v>
                </c:pt>
              </c:numCache>
            </c:numRef>
          </c:val>
          <c:extLst>
            <c:ext xmlns:c16="http://schemas.microsoft.com/office/drawing/2014/chart" uri="{C3380CC4-5D6E-409C-BE32-E72D297353CC}">
              <c16:uniqueId val="{00000025-0382-4E63-8667-DF1969B51282}"/>
            </c:ext>
          </c:extLst>
        </c:ser>
        <c:ser>
          <c:idx val="30"/>
          <c:order val="30"/>
          <c:tx>
            <c:strRef>
              <c:f>Analytics!$AF$85</c:f>
              <c:strCache>
                <c:ptCount val="1"/>
                <c:pt idx="0">
                  <c:v>Australia</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(Analytics!$AF$86:$AF$87,Analytics!$AF$96)</c15:sqref>
                  </c15:fullRef>
                </c:ext>
              </c:extLst>
              <c:f>Analytics!$AF$96</c:f>
              <c:numCache>
                <c:formatCode>#,##0</c:formatCode>
                <c:ptCount val="1"/>
                <c:pt idx="0">
                  <c:v>25511671</c:v>
                </c:pt>
              </c:numCache>
            </c:numRef>
          </c:val>
          <c:extLst>
            <c:ext xmlns:c16="http://schemas.microsoft.com/office/drawing/2014/chart" uri="{C3380CC4-5D6E-409C-BE32-E72D297353CC}">
              <c16:uniqueId val="{00000026-0382-4E63-8667-DF1969B51282}"/>
            </c:ext>
          </c:extLst>
        </c:ser>
        <c:ser>
          <c:idx val="31"/>
          <c:order val="31"/>
          <c:tx>
            <c:strRef>
              <c:f>Analytics!$AG$85</c:f>
              <c:strCache>
                <c:ptCount val="1"/>
                <c:pt idx="0">
                  <c:v>Canada</c:v>
                </c:pt>
              </c:strCache>
            </c:strRef>
          </c:tx>
          <c:spPr>
            <a:solidFill>
              <a:schemeClr val="accent2">
                <a:lumMod val="5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(Analytics!$AG$86:$AG$87,Analytics!$AG$96)</c15:sqref>
                  </c15:fullRef>
                </c:ext>
              </c:extLst>
              <c:f>Analytics!$AG$96</c:f>
              <c:numCache>
                <c:formatCode>#,##0</c:formatCode>
                <c:ptCount val="1"/>
                <c:pt idx="0">
                  <c:v>331031</c:v>
                </c:pt>
              </c:numCache>
            </c:numRef>
          </c:val>
          <c:extLst>
            <c:ext xmlns:c16="http://schemas.microsoft.com/office/drawing/2014/chart" uri="{C3380CC4-5D6E-409C-BE32-E72D297353CC}">
              <c16:uniqueId val="{00000027-0382-4E63-8667-DF1969B51282}"/>
            </c:ext>
          </c:extLst>
        </c:ser>
        <c:ser>
          <c:idx val="32"/>
          <c:order val="32"/>
          <c:tx>
            <c:strRef>
              <c:f>Analytics!$AH$85</c:f>
              <c:strCache>
                <c:ptCount val="1"/>
                <c:pt idx="0">
                  <c:v>Iceland</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(Analytics!$AH$86:$AH$87,Analytics!$AH$96)</c15:sqref>
                  </c15:fullRef>
                </c:ext>
              </c:extLst>
              <c:f>Analytics!$AH$96</c:f>
              <c:numCache>
                <c:formatCode>#,##0</c:formatCode>
                <c:ptCount val="1"/>
                <c:pt idx="0">
                  <c:v>33125</c:v>
                </c:pt>
              </c:numCache>
            </c:numRef>
          </c:val>
          <c:extLst>
            <c:ext xmlns:c16="http://schemas.microsoft.com/office/drawing/2014/chart" uri="{C3380CC4-5D6E-409C-BE32-E72D297353CC}">
              <c16:uniqueId val="{00000028-0382-4E63-8667-DF1969B51282}"/>
            </c:ext>
          </c:extLst>
        </c:ser>
        <c:ser>
          <c:idx val="33"/>
          <c:order val="33"/>
          <c:tx>
            <c:strRef>
              <c:f>Analytics!$AI$85</c:f>
              <c:strCache>
                <c:ptCount val="1"/>
                <c:pt idx="0">
                  <c:v>Japan</c:v>
                </c:pt>
              </c:strCache>
            </c:strRef>
          </c:tx>
          <c:spPr>
            <a:solidFill>
              <a:schemeClr val="accent4">
                <a:lumMod val="5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(Analytics!$AI$86:$AI$87,Analytics!$AI$96)</c15:sqref>
                  </c15:fullRef>
                </c:ext>
              </c:extLst>
              <c:f>Analytics!$AI$96</c:f>
              <c:numCache>
                <c:formatCode>#,##0</c:formatCode>
                <c:ptCount val="1"/>
                <c:pt idx="0">
                  <c:v>381515473</c:v>
                </c:pt>
              </c:numCache>
            </c:numRef>
          </c:val>
          <c:extLst>
            <c:ext xmlns:c16="http://schemas.microsoft.com/office/drawing/2014/chart" uri="{C3380CC4-5D6E-409C-BE32-E72D297353CC}">
              <c16:uniqueId val="{00000029-0382-4E63-8667-DF1969B51282}"/>
            </c:ext>
          </c:extLst>
        </c:ser>
        <c:ser>
          <c:idx val="34"/>
          <c:order val="34"/>
          <c:tx>
            <c:strRef>
              <c:f>Analytics!$AJ$85</c:f>
              <c:strCache>
                <c:ptCount val="1"/>
                <c:pt idx="0">
                  <c:v>Liechtenstein</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(Analytics!$AJ$86:$AJ$87,Analytics!$AJ$96)</c15:sqref>
                  </c15:fullRef>
                </c:ext>
              </c:extLst>
              <c:f>Analytics!$AJ$96</c:f>
              <c:numCache>
                <c:formatCode>#,##0</c:formatCode>
                <c:ptCount val="1"/>
                <c:pt idx="0">
                  <c:v>387992</c:v>
                </c:pt>
              </c:numCache>
            </c:numRef>
          </c:val>
          <c:extLst>
            <c:ext xmlns:c16="http://schemas.microsoft.com/office/drawing/2014/chart" uri="{C3380CC4-5D6E-409C-BE32-E72D297353CC}">
              <c16:uniqueId val="{0000002A-0382-4E63-8667-DF1969B51282}"/>
            </c:ext>
          </c:extLst>
        </c:ser>
        <c:ser>
          <c:idx val="35"/>
          <c:order val="35"/>
          <c:tx>
            <c:strRef>
              <c:f>Analytics!$AK$85</c:f>
              <c:strCache>
                <c:ptCount val="1"/>
                <c:pt idx="0">
                  <c:v>Monaco</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(Analytics!$AK$86:$AK$87,Analytics!$AK$96)</c15:sqref>
                  </c15:fullRef>
                </c:ext>
              </c:extLst>
              <c:f>Analytics!$AK$96</c:f>
              <c:numCache>
                <c:formatCode>#,##0</c:formatCode>
                <c:ptCount val="1"/>
                <c:pt idx="0">
                  <c:v>0</c:v>
                </c:pt>
              </c:numCache>
            </c:numRef>
          </c:val>
          <c:extLst>
            <c:ext xmlns:c16="http://schemas.microsoft.com/office/drawing/2014/chart" uri="{C3380CC4-5D6E-409C-BE32-E72D297353CC}">
              <c16:uniqueId val="{0000002B-0382-4E63-8667-DF1969B51282}"/>
            </c:ext>
          </c:extLst>
        </c:ser>
        <c:ser>
          <c:idx val="36"/>
          <c:order val="36"/>
          <c:tx>
            <c:strRef>
              <c:f>Analytics!$AL$85</c:f>
              <c:strCache>
                <c:ptCount val="1"/>
                <c:pt idx="0">
                  <c:v>New Zealand</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(Analytics!$AL$86:$AL$87,Analytics!$AL$96)</c15:sqref>
                  </c15:fullRef>
                </c:ext>
              </c:extLst>
              <c:f>Analytics!$AL$96</c:f>
              <c:numCache>
                <c:formatCode>#,##0</c:formatCode>
                <c:ptCount val="1"/>
                <c:pt idx="0">
                  <c:v>135232583</c:v>
                </c:pt>
              </c:numCache>
            </c:numRef>
          </c:val>
          <c:extLst>
            <c:ext xmlns:c16="http://schemas.microsoft.com/office/drawing/2014/chart" uri="{C3380CC4-5D6E-409C-BE32-E72D297353CC}">
              <c16:uniqueId val="{0000002C-0382-4E63-8667-DF1969B51282}"/>
            </c:ext>
          </c:extLst>
        </c:ser>
        <c:ser>
          <c:idx val="37"/>
          <c:order val="37"/>
          <c:tx>
            <c:strRef>
              <c:f>Analytics!$AM$85</c:f>
              <c:strCache>
                <c:ptCount val="1"/>
                <c:pt idx="0">
                  <c:v>Norway</c:v>
                </c:pt>
              </c:strCache>
            </c:strRef>
          </c:tx>
          <c:spPr>
            <a:solidFill>
              <a:schemeClr val="accent2">
                <a:lumMod val="70000"/>
                <a:lumOff val="3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(Analytics!$AM$86:$AM$87,Analytics!$AM$96)</c15:sqref>
                  </c15:fullRef>
                </c:ext>
              </c:extLst>
              <c:f>Analytics!$AM$96</c:f>
              <c:numCache>
                <c:formatCode>#,##0</c:formatCode>
                <c:ptCount val="1"/>
                <c:pt idx="0">
                  <c:v>61296038</c:v>
                </c:pt>
              </c:numCache>
            </c:numRef>
          </c:val>
          <c:extLst>
            <c:ext xmlns:c16="http://schemas.microsoft.com/office/drawing/2014/chart" uri="{C3380CC4-5D6E-409C-BE32-E72D297353CC}">
              <c16:uniqueId val="{0000002D-0382-4E63-8667-DF1969B51282}"/>
            </c:ext>
          </c:extLst>
        </c:ser>
        <c:ser>
          <c:idx val="38"/>
          <c:order val="38"/>
          <c:tx>
            <c:strRef>
              <c:f>Analytics!$AN$85</c:f>
              <c:strCache>
                <c:ptCount val="1"/>
                <c:pt idx="0">
                  <c:v>Switzerland</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(Analytics!$A$86:$A$87,Analytics!$A$96)</c15:sqref>
                  </c15:fullRef>
                </c:ext>
              </c:extLst>
              <c:f>Analytics!$A$96</c:f>
              <c:strCache>
                <c:ptCount val="1"/>
                <c:pt idx="0">
                  <c:v>Total</c:v>
                </c:pt>
              </c:strCache>
            </c:strRef>
          </c:cat>
          <c:val>
            <c:numRef>
              <c:extLst>
                <c:ext xmlns:c15="http://schemas.microsoft.com/office/drawing/2012/chart" uri="{02D57815-91ED-43cb-92C2-25804820EDAC}">
                  <c15:fullRef>
                    <c15:sqref>(Analytics!$AN$86:$AN$87,Analytics!$AN$96)</c15:sqref>
                  </c15:fullRef>
                </c:ext>
              </c:extLst>
              <c:f>Analytics!$AN$96</c:f>
              <c:numCache>
                <c:formatCode>#,##0</c:formatCode>
                <c:ptCount val="1"/>
                <c:pt idx="0">
                  <c:v>34447074</c:v>
                </c:pt>
              </c:numCache>
            </c:numRef>
          </c:val>
          <c:extLst>
            <c:ext xmlns:c16="http://schemas.microsoft.com/office/drawing/2014/chart" uri="{C3380CC4-5D6E-409C-BE32-E72D297353CC}">
              <c16:uniqueId val="{0000002E-0382-4E63-8667-DF1969B51282}"/>
            </c:ext>
          </c:extLst>
        </c:ser>
        <c:dLbls>
          <c:showLegendKey val="0"/>
          <c:showVal val="0"/>
          <c:showCatName val="0"/>
          <c:showSerName val="0"/>
          <c:showPercent val="0"/>
          <c:showBubbleSize val="0"/>
        </c:dLbls>
        <c:gapWidth val="219"/>
        <c:overlap val="-27"/>
        <c:axId val="528066624"/>
        <c:axId val="528070544"/>
      </c:barChart>
      <c:catAx>
        <c:axId val="528066624"/>
        <c:scaling>
          <c:orientation val="minMax"/>
        </c:scaling>
        <c:delete val="1"/>
        <c:axPos val="t"/>
        <c:numFmt formatCode="General" sourceLinked="1"/>
        <c:majorTickMark val="none"/>
        <c:minorTickMark val="none"/>
        <c:tickLblPos val="nextTo"/>
        <c:crossAx val="528070544"/>
        <c:crosses val="autoZero"/>
        <c:auto val="1"/>
        <c:lblAlgn val="ctr"/>
        <c:lblOffset val="100"/>
        <c:noMultiLvlLbl val="0"/>
      </c:catAx>
      <c:valAx>
        <c:axId val="528070544"/>
        <c:scaling>
          <c:orientation val="maxMin"/>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crossAx val="528066624"/>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8.2962815047900301E-3"/>
          <c:y val="0.73076176310618701"/>
          <c:w val="0.99170376432709539"/>
          <c:h val="0.2456437556259205"/>
        </c:manualLayout>
      </c:layout>
      <c:overlay val="0"/>
      <c:spPr>
        <a:noFill/>
        <a:ln>
          <a:noFill/>
        </a:ln>
        <a:effectLst/>
      </c:spPr>
      <c:txPr>
        <a:bodyPr rot="0" spcFirstLastPara="1" vertOverflow="ellipsis" vert="horz" wrap="square" anchor="ctr" anchorCtr="1"/>
        <a:lstStyle/>
        <a:p>
          <a:pPr>
            <a:defRPr lang="ja-JP"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39906181940018E-2"/>
          <c:y val="5.3079799329359995E-2"/>
          <c:w val="0.82848021107764058"/>
          <c:h val="0.64542703636263943"/>
        </c:manualLayout>
      </c:layout>
      <c:barChart>
        <c:barDir val="col"/>
        <c:grouping val="stacked"/>
        <c:varyColors val="0"/>
        <c:ser>
          <c:idx val="0"/>
          <c:order val="0"/>
          <c:tx>
            <c:strRef>
              <c:f>Account_CP1!$E$2</c:f>
              <c:strCache>
                <c:ptCount val="1"/>
                <c:pt idx="0">
                  <c:v>AAUs</c:v>
                </c:pt>
              </c:strCache>
            </c:strRef>
          </c:tx>
          <c:spPr>
            <a:solidFill>
              <a:srgbClr val="695E6A"/>
            </a:solidFill>
            <a:ln>
              <a:noFill/>
            </a:ln>
            <a:effectLst/>
          </c:spPr>
          <c:invertIfNegative val="0"/>
          <c:cat>
            <c:numRef>
              <c:f>(Account_CP1!$BA$3,Account_CP1!$BG$3,Account_CP1!$BM$3,Account_CP1!$BS$3,Account_CP1!$BY$3,Account_CP1!$CE$3,Account_CP1!$CK$3,Account_CP1!$CQ$3,Account_CP1!$CW$3,Account_CP1!$DC$3,Account_CP1!$DI$3)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(Account_CP1!$HM$45,Account_CP1!$G$45,Account_CP1!$M$45,Account_CP1!$Q$45,Account_CP1!$W$45,Account_CP1!$AC$45,Account_CP1!$AI$45,Account_CP1!$AO$45,Account_CP1!$AU$45,Account_CP1!$HM$45,Account_CP1!$HM$45)</c:f>
              <c:numCache>
                <c:formatCode>#,##0_);[Red]\(#,##0\)</c:formatCode>
                <c:ptCount val="11"/>
                <c:pt idx="0" formatCode="General">
                  <c:v>0</c:v>
                </c:pt>
                <c:pt idx="1">
                  <c:v>51045675792</c:v>
                </c:pt>
                <c:pt idx="2">
                  <c:v>53227181721</c:v>
                </c:pt>
                <c:pt idx="3">
                  <c:v>51597253447</c:v>
                </c:pt>
                <c:pt idx="4">
                  <c:v>49024479232</c:v>
                </c:pt>
                <c:pt idx="5">
                  <c:v>45900523873</c:v>
                </c:pt>
                <c:pt idx="6">
                  <c:v>44403913646</c:v>
                </c:pt>
                <c:pt idx="7">
                  <c:v>43824533081</c:v>
                </c:pt>
                <c:pt idx="8">
                  <c:v>13759710835</c:v>
                </c:pt>
                <c:pt idx="9" formatCode="General">
                  <c:v>0</c:v>
                </c:pt>
                <c:pt idx="10" formatCode="General">
                  <c:v>0</c:v>
                </c:pt>
              </c:numCache>
            </c:numRef>
          </c:val>
          <c:extLst>
            <c:ext xmlns:c16="http://schemas.microsoft.com/office/drawing/2014/chart" uri="{C3380CC4-5D6E-409C-BE32-E72D297353CC}">
              <c16:uniqueId val="{00000003-9BB2-4BA1-A513-A8D7CE302D36}"/>
            </c:ext>
          </c:extLst>
        </c:ser>
        <c:ser>
          <c:idx val="1"/>
          <c:order val="1"/>
          <c:tx>
            <c:strRef>
              <c:f>Account_CP1!$BA$2</c:f>
              <c:strCache>
                <c:ptCount val="1"/>
                <c:pt idx="0">
                  <c:v>CERs</c:v>
                </c:pt>
              </c:strCache>
            </c:strRef>
          </c:tx>
          <c:spPr>
            <a:solidFill>
              <a:schemeClr val="accent2">
                <a:alpha val="70000"/>
              </a:schemeClr>
            </a:solidFill>
            <a:ln>
              <a:noFill/>
            </a:ln>
            <a:effectLst/>
          </c:spPr>
          <c:invertIfNegative val="0"/>
          <c:cat>
            <c:numRef>
              <c:f>(Account_CP1!$BA$3,Account_CP1!$BG$3,Account_CP1!$BM$3,Account_CP1!$BS$3,Account_CP1!$BY$3,Account_CP1!$CE$3,Account_CP1!$CK$3,Account_CP1!$CQ$3,Account_CP1!$CW$3,Account_CP1!$DC$3,Account_CP1!$DI$3)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(Account_CP1!$BA$45,Account_CP1!$BG$45,Account_CP1!$BM$45,Account_CP1!$BS$45,Account_CP1!$BY$45,Account_CP1!$CE$45,Account_CP1!$CK$45,Account_CP1!$CQ$45,Account_CP1!$CW$45,Account_CP1!$DC$45,Account_CP1!$DI$45)</c:f>
              <c:numCache>
                <c:formatCode>#,##0_);[Red]\(#,##0\)</c:formatCode>
                <c:ptCount val="11"/>
                <c:pt idx="0">
                  <c:v>0</c:v>
                </c:pt>
                <c:pt idx="1">
                  <c:v>8797238</c:v>
                </c:pt>
                <c:pt idx="2">
                  <c:v>83829322</c:v>
                </c:pt>
                <c:pt idx="3">
                  <c:v>74964288</c:v>
                </c:pt>
                <c:pt idx="4">
                  <c:v>79435383</c:v>
                </c:pt>
                <c:pt idx="5">
                  <c:v>130422528</c:v>
                </c:pt>
                <c:pt idx="6">
                  <c:v>368023185</c:v>
                </c:pt>
                <c:pt idx="7">
                  <c:v>366263919</c:v>
                </c:pt>
                <c:pt idx="8">
                  <c:v>127923930</c:v>
                </c:pt>
                <c:pt idx="9">
                  <c:v>101155409</c:v>
                </c:pt>
                <c:pt idx="10">
                  <c:v>26529379</c:v>
                </c:pt>
              </c:numCache>
            </c:numRef>
          </c:val>
          <c:extLst>
            <c:ext xmlns:c16="http://schemas.microsoft.com/office/drawing/2014/chart" uri="{C3380CC4-5D6E-409C-BE32-E72D297353CC}">
              <c16:uniqueId val="{00000000-9BB2-4BA1-A513-A8D7CE302D36}"/>
            </c:ext>
          </c:extLst>
        </c:ser>
        <c:ser>
          <c:idx val="2"/>
          <c:order val="2"/>
          <c:tx>
            <c:strRef>
              <c:f>Account_CP1!$EM$2</c:f>
              <c:strCache>
                <c:ptCount val="1"/>
                <c:pt idx="0">
                  <c:v>ERUs</c:v>
                </c:pt>
              </c:strCache>
            </c:strRef>
          </c:tx>
          <c:spPr>
            <a:solidFill>
              <a:schemeClr val="accent3">
                <a:alpha val="70000"/>
              </a:schemeClr>
            </a:solidFill>
            <a:ln>
              <a:noFill/>
            </a:ln>
            <a:effectLst/>
          </c:spPr>
          <c:invertIfNegative val="0"/>
          <c:cat>
            <c:numRef>
              <c:f>(Account_CP1!$BA$3,Account_CP1!$BG$3,Account_CP1!$BM$3,Account_CP1!$BS$3,Account_CP1!$BY$3,Account_CP1!$CE$3,Account_CP1!$CK$3,Account_CP1!$CQ$3,Account_CP1!$CW$3,Account_CP1!$DC$3,Account_CP1!$DI$3)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(Account_CP1!$HM$45,Account_CP1!$EM$45,Account_CP1!$ES$45,Account_CP1!$EY$45,Account_CP1!$FE$45,Account_CP1!$FK$45,Account_CP1!$FQ$45,Account_CP1!$FW$45,Account_CP1!$GC$45,Account_CP1!$HM$45,Account_CP1!$HM$45)</c:f>
              <c:numCache>
                <c:formatCode>#,##0_);[Red]\(#,##0\)</c:formatCode>
                <c:ptCount val="11"/>
                <c:pt idx="0" formatCode="General">
                  <c:v>0</c:v>
                </c:pt>
                <c:pt idx="1">
                  <c:v>0</c:v>
                </c:pt>
                <c:pt idx="2">
                  <c:v>1359283</c:v>
                </c:pt>
                <c:pt idx="3">
                  <c:v>15171030</c:v>
                </c:pt>
                <c:pt idx="4">
                  <c:v>21097456</c:v>
                </c:pt>
                <c:pt idx="5">
                  <c:v>65106212</c:v>
                </c:pt>
                <c:pt idx="6">
                  <c:v>303186317</c:v>
                </c:pt>
                <c:pt idx="7">
                  <c:v>308361712</c:v>
                </c:pt>
                <c:pt idx="8">
                  <c:v>79083831</c:v>
                </c:pt>
                <c:pt idx="9" formatCode="General">
                  <c:v>0</c:v>
                </c:pt>
                <c:pt idx="10" formatCode="General">
                  <c:v>0</c:v>
                </c:pt>
              </c:numCache>
            </c:numRef>
          </c:val>
          <c:extLst>
            <c:ext xmlns:c16="http://schemas.microsoft.com/office/drawing/2014/chart" uri="{C3380CC4-5D6E-409C-BE32-E72D297353CC}">
              <c16:uniqueId val="{00000001-9BB2-4BA1-A513-A8D7CE302D36}"/>
            </c:ext>
          </c:extLst>
        </c:ser>
        <c:ser>
          <c:idx val="3"/>
          <c:order val="3"/>
          <c:tx>
            <c:strRef>
              <c:f>Account_CP1!$GI$2</c:f>
              <c:strCache>
                <c:ptCount val="1"/>
                <c:pt idx="0">
                  <c:v>RMUs</c:v>
                </c:pt>
              </c:strCache>
            </c:strRef>
          </c:tx>
          <c:spPr>
            <a:solidFill>
              <a:schemeClr val="accent4">
                <a:alpha val="70000"/>
              </a:schemeClr>
            </a:solidFill>
            <a:ln>
              <a:noFill/>
            </a:ln>
            <a:effectLst/>
          </c:spPr>
          <c:invertIfNegative val="0"/>
          <c:cat>
            <c:numRef>
              <c:f>(Account_CP1!$BA$3,Account_CP1!$BG$3,Account_CP1!$BM$3,Account_CP1!$BS$3,Account_CP1!$BY$3,Account_CP1!$CE$3,Account_CP1!$CK$3,Account_CP1!$CQ$3,Account_CP1!$CW$3,Account_CP1!$DC$3,Account_CP1!$DI$3)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(Account_CP1!$HM$45,Account_CP1!$HM$45,Account_CP1!$HM$45,Account_CP1!$HM$45,Account_CP1!$GI$45,Account_CP1!$GO$45,Account_CP1!$GU$45,Account_CP1!$HA$45,Account_CP1!$HG$45,Account_CP1!$HM$45,Account_CP1!$HM$45)</c:f>
              <c:numCache>
                <c:formatCode>General</c:formatCode>
                <c:ptCount val="11"/>
                <c:pt idx="0">
                  <c:v>0</c:v>
                </c:pt>
                <c:pt idx="1">
                  <c:v>0</c:v>
                </c:pt>
                <c:pt idx="2">
                  <c:v>0</c:v>
                </c:pt>
                <c:pt idx="3">
                  <c:v>0</c:v>
                </c:pt>
                <c:pt idx="4" formatCode="#,##0_);[Red]\(#,##0\)">
                  <c:v>52132144</c:v>
                </c:pt>
                <c:pt idx="5" formatCode="#,##0_);[Red]\(#,##0\)">
                  <c:v>537173284</c:v>
                </c:pt>
                <c:pt idx="6" formatCode="#,##0_);[Red]\(#,##0\)">
                  <c:v>521679370</c:v>
                </c:pt>
                <c:pt idx="7" formatCode="#,##0_);[Red]\(#,##0\)">
                  <c:v>482854228</c:v>
                </c:pt>
                <c:pt idx="8" formatCode="#,##0_);[Red]\(#,##0\)">
                  <c:v>626355610</c:v>
                </c:pt>
                <c:pt idx="9">
                  <c:v>0</c:v>
                </c:pt>
                <c:pt idx="10">
                  <c:v>0</c:v>
                </c:pt>
              </c:numCache>
            </c:numRef>
          </c:val>
          <c:extLst>
            <c:ext xmlns:c16="http://schemas.microsoft.com/office/drawing/2014/chart" uri="{C3380CC4-5D6E-409C-BE32-E72D297353CC}">
              <c16:uniqueId val="{00000002-9BB2-4BA1-A513-A8D7CE302D36}"/>
            </c:ext>
          </c:extLst>
        </c:ser>
        <c:dLbls>
          <c:showLegendKey val="0"/>
          <c:showVal val="0"/>
          <c:showCatName val="0"/>
          <c:showSerName val="0"/>
          <c:showPercent val="0"/>
          <c:showBubbleSize val="0"/>
        </c:dLbls>
        <c:gapWidth val="50"/>
        <c:overlap val="100"/>
        <c:axId val="528064664"/>
        <c:axId val="528063488"/>
      </c:barChart>
      <c:lineChart>
        <c:grouping val="standard"/>
        <c:varyColors val="0"/>
        <c:ser>
          <c:idx val="4"/>
          <c:order val="4"/>
          <c:tx>
            <c:v>Total Differences of AAUs, CERs, ERUs and RMUs</c:v>
          </c:tx>
          <c:spPr>
            <a:ln w="28575" cap="rnd">
              <a:solidFill>
                <a:srgbClr val="ED5353"/>
              </a:solidFill>
              <a:round/>
            </a:ln>
            <a:effectLst/>
          </c:spPr>
          <c:marker>
            <c:symbol val="none"/>
          </c:marker>
          <c:val>
            <c:numRef>
              <c:f>('Macro Transactions'!$AG$17,'Macro Transactions'!$AG$17,'Macro Transactions'!$AG$16,'Macro Transactions'!$AG$15,'Macro Transactions'!$AG$14,'Macro Transactions'!$AG$13,'Macro Transactions'!$AG$12,'Macro Transactions'!$AG$11,'Macro Transactions'!$AG$10,'Macro Transactions'!$AG$9,'Macro Transactions'!$AG$8)</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89D-4D8E-98BC-2E6A80F811C0}"/>
            </c:ext>
          </c:extLst>
        </c:ser>
        <c:dLbls>
          <c:showLegendKey val="0"/>
          <c:showVal val="0"/>
          <c:showCatName val="0"/>
          <c:showSerName val="0"/>
          <c:showPercent val="0"/>
          <c:showBubbleSize val="0"/>
        </c:dLbls>
        <c:marker val="1"/>
        <c:smooth val="0"/>
        <c:axId val="528064272"/>
        <c:axId val="528063880"/>
      </c:lineChart>
      <c:catAx>
        <c:axId val="52806466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2700000" spcFirstLastPara="1" vertOverflow="ellipsis"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528063488"/>
        <c:crosses val="autoZero"/>
        <c:auto val="1"/>
        <c:lblAlgn val="ctr"/>
        <c:lblOffset val="100"/>
        <c:noMultiLvlLbl val="0"/>
      </c:catAx>
      <c:valAx>
        <c:axId val="52806348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528064664"/>
        <c:crosses val="autoZero"/>
        <c:crossBetween val="between"/>
        <c:dispUnits>
          <c:builtInUnit val="millions"/>
          <c:dispUnitsLbl>
            <c:tx>
              <c:rich>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r>
                    <a:rPr lang="en-US" altLang="ja-JP"/>
                    <a:t>Million</a:t>
                  </a:r>
                  <a:endParaRPr lang="ja-JP" altLang="en-US"/>
                </a:p>
              </c:rich>
            </c:tx>
            <c:spPr>
              <a:noFill/>
              <a:ln>
                <a:noFill/>
              </a:ln>
              <a:effectLst/>
            </c:spPr>
            <c:txPr>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endParaRPr lang="ja-JP"/>
              </a:p>
            </c:txPr>
          </c:dispUnitsLbl>
        </c:dispUnits>
      </c:valAx>
      <c:valAx>
        <c:axId val="528063880"/>
        <c:scaling>
          <c:orientation val="minMax"/>
        </c:scaling>
        <c:delete val="0"/>
        <c:axPos val="r"/>
        <c:numFmt formatCode="#,##0_ ;[Red]\-#,##0\ " sourceLinked="1"/>
        <c:majorTickMark val="out"/>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528064272"/>
        <c:crosses val="max"/>
        <c:crossBetween val="between"/>
        <c:dispUnits>
          <c:builtInUnit val="millions"/>
          <c:dispUnitsLbl>
            <c:tx>
              <c:rich>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r>
                    <a:rPr lang="en-US" altLang="ja-JP"/>
                    <a:t>Million</a:t>
                  </a:r>
                  <a:endParaRPr lang="ja-JP" altLang="en-US"/>
                </a:p>
              </c:rich>
            </c:tx>
            <c:spPr>
              <a:noFill/>
              <a:ln>
                <a:noFill/>
              </a:ln>
              <a:effectLst/>
            </c:spPr>
            <c:txPr>
              <a:bodyPr rot="-5400000" spcFirstLastPara="1" vertOverflow="ellipsis" vert="horz" wrap="square" anchor="ctr" anchorCtr="1"/>
              <a:lstStyle/>
              <a:p>
                <a:pPr>
                  <a:defRPr lang="ja-JP" sz="900" b="0" i="0" u="none" strike="noStrike" kern="1200" cap="all" baseline="0">
                    <a:solidFill>
                      <a:schemeClr val="tx1">
                        <a:lumMod val="65000"/>
                        <a:lumOff val="35000"/>
                      </a:schemeClr>
                    </a:solidFill>
                    <a:latin typeface="+mn-lt"/>
                    <a:ea typeface="+mn-ea"/>
                    <a:cs typeface="+mn-cs"/>
                  </a:defRPr>
                </a:pPr>
                <a:endParaRPr lang="ja-JP"/>
              </a:p>
            </c:txPr>
          </c:dispUnitsLbl>
        </c:dispUnits>
      </c:valAx>
      <c:catAx>
        <c:axId val="528064272"/>
        <c:scaling>
          <c:orientation val="minMax"/>
        </c:scaling>
        <c:delete val="1"/>
        <c:axPos val="b"/>
        <c:numFmt formatCode="General" sourceLinked="1"/>
        <c:majorTickMark val="out"/>
        <c:minorTickMark val="none"/>
        <c:tickLblPos val="nextTo"/>
        <c:crossAx val="528063880"/>
        <c:crosses val="autoZero"/>
        <c:auto val="1"/>
        <c:lblAlgn val="ctr"/>
        <c:lblOffset val="100"/>
        <c:noMultiLvlLbl val="0"/>
      </c:catAx>
      <c:spPr>
        <a:noFill/>
        <a:ln>
          <a:noFill/>
        </a:ln>
        <a:effectLst/>
      </c:spPr>
    </c:plotArea>
    <c:legend>
      <c:legendPos val="b"/>
      <c:layout>
        <c:manualLayout>
          <c:xMode val="edge"/>
          <c:yMode val="edge"/>
          <c:x val="1.0472012328339091E-2"/>
          <c:y val="0.84560564044634123"/>
          <c:w val="0.98151359667771054"/>
          <c:h val="0.15439435955365879"/>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en-US" baseline="0"/>
              <a:t>Balance of Total Transactions of all Units for each Region </a:t>
            </a:r>
            <a:endParaRPr lang="en-US"/>
          </a:p>
        </c:rich>
      </c:tx>
      <c:layout>
        <c:manualLayout>
          <c:xMode val="edge"/>
          <c:yMode val="edge"/>
          <c:x val="0.1565961670244182"/>
          <c:y val="9.0138812863712146E-3"/>
        </c:manualLayout>
      </c:layout>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057346640386744"/>
          <c:y val="0.19017110079130647"/>
          <c:w val="0.79335678401079168"/>
          <c:h val="0.66239692457489652"/>
        </c:manualLayout>
      </c:layout>
      <c:barChart>
        <c:barDir val="col"/>
        <c:grouping val="clustered"/>
        <c:varyColors val="0"/>
        <c:ser>
          <c:idx val="0"/>
          <c:order val="0"/>
          <c:tx>
            <c:strRef>
              <c:f>Analytics!$C$84</c:f>
              <c:strCache>
                <c:ptCount val="1"/>
                <c:pt idx="0">
                  <c:v>EU Registry</c:v>
                </c:pt>
              </c:strCache>
            </c:strRef>
          </c:tx>
          <c:spPr>
            <a:solidFill>
              <a:srgbClr val="4A434B"/>
            </a:solidFill>
            <a:ln>
              <a:noFill/>
            </a:ln>
            <a:effectLst/>
          </c:spPr>
          <c:invertIfNegative val="0"/>
          <c:dLbls>
            <c:dLbl>
              <c:idx val="0"/>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993B-4AB9-AB6E-EE32072F5EF6}"/>
                </c:ext>
              </c:extLst>
            </c:dLbl>
            <c:spPr>
              <a:noFill/>
              <a:ln>
                <a:noFill/>
              </a:ln>
              <a:effectLst/>
            </c:spPr>
            <c:txPr>
              <a:bodyPr rot="0" spcFirstLastPara="1" vertOverflow="clip" horzOverflow="clip" vert="horz" wrap="square" lIns="38100" tIns="19050" rIns="38100" bIns="19050" anchor="ctr" anchorCtr="1">
                <a:spAutoFit/>
              </a:bodyPr>
              <a:lstStyle/>
              <a:p>
                <a:pPr>
                  <a:defRPr lang="ja-JP" sz="900" b="0" i="0" u="none" strike="noStrike" kern="1200" baseline="0">
                    <a:solidFill>
                      <a:schemeClr val="tx1">
                        <a:lumMod val="75000"/>
                        <a:lumOff val="25000"/>
                      </a:schemeClr>
                    </a:solidFill>
                    <a:latin typeface="+mn-lt"/>
                    <a:ea typeface="+mn-ea"/>
                    <a:cs typeface="+mn-cs"/>
                  </a:defRPr>
                </a:pPr>
                <a:endParaRPr lang="ja-JP"/>
              </a:p>
            </c:txPr>
            <c:showLegendKey val="1"/>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(Analytics!$C$84,Analytics!$S$84,Analytics!$AC$84,Analytics!$AF$84)</c:f>
              <c:strCache>
                <c:ptCount val="4"/>
                <c:pt idx="0">
                  <c:v>EU Registry</c:v>
                </c:pt>
                <c:pt idx="1">
                  <c:v>EIA + EU27(excl. EU15)</c:v>
                </c:pt>
                <c:pt idx="2">
                  <c:v>EIA(excl. EU27)</c:v>
                </c:pt>
                <c:pt idx="3">
                  <c:v>Others</c:v>
                </c:pt>
              </c:strCache>
            </c:strRef>
          </c:cat>
          <c:val>
            <c:numRef>
              <c:f>Analytics!$C$97</c:f>
              <c:numCache>
                <c:formatCode>#,##0</c:formatCode>
                <c:ptCount val="1"/>
                <c:pt idx="0">
                  <c:v>2403717467</c:v>
                </c:pt>
              </c:numCache>
            </c:numRef>
          </c:val>
          <c:extLst>
            <c:ext xmlns:c16="http://schemas.microsoft.com/office/drawing/2014/chart" uri="{C3380CC4-5D6E-409C-BE32-E72D297353CC}">
              <c16:uniqueId val="{00000000-993B-4AB9-AB6E-EE32072F5EF6}"/>
            </c:ext>
          </c:extLst>
        </c:ser>
        <c:ser>
          <c:idx val="4"/>
          <c:order val="1"/>
          <c:tx>
            <c:strRef>
              <c:f>Analytics!$D$84</c:f>
              <c:strCache>
                <c:ptCount val="1"/>
                <c:pt idx="0">
                  <c:v>EU15 (excl. EU Registry)</c:v>
                </c:pt>
              </c:strCache>
            </c:strRef>
          </c:tx>
          <c:spPr>
            <a:solidFill>
              <a:srgbClr val="4A434B"/>
            </a:solidFill>
            <a:ln>
              <a:noFill/>
            </a:ln>
            <a:effectLst/>
          </c:spPr>
          <c:invertIfNegative val="0"/>
          <c:dPt>
            <c:idx val="0"/>
            <c:invertIfNegative val="0"/>
            <c:bubble3D val="0"/>
            <c:spPr>
              <a:solidFill>
                <a:srgbClr val="695E6A"/>
              </a:solidFill>
              <a:ln>
                <a:noFill/>
              </a:ln>
              <a:effectLst/>
            </c:spPr>
            <c:extLst>
              <c:ext xmlns:c16="http://schemas.microsoft.com/office/drawing/2014/chart" uri="{C3380CC4-5D6E-409C-BE32-E72D297353CC}">
                <c16:uniqueId val="{00000001-98FF-47E3-AF15-0A68CC4DE506}"/>
              </c:ext>
            </c:extLst>
          </c:dPt>
          <c:dLbls>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tx1">
                        <a:lumMod val="75000"/>
                        <a:lumOff val="25000"/>
                      </a:schemeClr>
                    </a:solidFill>
                    <a:latin typeface="+mn-lt"/>
                    <a:ea typeface="+mn-ea"/>
                    <a:cs typeface="+mn-cs"/>
                  </a:defRPr>
                </a:pPr>
                <a:endParaRPr lang="ja-JP"/>
              </a:p>
            </c:txPr>
            <c:dLblPos val="outEnd"/>
            <c:showLegendKey val="1"/>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Analytics!$D$97</c:f>
              <c:numCache>
                <c:formatCode>#,##0</c:formatCode>
                <c:ptCount val="1"/>
                <c:pt idx="0">
                  <c:v>5885187035.2000008</c:v>
                </c:pt>
              </c:numCache>
            </c:numRef>
          </c:val>
          <c:extLst>
            <c:ext xmlns:c16="http://schemas.microsoft.com/office/drawing/2014/chart" uri="{C3380CC4-5D6E-409C-BE32-E72D297353CC}">
              <c16:uniqueId val="{00000008-993B-4AB9-AB6E-EE32072F5EF6}"/>
            </c:ext>
          </c:extLst>
        </c:ser>
        <c:ser>
          <c:idx val="1"/>
          <c:order val="2"/>
          <c:tx>
            <c:strRef>
              <c:f>Analytics!$S$84</c:f>
              <c:strCache>
                <c:ptCount val="1"/>
                <c:pt idx="0">
                  <c:v>EIA + EU27(excl. EU15)</c:v>
                </c:pt>
              </c:strCache>
            </c:strRef>
          </c:tx>
          <c:spPr>
            <a:solidFill>
              <a:srgbClr val="B9B2BA"/>
            </a:solidFill>
            <a:ln>
              <a:noFill/>
            </a:ln>
            <a:effectLst/>
          </c:spPr>
          <c:invertIfNegative val="0"/>
          <c:dLbls>
            <c:dLbl>
              <c:idx val="0"/>
              <c:tx>
                <c:rich>
                  <a:bodyPr/>
                  <a:lstStyle/>
                  <a:p>
                    <a:fld id="{85867299-92C5-4F4C-B95F-813FF596F1E2}" type="SERIESNAME">
                      <a:rPr lang="en-US" altLang="ja-JP">
                        <a:solidFill>
                          <a:schemeClr val="tx1">
                            <a:lumMod val="75000"/>
                            <a:lumOff val="25000"/>
                          </a:schemeClr>
                        </a:solidFill>
                      </a:rPr>
                      <a:pPr/>
                      <a:t>[系列名]</a:t>
                    </a:fld>
                    <a:r>
                      <a:rPr lang="en-US" baseline="0"/>
                      <a:t>
</a:t>
                    </a:r>
                    <a:fld id="{4318C677-E99B-4FDF-B36E-42762DC2B68D}" type="VALUE">
                      <a:rPr lang="en-US" altLang="ja-JP" baseline="0"/>
                      <a:pPr/>
                      <a:t>[値]</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98FF-47E3-AF15-0A68CC4DE506}"/>
                </c:ext>
              </c:extLst>
            </c:dLbl>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(Analytics!$C$84,Analytics!$S$84,Analytics!$AC$84,Analytics!$AF$84)</c:f>
              <c:strCache>
                <c:ptCount val="4"/>
                <c:pt idx="0">
                  <c:v>EU Registry</c:v>
                </c:pt>
                <c:pt idx="1">
                  <c:v>EIA + EU27(excl. EU15)</c:v>
                </c:pt>
                <c:pt idx="2">
                  <c:v>EIA(excl. EU27)</c:v>
                </c:pt>
                <c:pt idx="3">
                  <c:v>Others</c:v>
                </c:pt>
              </c:strCache>
            </c:strRef>
          </c:cat>
          <c:val>
            <c:numRef>
              <c:f>Analytics!$S$97</c:f>
              <c:numCache>
                <c:formatCode>#,##0</c:formatCode>
                <c:ptCount val="1"/>
                <c:pt idx="0">
                  <c:v>-786781169</c:v>
                </c:pt>
              </c:numCache>
            </c:numRef>
          </c:val>
          <c:extLst>
            <c:ext xmlns:c16="http://schemas.microsoft.com/office/drawing/2014/chart" uri="{C3380CC4-5D6E-409C-BE32-E72D297353CC}">
              <c16:uniqueId val="{00000002-993B-4AB9-AB6E-EE32072F5EF6}"/>
            </c:ext>
          </c:extLst>
        </c:ser>
        <c:ser>
          <c:idx val="2"/>
          <c:order val="3"/>
          <c:tx>
            <c:strRef>
              <c:f>Analytics!$AC$84</c:f>
              <c:strCache>
                <c:ptCount val="1"/>
                <c:pt idx="0">
                  <c:v>EIA(excl. EU27)</c:v>
                </c:pt>
              </c:strCache>
            </c:strRef>
          </c:tx>
          <c:spPr>
            <a:solidFill>
              <a:srgbClr val="ED5353"/>
            </a:solidFill>
            <a:ln>
              <a:noFill/>
            </a:ln>
            <a:effectLst/>
          </c:spPr>
          <c:invertIfNegative val="0"/>
          <c:dLbls>
            <c:dLbl>
              <c:idx val="0"/>
              <c:tx>
                <c:rich>
                  <a:bodyPr/>
                  <a:lstStyle/>
                  <a:p>
                    <a:fld id="{0D86327C-938D-4812-9AFE-A43C08EBD290}" type="SERIESNAME">
                      <a:rPr lang="en-US" altLang="ja-JP">
                        <a:solidFill>
                          <a:schemeClr val="tx1">
                            <a:lumMod val="75000"/>
                            <a:lumOff val="25000"/>
                          </a:schemeClr>
                        </a:solidFill>
                      </a:rPr>
                      <a:pPr/>
                      <a:t>[系列名]</a:t>
                    </a:fld>
                    <a:r>
                      <a:rPr lang="en-US" baseline="0">
                        <a:solidFill>
                          <a:schemeClr val="tx1">
                            <a:lumMod val="75000"/>
                            <a:lumOff val="25000"/>
                          </a:schemeClr>
                        </a:solidFill>
                      </a:rPr>
                      <a:t>
</a:t>
                    </a:r>
                    <a:fld id="{09FC031A-232F-43DB-BA4B-3E899737F56D}" type="VALUE">
                      <a:rPr lang="en-US" altLang="ja-JP" baseline="0">
                        <a:solidFill>
                          <a:schemeClr val="tx1">
                            <a:lumMod val="75000"/>
                            <a:lumOff val="25000"/>
                          </a:schemeClr>
                        </a:solidFill>
                      </a:rPr>
                      <a:pPr/>
                      <a:t>[値]</a:t>
                    </a:fld>
                    <a:endParaRPr lang="en-US" baseline="0">
                      <a:solidFill>
                        <a:schemeClr val="tx1">
                          <a:lumMod val="75000"/>
                          <a:lumOff val="25000"/>
                        </a:schemeClr>
                      </a:solidFill>
                    </a:endParaRPr>
                  </a:p>
                </c:rich>
              </c:tx>
              <c:showLegendKey val="1"/>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993B-4AB9-AB6E-EE32072F5EF6}"/>
                </c:ext>
              </c:extLst>
            </c:dLbl>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(Analytics!$C$84,Analytics!$S$84,Analytics!$AC$84,Analytics!$AF$84)</c:f>
              <c:strCache>
                <c:ptCount val="4"/>
                <c:pt idx="0">
                  <c:v>EU Registry</c:v>
                </c:pt>
                <c:pt idx="1">
                  <c:v>EIA + EU27(excl. EU15)</c:v>
                </c:pt>
                <c:pt idx="2">
                  <c:v>EIA(excl. EU27)</c:v>
                </c:pt>
                <c:pt idx="3">
                  <c:v>Others</c:v>
                </c:pt>
              </c:strCache>
            </c:strRef>
          </c:cat>
          <c:val>
            <c:numRef>
              <c:f>Analytics!$AC$97</c:f>
              <c:numCache>
                <c:formatCode>#,##0</c:formatCode>
                <c:ptCount val="1"/>
                <c:pt idx="0">
                  <c:v>-857932398</c:v>
                </c:pt>
              </c:numCache>
            </c:numRef>
          </c:val>
          <c:extLst>
            <c:ext xmlns:c16="http://schemas.microsoft.com/office/drawing/2014/chart" uri="{C3380CC4-5D6E-409C-BE32-E72D297353CC}">
              <c16:uniqueId val="{00000003-993B-4AB9-AB6E-EE32072F5EF6}"/>
            </c:ext>
          </c:extLst>
        </c:ser>
        <c:ser>
          <c:idx val="3"/>
          <c:order val="4"/>
          <c:tx>
            <c:strRef>
              <c:f>Analytics!$AF$84</c:f>
              <c:strCache>
                <c:ptCount val="1"/>
                <c:pt idx="0">
                  <c:v>Others</c:v>
                </c:pt>
              </c:strCache>
            </c:strRef>
          </c:tx>
          <c:spPr>
            <a:solidFill>
              <a:srgbClr val="F17777"/>
            </a:solidFill>
            <a:ln>
              <a:noFill/>
            </a:ln>
            <a:effectLst/>
          </c:spPr>
          <c:invertIfNegative val="0"/>
          <c:dLbls>
            <c:dLbl>
              <c:idx val="0"/>
              <c:showLegendKey val="1"/>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993B-4AB9-AB6E-EE32072F5EF6}"/>
                </c:ext>
              </c:extLst>
            </c:dLbl>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tx1">
                        <a:lumMod val="75000"/>
                        <a:lumOff val="25000"/>
                      </a:schemeClr>
                    </a:solidFill>
                    <a:latin typeface="+mn-lt"/>
                    <a:ea typeface="+mn-ea"/>
                    <a:cs typeface="+mn-cs"/>
                  </a:defRPr>
                </a:pPr>
                <a:endParaRPr lang="ja-JP"/>
              </a:p>
            </c:txPr>
            <c:showLegendKey val="1"/>
            <c:showVal val="0"/>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(Analytics!$C$84,Analytics!$S$84,Analytics!$AC$84,Analytics!$AF$84)</c:f>
              <c:strCache>
                <c:ptCount val="4"/>
                <c:pt idx="0">
                  <c:v>EU Registry</c:v>
                </c:pt>
                <c:pt idx="1">
                  <c:v>EIA + EU27(excl. EU15)</c:v>
                </c:pt>
                <c:pt idx="2">
                  <c:v>EIA(excl. EU27)</c:v>
                </c:pt>
                <c:pt idx="3">
                  <c:v>Others</c:v>
                </c:pt>
              </c:strCache>
            </c:strRef>
          </c:cat>
          <c:val>
            <c:numRef>
              <c:f>Analytics!$AF$97</c:f>
              <c:numCache>
                <c:formatCode>#,##0</c:formatCode>
                <c:ptCount val="1"/>
                <c:pt idx="0">
                  <c:v>638754987</c:v>
                </c:pt>
              </c:numCache>
            </c:numRef>
          </c:val>
          <c:extLst>
            <c:ext xmlns:c16="http://schemas.microsoft.com/office/drawing/2014/chart" uri="{C3380CC4-5D6E-409C-BE32-E72D297353CC}">
              <c16:uniqueId val="{00000004-993B-4AB9-AB6E-EE32072F5EF6}"/>
            </c:ext>
          </c:extLst>
        </c:ser>
        <c:dLbls>
          <c:showLegendKey val="0"/>
          <c:showVal val="0"/>
          <c:showCatName val="0"/>
          <c:showSerName val="0"/>
          <c:showPercent val="0"/>
          <c:showBubbleSize val="0"/>
        </c:dLbls>
        <c:gapWidth val="129"/>
        <c:overlap val="-88"/>
        <c:axId val="528067016"/>
        <c:axId val="529228192"/>
      </c:barChart>
      <c:catAx>
        <c:axId val="528067016"/>
        <c:scaling>
          <c:orientation val="minMax"/>
        </c:scaling>
        <c:delete val="1"/>
        <c:axPos val="b"/>
        <c:numFmt formatCode="General" sourceLinked="1"/>
        <c:majorTickMark val="none"/>
        <c:minorTickMark val="none"/>
        <c:tickLblPos val="nextTo"/>
        <c:crossAx val="529228192"/>
        <c:crosses val="autoZero"/>
        <c:auto val="1"/>
        <c:lblAlgn val="ctr"/>
        <c:lblOffset val="100"/>
        <c:noMultiLvlLbl val="0"/>
      </c:catAx>
      <c:valAx>
        <c:axId val="529228192"/>
        <c:scaling>
          <c:orientation val="minMax"/>
          <c:max val="6000000000"/>
          <c:min val="-1000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528067016"/>
        <c:crosses val="autoZero"/>
        <c:crossBetween val="between"/>
        <c:dispUnits>
          <c:builtInUnit val="millions"/>
          <c:dispUnitsLbl>
            <c:tx>
              <c:rich>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r>
                    <a:rPr lang="en-US" altLang="ja-JP"/>
                    <a:t>MILLION</a:t>
                  </a:r>
                  <a:endParaRPr lang="ja-JP" altLang="en-US"/>
                </a:p>
              </c:rich>
            </c:tx>
            <c:spPr>
              <a:noFill/>
              <a:ln>
                <a:noFill/>
              </a:ln>
              <a:effectLst/>
            </c:spPr>
            <c:txPr>
              <a:bodyPr rot="-5400000" spcFirstLastPara="1" vertOverflow="ellipsis" vert="horz" wrap="square" anchor="ctr" anchorCtr="1"/>
              <a:lstStyle/>
              <a:p>
                <a:pPr>
                  <a:defRPr lang="ja-JP" sz="1000" b="0" i="0" u="none" strike="noStrike" kern="1200" baseline="0">
                    <a:solidFill>
                      <a:schemeClr val="tx1">
                        <a:lumMod val="65000"/>
                        <a:lumOff val="35000"/>
                      </a:schemeClr>
                    </a:solidFill>
                    <a:latin typeface="+mn-lt"/>
                    <a:ea typeface="+mn-ea"/>
                    <a:cs typeface="+mn-cs"/>
                  </a:defRPr>
                </a:pPr>
                <a:endParaRPr lang="ja-JP"/>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5</xdr:col>
      <xdr:colOff>23812</xdr:colOff>
      <xdr:row>1</xdr:row>
      <xdr:rowOff>0</xdr:rowOff>
    </xdr:to>
    <xdr:pic>
      <xdr:nvPicPr>
        <xdr:cNvPr id="353439" name="Picture 1">
          <a:extLst>
            <a:ext uri="{FF2B5EF4-FFF2-40B4-BE49-F238E27FC236}">
              <a16:creationId xmlns:a16="http://schemas.microsoft.com/office/drawing/2014/main" id="{092C1740-6F1E-467C-A9E7-6D0498D555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1"/>
          <a:ext cx="7286623" cy="363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1016317</xdr:colOff>
      <xdr:row>1</xdr:row>
      <xdr:rowOff>440404</xdr:rowOff>
    </xdr:from>
    <xdr:to>
      <xdr:col>1</xdr:col>
      <xdr:colOff>290322</xdr:colOff>
      <xdr:row>2</xdr:row>
      <xdr:rowOff>195389</xdr:rowOff>
    </xdr:to>
    <xdr:sp macro="" textlink="">
      <xdr:nvSpPr>
        <xdr:cNvPr id="5" name="屈折矢印 6">
          <a:extLst>
            <a:ext uri="{FF2B5EF4-FFF2-40B4-BE49-F238E27FC236}">
              <a16:creationId xmlns:a16="http://schemas.microsoft.com/office/drawing/2014/main" id="{C6CF090F-440A-49B6-9BC1-07983AE16924}"/>
            </a:ext>
          </a:extLst>
        </xdr:cNvPr>
        <xdr:cNvSpPr/>
      </xdr:nvSpPr>
      <xdr:spPr>
        <a:xfrm>
          <a:off x="1111567" y="768223"/>
          <a:ext cx="464998" cy="248507"/>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958373</xdr:colOff>
      <xdr:row>1</xdr:row>
      <xdr:rowOff>380872</xdr:rowOff>
    </xdr:from>
    <xdr:to>
      <xdr:col>1</xdr:col>
      <xdr:colOff>213000</xdr:colOff>
      <xdr:row>2</xdr:row>
      <xdr:rowOff>135857</xdr:rowOff>
    </xdr:to>
    <xdr:sp macro="" textlink="">
      <xdr:nvSpPr>
        <xdr:cNvPr id="5" name="屈折矢印 6">
          <a:extLst>
            <a:ext uri="{FF2B5EF4-FFF2-40B4-BE49-F238E27FC236}">
              <a16:creationId xmlns:a16="http://schemas.microsoft.com/office/drawing/2014/main" id="{298D3226-B8ED-4762-A63A-309F0DBCA1DD}"/>
            </a:ext>
          </a:extLst>
        </xdr:cNvPr>
        <xdr:cNvSpPr/>
      </xdr:nvSpPr>
      <xdr:spPr>
        <a:xfrm>
          <a:off x="1047273" y="684878"/>
          <a:ext cx="469760" cy="248508"/>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1044893</xdr:colOff>
      <xdr:row>2</xdr:row>
      <xdr:rowOff>41940</xdr:rowOff>
    </xdr:from>
    <xdr:to>
      <xdr:col>1</xdr:col>
      <xdr:colOff>248528</xdr:colOff>
      <xdr:row>2</xdr:row>
      <xdr:rowOff>290448</xdr:rowOff>
    </xdr:to>
    <xdr:sp macro="" textlink="">
      <xdr:nvSpPr>
        <xdr:cNvPr id="7" name="屈折矢印 6">
          <a:extLst>
            <a:ext uri="{FF2B5EF4-FFF2-40B4-BE49-F238E27FC236}">
              <a16:creationId xmlns:a16="http://schemas.microsoft.com/office/drawing/2014/main" id="{CD24BE75-AC00-4EA5-8A5A-D15818760771}"/>
            </a:ext>
          </a:extLst>
        </xdr:cNvPr>
        <xdr:cNvSpPr/>
      </xdr:nvSpPr>
      <xdr:spPr>
        <a:xfrm>
          <a:off x="1140143" y="887284"/>
          <a:ext cx="436423" cy="248508"/>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967899</xdr:colOff>
      <xdr:row>1</xdr:row>
      <xdr:rowOff>494377</xdr:rowOff>
    </xdr:from>
    <xdr:to>
      <xdr:col>1</xdr:col>
      <xdr:colOff>173173</xdr:colOff>
      <xdr:row>2</xdr:row>
      <xdr:rowOff>242823</xdr:rowOff>
    </xdr:to>
    <xdr:sp macro="" textlink="">
      <xdr:nvSpPr>
        <xdr:cNvPr id="6" name="屈折矢印 6">
          <a:extLst>
            <a:ext uri="{FF2B5EF4-FFF2-40B4-BE49-F238E27FC236}">
              <a16:creationId xmlns:a16="http://schemas.microsoft.com/office/drawing/2014/main" id="{23BBEA8F-0DB5-4422-84C3-F94EEC49D5AD}"/>
            </a:ext>
          </a:extLst>
        </xdr:cNvPr>
        <xdr:cNvSpPr/>
      </xdr:nvSpPr>
      <xdr:spPr>
        <a:xfrm>
          <a:off x="1056799" y="851565"/>
          <a:ext cx="364985" cy="248508"/>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1009175</xdr:colOff>
      <xdr:row>1</xdr:row>
      <xdr:rowOff>446751</xdr:rowOff>
    </xdr:from>
    <xdr:to>
      <xdr:col>1</xdr:col>
      <xdr:colOff>212068</xdr:colOff>
      <xdr:row>2</xdr:row>
      <xdr:rowOff>195197</xdr:rowOff>
    </xdr:to>
    <xdr:sp macro="" textlink="">
      <xdr:nvSpPr>
        <xdr:cNvPr id="8" name="屈折矢印 6">
          <a:extLst>
            <a:ext uri="{FF2B5EF4-FFF2-40B4-BE49-F238E27FC236}">
              <a16:creationId xmlns:a16="http://schemas.microsoft.com/office/drawing/2014/main" id="{9D200415-FA06-4D37-80B3-8665AC1BD2D1}"/>
            </a:ext>
          </a:extLst>
        </xdr:cNvPr>
        <xdr:cNvSpPr/>
      </xdr:nvSpPr>
      <xdr:spPr>
        <a:xfrm>
          <a:off x="1104425" y="780126"/>
          <a:ext cx="353079" cy="248509"/>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212496</xdr:colOff>
      <xdr:row>2</xdr:row>
      <xdr:rowOff>171385</xdr:rowOff>
    </xdr:to>
    <xdr:sp macro="" textlink="">
      <xdr:nvSpPr>
        <xdr:cNvPr id="7" name="屈折矢印 6">
          <a:extLst>
            <a:ext uri="{FF2B5EF4-FFF2-40B4-BE49-F238E27FC236}">
              <a16:creationId xmlns:a16="http://schemas.microsoft.com/office/drawing/2014/main" id="{6DFD0E90-4631-4034-9B8A-5E4ED882824E}"/>
            </a:ext>
          </a:extLst>
        </xdr:cNvPr>
        <xdr:cNvSpPr/>
      </xdr:nvSpPr>
      <xdr:spPr>
        <a:xfrm>
          <a:off x="1104423" y="756315"/>
          <a:ext cx="364985" cy="248508"/>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212496</xdr:colOff>
      <xdr:row>2</xdr:row>
      <xdr:rowOff>171385</xdr:rowOff>
    </xdr:to>
    <xdr:sp macro="" textlink="">
      <xdr:nvSpPr>
        <xdr:cNvPr id="11" name="屈折矢印 6">
          <a:extLst>
            <a:ext uri="{FF2B5EF4-FFF2-40B4-BE49-F238E27FC236}">
              <a16:creationId xmlns:a16="http://schemas.microsoft.com/office/drawing/2014/main" id="{8EB945B8-0A95-4783-AC6A-95FB98E0F429}"/>
            </a:ext>
          </a:extLst>
        </xdr:cNvPr>
        <xdr:cNvSpPr/>
      </xdr:nvSpPr>
      <xdr:spPr>
        <a:xfrm>
          <a:off x="1104423" y="756315"/>
          <a:ext cx="36498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212496</xdr:colOff>
      <xdr:row>2</xdr:row>
      <xdr:rowOff>171385</xdr:rowOff>
    </xdr:to>
    <xdr:sp macro="" textlink="">
      <xdr:nvSpPr>
        <xdr:cNvPr id="14" name="屈折矢印 6">
          <a:extLst>
            <a:ext uri="{FF2B5EF4-FFF2-40B4-BE49-F238E27FC236}">
              <a16:creationId xmlns:a16="http://schemas.microsoft.com/office/drawing/2014/main" id="{B83E3EE8-5CD9-464A-992D-E28EF9EEAF46}"/>
            </a:ext>
          </a:extLst>
        </xdr:cNvPr>
        <xdr:cNvSpPr/>
      </xdr:nvSpPr>
      <xdr:spPr>
        <a:xfrm>
          <a:off x="1104423" y="756315"/>
          <a:ext cx="36498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212074</xdr:colOff>
      <xdr:row>2</xdr:row>
      <xdr:rowOff>171385</xdr:rowOff>
    </xdr:to>
    <xdr:sp macro="" textlink="">
      <xdr:nvSpPr>
        <xdr:cNvPr id="16" name="屈折矢印 6">
          <a:extLst>
            <a:ext uri="{FF2B5EF4-FFF2-40B4-BE49-F238E27FC236}">
              <a16:creationId xmlns:a16="http://schemas.microsoft.com/office/drawing/2014/main" id="{D0B18350-73CA-4477-AC5A-384BE96A581C}"/>
            </a:ext>
          </a:extLst>
        </xdr:cNvPr>
        <xdr:cNvSpPr/>
      </xdr:nvSpPr>
      <xdr:spPr>
        <a:xfrm>
          <a:off x="1104423" y="756315"/>
          <a:ext cx="36498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212074</xdr:colOff>
      <xdr:row>2</xdr:row>
      <xdr:rowOff>171385</xdr:rowOff>
    </xdr:to>
    <xdr:sp macro="" textlink="">
      <xdr:nvSpPr>
        <xdr:cNvPr id="17" name="屈折矢印 6">
          <a:extLst>
            <a:ext uri="{FF2B5EF4-FFF2-40B4-BE49-F238E27FC236}">
              <a16:creationId xmlns:a16="http://schemas.microsoft.com/office/drawing/2014/main" id="{1B7F5418-45DE-4A58-ABDC-4BB1F53DB9E3}"/>
            </a:ext>
          </a:extLst>
        </xdr:cNvPr>
        <xdr:cNvSpPr/>
      </xdr:nvSpPr>
      <xdr:spPr>
        <a:xfrm>
          <a:off x="1104423" y="756315"/>
          <a:ext cx="317360"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15599</xdr:rowOff>
    </xdr:from>
    <xdr:to>
      <xdr:col>6</xdr:col>
      <xdr:colOff>198438</xdr:colOff>
      <xdr:row>23</xdr:row>
      <xdr:rowOff>134938</xdr:rowOff>
    </xdr:to>
    <xdr:graphicFrame macro="">
      <xdr:nvGraphicFramePr>
        <xdr:cNvPr id="4" name="Chart 4">
          <a:extLst>
            <a:ext uri="{FF2B5EF4-FFF2-40B4-BE49-F238E27FC236}">
              <a16:creationId xmlns:a16="http://schemas.microsoft.com/office/drawing/2014/main" id="{5C48B08B-1593-4468-81F9-227A59485C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8965</xdr:colOff>
      <xdr:row>26</xdr:row>
      <xdr:rowOff>24105</xdr:rowOff>
    </xdr:from>
    <xdr:to>
      <xdr:col>8</xdr:col>
      <xdr:colOff>7404</xdr:colOff>
      <xdr:row>47</xdr:row>
      <xdr:rowOff>62207</xdr:rowOff>
    </xdr:to>
    <xdr:graphicFrame macro="">
      <xdr:nvGraphicFramePr>
        <xdr:cNvPr id="2" name="Chart 1">
          <a:extLst>
            <a:ext uri="{FF2B5EF4-FFF2-40B4-BE49-F238E27FC236}">
              <a16:creationId xmlns:a16="http://schemas.microsoft.com/office/drawing/2014/main" id="{A7A18020-7D12-41DC-8B92-1C1DC46B33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333236</xdr:colOff>
      <xdr:row>27</xdr:row>
      <xdr:rowOff>7243</xdr:rowOff>
    </xdr:from>
    <xdr:ext cx="680123" cy="311496"/>
    <xdr:sp macro="" textlink="">
      <xdr:nvSpPr>
        <xdr:cNvPr id="5" name="TextBox 4">
          <a:extLst>
            <a:ext uri="{FF2B5EF4-FFF2-40B4-BE49-F238E27FC236}">
              <a16:creationId xmlns:a16="http://schemas.microsoft.com/office/drawing/2014/main" id="{DE4FB189-1687-4BE6-B2A5-D4D79B986464}"/>
            </a:ext>
          </a:extLst>
        </xdr:cNvPr>
        <xdr:cNvSpPr txBox="1"/>
      </xdr:nvSpPr>
      <xdr:spPr>
        <a:xfrm>
          <a:off x="5988705" y="4936431"/>
          <a:ext cx="68012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a:latin typeface="+mn-lt"/>
            </a:rPr>
            <a:t>Others</a:t>
          </a:r>
        </a:p>
      </xdr:txBody>
    </xdr:sp>
    <xdr:clientData/>
  </xdr:oneCellAnchor>
  <xdr:twoCellAnchor>
    <xdr:from>
      <xdr:col>0</xdr:col>
      <xdr:colOff>0</xdr:colOff>
      <xdr:row>49</xdr:row>
      <xdr:rowOff>31749</xdr:rowOff>
    </xdr:from>
    <xdr:to>
      <xdr:col>8</xdr:col>
      <xdr:colOff>23813</xdr:colOff>
      <xdr:row>74</xdr:row>
      <xdr:rowOff>119061</xdr:rowOff>
    </xdr:to>
    <xdr:graphicFrame macro="">
      <xdr:nvGraphicFramePr>
        <xdr:cNvPr id="7" name="Chart 6">
          <a:extLst>
            <a:ext uri="{FF2B5EF4-FFF2-40B4-BE49-F238E27FC236}">
              <a16:creationId xmlns:a16="http://schemas.microsoft.com/office/drawing/2014/main" id="{4883344C-441C-4E8D-A588-D301D0A417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769938</xdr:colOff>
      <xdr:row>76</xdr:row>
      <xdr:rowOff>16863</xdr:rowOff>
    </xdr:from>
    <xdr:to>
      <xdr:col>15</xdr:col>
      <xdr:colOff>89646</xdr:colOff>
      <xdr:row>100</xdr:row>
      <xdr:rowOff>7932</xdr:rowOff>
    </xdr:to>
    <xdr:graphicFrame macro="">
      <xdr:nvGraphicFramePr>
        <xdr:cNvPr id="15" name="Chart 14">
          <a:extLst>
            <a:ext uri="{FF2B5EF4-FFF2-40B4-BE49-F238E27FC236}">
              <a16:creationId xmlns:a16="http://schemas.microsoft.com/office/drawing/2014/main" id="{ADF48F5B-8B18-46AE-8C0F-B70C4DFE69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220085</xdr:colOff>
      <xdr:row>3</xdr:row>
      <xdr:rowOff>8247</xdr:rowOff>
    </xdr:from>
    <xdr:to>
      <xdr:col>15</xdr:col>
      <xdr:colOff>11906</xdr:colOff>
      <xdr:row>23</xdr:row>
      <xdr:rowOff>142875</xdr:rowOff>
    </xdr:to>
    <xdr:graphicFrame macro="">
      <xdr:nvGraphicFramePr>
        <xdr:cNvPr id="8" name="Chart 4">
          <a:extLst>
            <a:ext uri="{FF2B5EF4-FFF2-40B4-BE49-F238E27FC236}">
              <a16:creationId xmlns:a16="http://schemas.microsoft.com/office/drawing/2014/main" id="{2421683E-863E-4F99-8882-8288A3EB7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25026</xdr:colOff>
      <xdr:row>76</xdr:row>
      <xdr:rowOff>16322</xdr:rowOff>
    </xdr:from>
    <xdr:to>
      <xdr:col>5</xdr:col>
      <xdr:colOff>738188</xdr:colOff>
      <xdr:row>99</xdr:row>
      <xdr:rowOff>146840</xdr:rowOff>
    </xdr:to>
    <xdr:graphicFrame macro="">
      <xdr:nvGraphicFramePr>
        <xdr:cNvPr id="3" name="Chart 2">
          <a:extLst>
            <a:ext uri="{FF2B5EF4-FFF2-40B4-BE49-F238E27FC236}">
              <a16:creationId xmlns:a16="http://schemas.microsoft.com/office/drawing/2014/main" id="{FC19D83C-C625-403D-9EB0-91C0018416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212074</xdr:colOff>
      <xdr:row>2</xdr:row>
      <xdr:rowOff>171385</xdr:rowOff>
    </xdr:to>
    <xdr:sp macro="" textlink="">
      <xdr:nvSpPr>
        <xdr:cNvPr id="18" name="屈折矢印 6">
          <a:extLst>
            <a:ext uri="{FF2B5EF4-FFF2-40B4-BE49-F238E27FC236}">
              <a16:creationId xmlns:a16="http://schemas.microsoft.com/office/drawing/2014/main" id="{ECAD286B-BF9C-464E-AD5C-AA84B28EB095}"/>
            </a:ext>
          </a:extLst>
        </xdr:cNvPr>
        <xdr:cNvSpPr/>
      </xdr:nvSpPr>
      <xdr:spPr>
        <a:xfrm>
          <a:off x="1104423" y="756315"/>
          <a:ext cx="317360"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213155</xdr:colOff>
      <xdr:row>2</xdr:row>
      <xdr:rowOff>171385</xdr:rowOff>
    </xdr:to>
    <xdr:sp macro="" textlink="">
      <xdr:nvSpPr>
        <xdr:cNvPr id="19" name="屈折矢印 6">
          <a:extLst>
            <a:ext uri="{FF2B5EF4-FFF2-40B4-BE49-F238E27FC236}">
              <a16:creationId xmlns:a16="http://schemas.microsoft.com/office/drawing/2014/main" id="{9FA3657A-866F-4875-B429-8AE8A5590FCE}"/>
            </a:ext>
          </a:extLst>
        </xdr:cNvPr>
        <xdr:cNvSpPr/>
      </xdr:nvSpPr>
      <xdr:spPr>
        <a:xfrm>
          <a:off x="1104423" y="756315"/>
          <a:ext cx="317360"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0" name="屈折矢印 6">
          <a:extLst>
            <a:ext uri="{FF2B5EF4-FFF2-40B4-BE49-F238E27FC236}">
              <a16:creationId xmlns:a16="http://schemas.microsoft.com/office/drawing/2014/main" id="{FA6678A2-3A84-4A57-9D42-C2009DA48394}"/>
            </a:ext>
          </a:extLst>
        </xdr:cNvPr>
        <xdr:cNvSpPr/>
      </xdr:nvSpPr>
      <xdr:spPr>
        <a:xfrm>
          <a:off x="1104423" y="756315"/>
          <a:ext cx="450710"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1" name="屈折矢印 6">
          <a:extLst>
            <a:ext uri="{FF2B5EF4-FFF2-40B4-BE49-F238E27FC236}">
              <a16:creationId xmlns:a16="http://schemas.microsoft.com/office/drawing/2014/main" id="{83DFFF7F-DDEC-45D3-8221-733BFB90A911}"/>
            </a:ext>
          </a:extLst>
        </xdr:cNvPr>
        <xdr:cNvSpPr/>
      </xdr:nvSpPr>
      <xdr:spPr>
        <a:xfrm>
          <a:off x="1104423" y="756315"/>
          <a:ext cx="431660"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2" name="屈折矢印 6">
          <a:extLst>
            <a:ext uri="{FF2B5EF4-FFF2-40B4-BE49-F238E27FC236}">
              <a16:creationId xmlns:a16="http://schemas.microsoft.com/office/drawing/2014/main" id="{B49B21EA-1CDB-46BB-A6B5-B685C3C3A7BE}"/>
            </a:ext>
          </a:extLst>
        </xdr:cNvPr>
        <xdr:cNvSpPr/>
      </xdr:nvSpPr>
      <xdr:spPr>
        <a:xfrm>
          <a:off x="1104423" y="756315"/>
          <a:ext cx="436423"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2" name="屈折矢印 6">
          <a:extLst>
            <a:ext uri="{FF2B5EF4-FFF2-40B4-BE49-F238E27FC236}">
              <a16:creationId xmlns:a16="http://schemas.microsoft.com/office/drawing/2014/main" id="{76B9F60C-7057-4B12-A354-C4332083C037}"/>
            </a:ext>
          </a:extLst>
        </xdr:cNvPr>
        <xdr:cNvSpPr/>
      </xdr:nvSpPr>
      <xdr:spPr>
        <a:xfrm>
          <a:off x="1104423" y="756315"/>
          <a:ext cx="431660"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3" name="屈折矢印 6">
          <a:extLst>
            <a:ext uri="{FF2B5EF4-FFF2-40B4-BE49-F238E27FC236}">
              <a16:creationId xmlns:a16="http://schemas.microsoft.com/office/drawing/2014/main" id="{AB92445B-F787-4435-BA08-D2B4011A71E4}"/>
            </a:ext>
          </a:extLst>
        </xdr:cNvPr>
        <xdr:cNvSpPr/>
      </xdr:nvSpPr>
      <xdr:spPr>
        <a:xfrm>
          <a:off x="1104423" y="756315"/>
          <a:ext cx="431660"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 name="屈折矢印 6">
          <a:extLst>
            <a:ext uri="{FF2B5EF4-FFF2-40B4-BE49-F238E27FC236}">
              <a16:creationId xmlns:a16="http://schemas.microsoft.com/office/drawing/2014/main" id="{A8D2ECD7-F024-4135-8E4D-3CF78835DCCC}"/>
            </a:ext>
          </a:extLst>
        </xdr:cNvPr>
        <xdr:cNvSpPr/>
      </xdr:nvSpPr>
      <xdr:spPr>
        <a:xfrm>
          <a:off x="1009173" y="759490"/>
          <a:ext cx="396701"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 name="屈折矢印 6">
          <a:extLst>
            <a:ext uri="{FF2B5EF4-FFF2-40B4-BE49-F238E27FC236}">
              <a16:creationId xmlns:a16="http://schemas.microsoft.com/office/drawing/2014/main" id="{F7220128-DCC4-466B-ADE7-28AB5D05E007}"/>
            </a:ext>
          </a:extLst>
        </xdr:cNvPr>
        <xdr:cNvSpPr/>
      </xdr:nvSpPr>
      <xdr:spPr>
        <a:xfrm>
          <a:off x="1009173" y="759490"/>
          <a:ext cx="396701"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 name="屈折矢印 6">
          <a:extLst>
            <a:ext uri="{FF2B5EF4-FFF2-40B4-BE49-F238E27FC236}">
              <a16:creationId xmlns:a16="http://schemas.microsoft.com/office/drawing/2014/main" id="{FE7B898F-54C9-4207-9DEB-C48769C5DBFC}"/>
            </a:ext>
          </a:extLst>
        </xdr:cNvPr>
        <xdr:cNvSpPr/>
      </xdr:nvSpPr>
      <xdr:spPr>
        <a:xfrm>
          <a:off x="1009173" y="759490"/>
          <a:ext cx="396701"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xml><?xml version="1.0" encoding="utf-8"?>
<c:userShapes xmlns:c="http://schemas.openxmlformats.org/drawingml/2006/chart">
  <cdr:relSizeAnchor xmlns:cdr="http://schemas.openxmlformats.org/drawingml/2006/chartDrawing">
    <cdr:from>
      <cdr:x>0.01798</cdr:x>
      <cdr:y>0.7221</cdr:y>
    </cdr:from>
    <cdr:to>
      <cdr:x>0.07431</cdr:x>
      <cdr:y>0.80024</cdr:y>
    </cdr:to>
    <cdr:sp macro="" textlink="">
      <cdr:nvSpPr>
        <cdr:cNvPr id="4" name="TextBox 4">
          <a:extLst xmlns:a="http://schemas.openxmlformats.org/drawingml/2006/main">
            <a:ext uri="{FF2B5EF4-FFF2-40B4-BE49-F238E27FC236}">
              <a16:creationId xmlns:a16="http://schemas.microsoft.com/office/drawing/2014/main" id="{6A5B417D-4C63-4849-9A0D-87C721C72A2B}"/>
            </a:ext>
          </a:extLst>
        </cdr:cNvPr>
        <cdr:cNvSpPr txBox="1"/>
      </cdr:nvSpPr>
      <cdr:spPr>
        <a:xfrm xmlns:a="http://schemas.openxmlformats.org/drawingml/2006/main">
          <a:off x="179077" y="2372516"/>
          <a:ext cx="561179" cy="2567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50">
              <a:solidFill>
                <a:schemeClr val="accent1"/>
              </a:solidFill>
              <a:latin typeface="+mn-lt"/>
            </a:rPr>
            <a:t>(AAUs)</a:t>
          </a:r>
        </a:p>
      </cdr:txBody>
    </cdr:sp>
  </cdr:relSizeAnchor>
  <cdr:relSizeAnchor xmlns:cdr="http://schemas.openxmlformats.org/drawingml/2006/chartDrawing">
    <cdr:from>
      <cdr:x>0.39526</cdr:x>
      <cdr:y>0.88067</cdr:y>
    </cdr:from>
    <cdr:to>
      <cdr:x>0.6612</cdr:x>
      <cdr:y>0.95694</cdr:y>
    </cdr:to>
    <cdr:sp macro="" textlink="">
      <cdr:nvSpPr>
        <cdr:cNvPr id="3" name="Rectangle 2">
          <a:extLst xmlns:a="http://schemas.openxmlformats.org/drawingml/2006/main">
            <a:ext uri="{FF2B5EF4-FFF2-40B4-BE49-F238E27FC236}">
              <a16:creationId xmlns:a16="http://schemas.microsoft.com/office/drawing/2014/main" id="{5C388113-2814-4FD0-93EC-72D629F2C842}"/>
            </a:ext>
          </a:extLst>
        </cdr:cNvPr>
        <cdr:cNvSpPr/>
      </cdr:nvSpPr>
      <cdr:spPr>
        <a:xfrm xmlns:a="http://schemas.openxmlformats.org/drawingml/2006/main">
          <a:off x="2583656" y="2922194"/>
          <a:ext cx="1738313" cy="253082"/>
        </a:xfrm>
        <a:prstGeom xmlns:a="http://schemas.openxmlformats.org/drawingml/2006/main" prst="rect">
          <a:avLst/>
        </a:prstGeom>
        <a:noFill xmlns:a="http://schemas.openxmlformats.org/drawingml/2006/main"/>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 name="屈折矢印 6">
          <a:extLst>
            <a:ext uri="{FF2B5EF4-FFF2-40B4-BE49-F238E27FC236}">
              <a16:creationId xmlns:a16="http://schemas.microsoft.com/office/drawing/2014/main" id="{16E592B7-C0B8-4385-A3A2-AADDB8C067F5}"/>
            </a:ext>
          </a:extLst>
        </xdr:cNvPr>
        <xdr:cNvSpPr/>
      </xdr:nvSpPr>
      <xdr:spPr>
        <a:xfrm>
          <a:off x="1009173" y="759490"/>
          <a:ext cx="396701"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 name="屈折矢印 6">
          <a:extLst>
            <a:ext uri="{FF2B5EF4-FFF2-40B4-BE49-F238E27FC236}">
              <a16:creationId xmlns:a16="http://schemas.microsoft.com/office/drawing/2014/main" id="{5EBF3C43-7BBC-400B-BBEB-1BC6F18F110A}"/>
            </a:ext>
          </a:extLst>
        </xdr:cNvPr>
        <xdr:cNvSpPr/>
      </xdr:nvSpPr>
      <xdr:spPr>
        <a:xfrm>
          <a:off x="1009173" y="758220"/>
          <a:ext cx="376381" cy="25898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1009173</xdr:colOff>
      <xdr:row>1</xdr:row>
      <xdr:rowOff>422940</xdr:rowOff>
    </xdr:from>
    <xdr:to>
      <xdr:col>1</xdr:col>
      <xdr:colOff>212074</xdr:colOff>
      <xdr:row>2</xdr:row>
      <xdr:rowOff>171385</xdr:rowOff>
    </xdr:to>
    <xdr:sp macro="" textlink="">
      <xdr:nvSpPr>
        <xdr:cNvPr id="2" name="屈折矢印 6">
          <a:extLst>
            <a:ext uri="{FF2B5EF4-FFF2-40B4-BE49-F238E27FC236}">
              <a16:creationId xmlns:a16="http://schemas.microsoft.com/office/drawing/2014/main" id="{C2E21B35-E967-4250-A167-316785B0EAE8}"/>
            </a:ext>
          </a:extLst>
        </xdr:cNvPr>
        <xdr:cNvSpPr/>
      </xdr:nvSpPr>
      <xdr:spPr>
        <a:xfrm>
          <a:off x="1009173" y="758220"/>
          <a:ext cx="376381" cy="25898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212277</xdr:colOff>
      <xdr:row>2</xdr:row>
      <xdr:rowOff>171385</xdr:rowOff>
    </xdr:to>
    <xdr:sp macro="" textlink="">
      <xdr:nvSpPr>
        <xdr:cNvPr id="25" name="屈折矢印 6">
          <a:extLst>
            <a:ext uri="{FF2B5EF4-FFF2-40B4-BE49-F238E27FC236}">
              <a16:creationId xmlns:a16="http://schemas.microsoft.com/office/drawing/2014/main" id="{F5077D4D-6038-4EAA-8144-F1C52C498E3D}"/>
            </a:ext>
          </a:extLst>
        </xdr:cNvPr>
        <xdr:cNvSpPr/>
      </xdr:nvSpPr>
      <xdr:spPr>
        <a:xfrm>
          <a:off x="1104423" y="756315"/>
          <a:ext cx="431660" cy="262795"/>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212277</xdr:colOff>
      <xdr:row>2</xdr:row>
      <xdr:rowOff>171385</xdr:rowOff>
    </xdr:to>
    <xdr:sp macro="" textlink="">
      <xdr:nvSpPr>
        <xdr:cNvPr id="26" name="屈折矢印 6">
          <a:extLst>
            <a:ext uri="{FF2B5EF4-FFF2-40B4-BE49-F238E27FC236}">
              <a16:creationId xmlns:a16="http://schemas.microsoft.com/office/drawing/2014/main" id="{22F7AA45-F20A-46AD-94D4-37AA4B28BF30}"/>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212277</xdr:colOff>
      <xdr:row>2</xdr:row>
      <xdr:rowOff>171385</xdr:rowOff>
    </xdr:to>
    <xdr:sp macro="" textlink="">
      <xdr:nvSpPr>
        <xdr:cNvPr id="27" name="屈折矢印 6">
          <a:extLst>
            <a:ext uri="{FF2B5EF4-FFF2-40B4-BE49-F238E27FC236}">
              <a16:creationId xmlns:a16="http://schemas.microsoft.com/office/drawing/2014/main" id="{29ECC288-FC47-4061-89C2-C0DE61FE1572}"/>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212277</xdr:colOff>
      <xdr:row>2</xdr:row>
      <xdr:rowOff>171385</xdr:rowOff>
    </xdr:to>
    <xdr:sp macro="" textlink="">
      <xdr:nvSpPr>
        <xdr:cNvPr id="28" name="屈折矢印 6">
          <a:extLst>
            <a:ext uri="{FF2B5EF4-FFF2-40B4-BE49-F238E27FC236}">
              <a16:creationId xmlns:a16="http://schemas.microsoft.com/office/drawing/2014/main" id="{B8F128E9-2688-4CC1-9DEC-39A863378A72}"/>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212277</xdr:colOff>
      <xdr:row>2</xdr:row>
      <xdr:rowOff>171385</xdr:rowOff>
    </xdr:to>
    <xdr:sp macro="" textlink="">
      <xdr:nvSpPr>
        <xdr:cNvPr id="29" name="屈折矢印 6">
          <a:extLst>
            <a:ext uri="{FF2B5EF4-FFF2-40B4-BE49-F238E27FC236}">
              <a16:creationId xmlns:a16="http://schemas.microsoft.com/office/drawing/2014/main" id="{A758C7F9-E1BC-4646-AB5F-7D40D1D5E80E}"/>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212277</xdr:colOff>
      <xdr:row>2</xdr:row>
      <xdr:rowOff>171385</xdr:rowOff>
    </xdr:to>
    <xdr:sp macro="" textlink="">
      <xdr:nvSpPr>
        <xdr:cNvPr id="29" name="屈折矢印 6">
          <a:extLst>
            <a:ext uri="{FF2B5EF4-FFF2-40B4-BE49-F238E27FC236}">
              <a16:creationId xmlns:a16="http://schemas.microsoft.com/office/drawing/2014/main" id="{02E7461A-E85B-4C78-96EF-28349BCF143B}"/>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212277</xdr:colOff>
      <xdr:row>2</xdr:row>
      <xdr:rowOff>171385</xdr:rowOff>
    </xdr:to>
    <xdr:sp macro="" textlink="">
      <xdr:nvSpPr>
        <xdr:cNvPr id="30" name="屈折矢印 6">
          <a:extLst>
            <a:ext uri="{FF2B5EF4-FFF2-40B4-BE49-F238E27FC236}">
              <a16:creationId xmlns:a16="http://schemas.microsoft.com/office/drawing/2014/main" id="{8974CF00-AECF-4B98-9E90-B3966836D274}"/>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1015523</xdr:colOff>
      <xdr:row>1</xdr:row>
      <xdr:rowOff>422940</xdr:rowOff>
    </xdr:from>
    <xdr:to>
      <xdr:col>1</xdr:col>
      <xdr:colOff>212277</xdr:colOff>
      <xdr:row>2</xdr:row>
      <xdr:rowOff>171385</xdr:rowOff>
    </xdr:to>
    <xdr:sp macro="" textlink="">
      <xdr:nvSpPr>
        <xdr:cNvPr id="31" name="屈折矢印 6">
          <a:extLst>
            <a:ext uri="{FF2B5EF4-FFF2-40B4-BE49-F238E27FC236}">
              <a16:creationId xmlns:a16="http://schemas.microsoft.com/office/drawing/2014/main" id="{96DFEF55-256B-4910-85A3-AADF23A693F7}"/>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0.83602</cdr:x>
      <cdr:y>0.88668</cdr:y>
    </cdr:from>
    <cdr:to>
      <cdr:x>1</cdr:x>
      <cdr:y>0.94155</cdr:y>
    </cdr:to>
    <cdr:sp macro="" textlink="">
      <cdr:nvSpPr>
        <cdr:cNvPr id="2" name="TextBox 1">
          <a:extLst xmlns:a="http://schemas.openxmlformats.org/drawingml/2006/main">
            <a:ext uri="{FF2B5EF4-FFF2-40B4-BE49-F238E27FC236}">
              <a16:creationId xmlns:a16="http://schemas.microsoft.com/office/drawing/2014/main" id="{B10FC260-215C-475A-AA6B-88202FA7DF28}"/>
            </a:ext>
          </a:extLst>
        </cdr:cNvPr>
        <cdr:cNvSpPr txBox="1"/>
      </cdr:nvSpPr>
      <cdr:spPr>
        <a:xfrm xmlns:a="http://schemas.openxmlformats.org/drawingml/2006/main">
          <a:off x="4662057" y="3721821"/>
          <a:ext cx="914400" cy="2303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solidFill>
                <a:schemeClr val="tx2"/>
              </a:solidFill>
            </a:rPr>
            <a:t>(</a:t>
          </a:r>
          <a:r>
            <a:rPr lang="en-US" sz="900">
              <a:solidFill>
                <a:schemeClr val="tx1">
                  <a:lumMod val="75000"/>
                  <a:lumOff val="25000"/>
                </a:schemeClr>
              </a:solidFill>
            </a:rPr>
            <a:t>Difference</a:t>
          </a:r>
          <a:r>
            <a:rPr lang="en-US" sz="900">
              <a:solidFill>
                <a:schemeClr val="tx2"/>
              </a:solidFill>
            </a:rPr>
            <a:t>)</a:t>
          </a:r>
          <a:endParaRPr lang="en-US" sz="1000">
            <a:solidFill>
              <a:schemeClr val="tx2"/>
            </a:solidFill>
          </a:endParaRPr>
        </a:p>
      </cdr:txBody>
    </cdr:sp>
  </cdr:relSizeAnchor>
  <cdr:relSizeAnchor xmlns:cdr="http://schemas.openxmlformats.org/drawingml/2006/chartDrawing">
    <cdr:from>
      <cdr:x>0.0236</cdr:x>
      <cdr:y>0.87853</cdr:y>
    </cdr:from>
    <cdr:to>
      <cdr:x>0.18758</cdr:x>
      <cdr:y>0.97481</cdr:y>
    </cdr:to>
    <cdr:sp macro="" textlink="">
      <cdr:nvSpPr>
        <cdr:cNvPr id="3" name="TextBox 1">
          <a:extLst xmlns:a="http://schemas.openxmlformats.org/drawingml/2006/main">
            <a:ext uri="{FF2B5EF4-FFF2-40B4-BE49-F238E27FC236}">
              <a16:creationId xmlns:a16="http://schemas.microsoft.com/office/drawing/2014/main" id="{E3FA3C42-35FD-43E3-866D-9D1D79241848}"/>
            </a:ext>
          </a:extLst>
        </cdr:cNvPr>
        <cdr:cNvSpPr txBox="1"/>
      </cdr:nvSpPr>
      <cdr:spPr>
        <a:xfrm xmlns:a="http://schemas.openxmlformats.org/drawingml/2006/main">
          <a:off x="131441" y="3764199"/>
          <a:ext cx="913169" cy="4125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solidFill>
                <a:schemeClr val="tx1">
                  <a:lumMod val="75000"/>
                  <a:lumOff val="25000"/>
                </a:schemeClr>
              </a:solidFill>
            </a:rPr>
            <a:t>(Additions)</a:t>
          </a:r>
          <a:br>
            <a:rPr lang="en-US" sz="900">
              <a:solidFill>
                <a:schemeClr val="tx1">
                  <a:lumMod val="75000"/>
                  <a:lumOff val="25000"/>
                </a:schemeClr>
              </a:solidFill>
            </a:rPr>
          </a:br>
          <a:r>
            <a:rPr lang="en-US" sz="900">
              <a:solidFill>
                <a:schemeClr val="tx1">
                  <a:lumMod val="75000"/>
                  <a:lumOff val="25000"/>
                </a:schemeClr>
              </a:solidFill>
            </a:rPr>
            <a:t>(S</a:t>
          </a:r>
          <a:r>
            <a:rPr lang="en-US" sz="1000">
              <a:solidFill>
                <a:schemeClr val="tx1">
                  <a:lumMod val="75000"/>
                  <a:lumOff val="25000"/>
                </a:schemeClr>
              </a:solidFill>
            </a:rPr>
            <a:t>ubstractions)</a:t>
          </a:r>
          <a:endParaRPr lang="en-US" sz="900">
            <a:solidFill>
              <a:schemeClr val="tx1">
                <a:lumMod val="75000"/>
                <a:lumOff val="25000"/>
              </a:schemeClr>
            </a:solidFill>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212496</xdr:colOff>
      <xdr:row>2</xdr:row>
      <xdr:rowOff>171385</xdr:rowOff>
    </xdr:to>
    <xdr:sp macro="" textlink="">
      <xdr:nvSpPr>
        <xdr:cNvPr id="32" name="屈折矢印 6">
          <a:extLst>
            <a:ext uri="{FF2B5EF4-FFF2-40B4-BE49-F238E27FC236}">
              <a16:creationId xmlns:a16="http://schemas.microsoft.com/office/drawing/2014/main" id="{8A544859-82ED-4CE9-A0CF-8D9E8B80668A}"/>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1015523</xdr:colOff>
      <xdr:row>1</xdr:row>
      <xdr:rowOff>422940</xdr:rowOff>
    </xdr:from>
    <xdr:to>
      <xdr:col>1</xdr:col>
      <xdr:colOff>212496</xdr:colOff>
      <xdr:row>2</xdr:row>
      <xdr:rowOff>171385</xdr:rowOff>
    </xdr:to>
    <xdr:sp macro="" textlink="">
      <xdr:nvSpPr>
        <xdr:cNvPr id="33" name="屈折矢印 6">
          <a:extLst>
            <a:ext uri="{FF2B5EF4-FFF2-40B4-BE49-F238E27FC236}">
              <a16:creationId xmlns:a16="http://schemas.microsoft.com/office/drawing/2014/main" id="{4CD1911B-8D68-4235-ACEB-7B0123147AAD}"/>
            </a:ext>
          </a:extLst>
        </xdr:cNvPr>
        <xdr:cNvSpPr/>
      </xdr:nvSpPr>
      <xdr:spPr>
        <a:xfrm>
          <a:off x="1104423" y="756315"/>
          <a:ext cx="26973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1015523</xdr:colOff>
      <xdr:row>1</xdr:row>
      <xdr:rowOff>422940</xdr:rowOff>
    </xdr:from>
    <xdr:to>
      <xdr:col>1</xdr:col>
      <xdr:colOff>212496</xdr:colOff>
      <xdr:row>2</xdr:row>
      <xdr:rowOff>171385</xdr:rowOff>
    </xdr:to>
    <xdr:sp macro="" textlink="">
      <xdr:nvSpPr>
        <xdr:cNvPr id="33" name="屈折矢印 6">
          <a:extLst>
            <a:ext uri="{FF2B5EF4-FFF2-40B4-BE49-F238E27FC236}">
              <a16:creationId xmlns:a16="http://schemas.microsoft.com/office/drawing/2014/main" id="{8F6AD194-EB91-4EEF-96FA-9729BCFDE148}"/>
            </a:ext>
          </a:extLst>
        </xdr:cNvPr>
        <xdr:cNvSpPr/>
      </xdr:nvSpPr>
      <xdr:spPr>
        <a:xfrm>
          <a:off x="1104423" y="756315"/>
          <a:ext cx="36498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1015523</xdr:colOff>
      <xdr:row>1</xdr:row>
      <xdr:rowOff>422940</xdr:rowOff>
    </xdr:from>
    <xdr:to>
      <xdr:col>1</xdr:col>
      <xdr:colOff>212496</xdr:colOff>
      <xdr:row>2</xdr:row>
      <xdr:rowOff>171385</xdr:rowOff>
    </xdr:to>
    <xdr:sp macro="" textlink="">
      <xdr:nvSpPr>
        <xdr:cNvPr id="34" name="屈折矢印 6">
          <a:extLst>
            <a:ext uri="{FF2B5EF4-FFF2-40B4-BE49-F238E27FC236}">
              <a16:creationId xmlns:a16="http://schemas.microsoft.com/office/drawing/2014/main" id="{550DE30D-F820-4CCF-8BC0-AA1F2BB6D147}"/>
            </a:ext>
          </a:extLst>
        </xdr:cNvPr>
        <xdr:cNvSpPr/>
      </xdr:nvSpPr>
      <xdr:spPr>
        <a:xfrm>
          <a:off x="1104423" y="756315"/>
          <a:ext cx="364985" cy="253270"/>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0.00255</cdr:x>
      <cdr:y>0.72545</cdr:y>
    </cdr:from>
    <cdr:to>
      <cdr:x>0.07618</cdr:x>
      <cdr:y>0.90556</cdr:y>
    </cdr:to>
    <cdr:sp macro="" textlink="">
      <cdr:nvSpPr>
        <cdr:cNvPr id="2" name="TextBox 4">
          <a:extLst xmlns:a="http://schemas.openxmlformats.org/drawingml/2006/main">
            <a:ext uri="{FF2B5EF4-FFF2-40B4-BE49-F238E27FC236}">
              <a16:creationId xmlns:a16="http://schemas.microsoft.com/office/drawing/2014/main" id="{9798019A-D797-43C6-AC08-DC9C972987FE}"/>
            </a:ext>
          </a:extLst>
        </cdr:cNvPr>
        <cdr:cNvSpPr txBox="1"/>
      </cdr:nvSpPr>
      <cdr:spPr>
        <a:xfrm xmlns:a="http://schemas.openxmlformats.org/drawingml/2006/main">
          <a:off x="25400" y="2336800"/>
          <a:ext cx="732622" cy="58016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50">
              <a:latin typeface="+mn-lt"/>
            </a:rPr>
            <a:t>(CERs)</a:t>
          </a:r>
          <a:br>
            <a:rPr lang="en-US" sz="1050">
              <a:latin typeface="+mn-lt"/>
            </a:rPr>
          </a:br>
          <a:r>
            <a:rPr lang="en-US" sz="1050" baseline="0">
              <a:latin typeface="+mn-lt"/>
            </a:rPr>
            <a:t>(ERUs)</a:t>
          </a:r>
        </a:p>
        <a:p xmlns:a="http://schemas.openxmlformats.org/drawingml/2006/main">
          <a:r>
            <a:rPr lang="en-US" sz="1050">
              <a:latin typeface="+mn-lt"/>
            </a:rPr>
            <a:t>(RMUs)</a:t>
          </a:r>
        </a:p>
      </cdr:txBody>
    </cdr:sp>
  </cdr:relSizeAnchor>
  <cdr:relSizeAnchor xmlns:cdr="http://schemas.openxmlformats.org/drawingml/2006/chartDrawing">
    <cdr:from>
      <cdr:x>0.86526</cdr:x>
      <cdr:y>0.79156</cdr:y>
    </cdr:from>
    <cdr:to>
      <cdr:x>0.95116</cdr:x>
      <cdr:y>0.8697</cdr:y>
    </cdr:to>
    <cdr:sp macro="" textlink="">
      <cdr:nvSpPr>
        <cdr:cNvPr id="4" name="TextBox 4">
          <a:extLst xmlns:a="http://schemas.openxmlformats.org/drawingml/2006/main">
            <a:ext uri="{FF2B5EF4-FFF2-40B4-BE49-F238E27FC236}">
              <a16:creationId xmlns:a16="http://schemas.microsoft.com/office/drawing/2014/main" id="{6A5B417D-4C63-4849-9A0D-87C721C72A2B}"/>
            </a:ext>
          </a:extLst>
        </cdr:cNvPr>
        <cdr:cNvSpPr txBox="1"/>
      </cdr:nvSpPr>
      <cdr:spPr>
        <a:xfrm xmlns:a="http://schemas.openxmlformats.org/drawingml/2006/main">
          <a:off x="8559646" y="2600719"/>
          <a:ext cx="849720" cy="2567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50">
              <a:latin typeface="+mn-lt"/>
            </a:rPr>
            <a:t>Differences)</a:t>
          </a:r>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440607</xdr:colOff>
      <xdr:row>1</xdr:row>
      <xdr:rowOff>0</xdr:rowOff>
    </xdr:from>
    <xdr:ext cx="92398" cy="264560"/>
    <xdr:sp macro="" textlink="">
      <xdr:nvSpPr>
        <xdr:cNvPr id="4" name="テキスト ボックス 3">
          <a:extLst>
            <a:ext uri="{FF2B5EF4-FFF2-40B4-BE49-F238E27FC236}">
              <a16:creationId xmlns:a16="http://schemas.microsoft.com/office/drawing/2014/main" id="{75B138E5-1031-4FEF-94B4-F9AEE58B2D6E}"/>
            </a:ext>
          </a:extLst>
        </xdr:cNvPr>
        <xdr:cNvSpPr txBox="1"/>
      </xdr:nvSpPr>
      <xdr:spPr>
        <a:xfrm>
          <a:off x="440607" y="293688"/>
          <a:ext cx="923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spAutoFit/>
        </a:bodyPr>
        <a:lstStyle/>
        <a:p>
          <a:endParaRPr lang="en-US"/>
        </a:p>
      </xdr:txBody>
    </xdr:sp>
    <xdr:clientData/>
  </xdr:oneCellAnchor>
  <xdr:twoCellAnchor>
    <xdr:from>
      <xdr:col>0</xdr:col>
      <xdr:colOff>1216343</xdr:colOff>
      <xdr:row>1</xdr:row>
      <xdr:rowOff>363410</xdr:rowOff>
    </xdr:from>
    <xdr:to>
      <xdr:col>1</xdr:col>
      <xdr:colOff>419257</xdr:colOff>
      <xdr:row>2</xdr:row>
      <xdr:rowOff>111855</xdr:rowOff>
    </xdr:to>
    <xdr:sp macro="" textlink="">
      <xdr:nvSpPr>
        <xdr:cNvPr id="5" name="屈折矢印 4">
          <a:extLst>
            <a:ext uri="{FF2B5EF4-FFF2-40B4-BE49-F238E27FC236}">
              <a16:creationId xmlns:a16="http://schemas.microsoft.com/office/drawing/2014/main" id="{3F3BDFDD-DDF4-420B-9135-658723D22BBC}"/>
            </a:ext>
          </a:extLst>
        </xdr:cNvPr>
        <xdr:cNvSpPr/>
      </xdr:nvSpPr>
      <xdr:spPr>
        <a:xfrm>
          <a:off x="1330643" y="661066"/>
          <a:ext cx="626923" cy="260414"/>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1127442</xdr:colOff>
      <xdr:row>1</xdr:row>
      <xdr:rowOff>399128</xdr:rowOff>
    </xdr:from>
    <xdr:to>
      <xdr:col>1</xdr:col>
      <xdr:colOff>330662</xdr:colOff>
      <xdr:row>2</xdr:row>
      <xdr:rowOff>134829</xdr:rowOff>
    </xdr:to>
    <xdr:sp macro="" textlink="">
      <xdr:nvSpPr>
        <xdr:cNvPr id="7" name="屈折矢印 6">
          <a:extLst>
            <a:ext uri="{FF2B5EF4-FFF2-40B4-BE49-F238E27FC236}">
              <a16:creationId xmlns:a16="http://schemas.microsoft.com/office/drawing/2014/main" id="{E0816666-29AA-4465-93A2-38BB81A3B2F4}"/>
            </a:ext>
          </a:extLst>
        </xdr:cNvPr>
        <xdr:cNvSpPr/>
      </xdr:nvSpPr>
      <xdr:spPr>
        <a:xfrm>
          <a:off x="1235392" y="696784"/>
          <a:ext cx="507860" cy="248508"/>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997267</xdr:colOff>
      <xdr:row>2</xdr:row>
      <xdr:rowOff>18128</xdr:rowOff>
    </xdr:from>
    <xdr:to>
      <xdr:col>1</xdr:col>
      <xdr:colOff>201018</xdr:colOff>
      <xdr:row>2</xdr:row>
      <xdr:rowOff>247519</xdr:rowOff>
    </xdr:to>
    <xdr:sp macro="" textlink="">
      <xdr:nvSpPr>
        <xdr:cNvPr id="3" name="屈折矢印 6">
          <a:extLst>
            <a:ext uri="{FF2B5EF4-FFF2-40B4-BE49-F238E27FC236}">
              <a16:creationId xmlns:a16="http://schemas.microsoft.com/office/drawing/2014/main" id="{5F91B32B-97DB-4FB4-A931-B3D9FDBC3559}"/>
            </a:ext>
          </a:extLst>
        </xdr:cNvPr>
        <xdr:cNvSpPr/>
      </xdr:nvSpPr>
      <xdr:spPr>
        <a:xfrm>
          <a:off x="1092517" y="875378"/>
          <a:ext cx="555485" cy="248507"/>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1032984</xdr:colOff>
      <xdr:row>2</xdr:row>
      <xdr:rowOff>18127</xdr:rowOff>
    </xdr:from>
    <xdr:to>
      <xdr:col>1</xdr:col>
      <xdr:colOff>234887</xdr:colOff>
      <xdr:row>2</xdr:row>
      <xdr:rowOff>247519</xdr:rowOff>
    </xdr:to>
    <xdr:sp macro="" textlink="">
      <xdr:nvSpPr>
        <xdr:cNvPr id="3" name="屈折矢印 6">
          <a:extLst>
            <a:ext uri="{FF2B5EF4-FFF2-40B4-BE49-F238E27FC236}">
              <a16:creationId xmlns:a16="http://schemas.microsoft.com/office/drawing/2014/main" id="{B17EABEF-43AE-401A-B410-EEA4209554E0}"/>
            </a:ext>
          </a:extLst>
        </xdr:cNvPr>
        <xdr:cNvSpPr/>
      </xdr:nvSpPr>
      <xdr:spPr>
        <a:xfrm>
          <a:off x="1128234" y="863471"/>
          <a:ext cx="472141" cy="248508"/>
        </a:xfrm>
        <a:prstGeom prst="bentUpArrow">
          <a:avLst>
            <a:gd name="adj1" fmla="val 25000"/>
            <a:gd name="adj2" fmla="val 25000"/>
            <a:gd name="adj3" fmla="val 17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ll_IGES\5thPhase\MM\Climate%20Data%20Base\Registry%20Data\SEF\&#21508;&#22269;SEF'10\UK%20and%20Irela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Table 1"/>
      <sheetName val="Table 2a"/>
      <sheetName val="Table 2b and 2c"/>
      <sheetName val="Table 3"/>
      <sheetName val="Table 4"/>
      <sheetName val="Table 5a, 5b and 5c"/>
      <sheetName val="Table 6a, 6b and 6c"/>
      <sheetName val="Messages"/>
      <sheetName val="Table 1_H"/>
      <sheetName val="Table 2a_H"/>
      <sheetName val="Table 2b and 2c_H"/>
      <sheetName val="Table 3_H"/>
      <sheetName val="Table 4_H"/>
      <sheetName val="Table 5a, 5b and 5c_H"/>
      <sheetName val="Table 6a, 6b and 6c_H"/>
      <sheetName val="Calc_H"/>
      <sheetName val="Data_H"/>
      <sheetName val="Language_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E2" t="str">
            <v>SELECT REGISTRY</v>
          </cell>
        </row>
        <row r="3">
          <cell r="E3" t="str">
            <v>AT</v>
          </cell>
        </row>
        <row r="4">
          <cell r="E4" t="str">
            <v>AU</v>
          </cell>
        </row>
        <row r="5">
          <cell r="E5" t="str">
            <v>BE</v>
          </cell>
        </row>
        <row r="6">
          <cell r="E6" t="str">
            <v>BG</v>
          </cell>
        </row>
        <row r="7">
          <cell r="E7" t="str">
            <v>CA</v>
          </cell>
        </row>
        <row r="8">
          <cell r="E8" t="str">
            <v>CDM</v>
          </cell>
        </row>
        <row r="9">
          <cell r="E9" t="str">
            <v>CH</v>
          </cell>
        </row>
        <row r="10">
          <cell r="E10" t="str">
            <v>CY</v>
          </cell>
        </row>
        <row r="11">
          <cell r="E11" t="str">
            <v>CZ</v>
          </cell>
        </row>
        <row r="12">
          <cell r="E12" t="str">
            <v>DE</v>
          </cell>
        </row>
        <row r="13">
          <cell r="E13" t="str">
            <v>DK</v>
          </cell>
        </row>
        <row r="14">
          <cell r="E14" t="str">
            <v>EE</v>
          </cell>
        </row>
        <row r="15">
          <cell r="E15" t="str">
            <v>ES</v>
          </cell>
        </row>
        <row r="16">
          <cell r="E16" t="str">
            <v>EU</v>
          </cell>
        </row>
        <row r="17">
          <cell r="E17" t="str">
            <v>FI</v>
          </cell>
        </row>
        <row r="18">
          <cell r="E18" t="str">
            <v>FR</v>
          </cell>
        </row>
        <row r="19">
          <cell r="E19" t="str">
            <v>GB</v>
          </cell>
        </row>
        <row r="20">
          <cell r="E20" t="str">
            <v>GR</v>
          </cell>
        </row>
        <row r="21">
          <cell r="E21" t="str">
            <v>HR</v>
          </cell>
        </row>
        <row r="22">
          <cell r="E22" t="str">
            <v>HU</v>
          </cell>
        </row>
        <row r="23">
          <cell r="E23" t="str">
            <v>IE</v>
          </cell>
        </row>
        <row r="24">
          <cell r="E24" t="str">
            <v>IS</v>
          </cell>
        </row>
        <row r="25">
          <cell r="E25" t="str">
            <v>IT</v>
          </cell>
        </row>
        <row r="26">
          <cell r="E26" t="str">
            <v>JP</v>
          </cell>
        </row>
        <row r="27">
          <cell r="E27" t="str">
            <v>LI</v>
          </cell>
        </row>
        <row r="28">
          <cell r="E28" t="str">
            <v>LT</v>
          </cell>
        </row>
        <row r="29">
          <cell r="E29" t="str">
            <v>LU</v>
          </cell>
        </row>
        <row r="30">
          <cell r="E30" t="str">
            <v>LV</v>
          </cell>
        </row>
        <row r="31">
          <cell r="E31" t="str">
            <v>MC</v>
          </cell>
        </row>
        <row r="32">
          <cell r="E32" t="str">
            <v>MT</v>
          </cell>
        </row>
        <row r="33">
          <cell r="E33" t="str">
            <v>NL</v>
          </cell>
        </row>
        <row r="34">
          <cell r="E34" t="str">
            <v>NO</v>
          </cell>
        </row>
        <row r="35">
          <cell r="E35" t="str">
            <v>NZ</v>
          </cell>
        </row>
        <row r="36">
          <cell r="E36" t="str">
            <v>PL</v>
          </cell>
        </row>
        <row r="37">
          <cell r="E37" t="str">
            <v>PT</v>
          </cell>
        </row>
        <row r="38">
          <cell r="E38" t="str">
            <v>RO</v>
          </cell>
        </row>
        <row r="39">
          <cell r="E39" t="str">
            <v>RU</v>
          </cell>
        </row>
        <row r="40">
          <cell r="E40" t="str">
            <v>SE</v>
          </cell>
        </row>
        <row r="41">
          <cell r="E41" t="str">
            <v>SI</v>
          </cell>
        </row>
        <row r="42">
          <cell r="E42" t="str">
            <v>SK</v>
          </cell>
        </row>
        <row r="43">
          <cell r="E43" t="str">
            <v>UA</v>
          </cell>
        </row>
      </sheetData>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unfccc.int/national_reports/annex_i_ghg_inventories/national_inventories_submissions/items/5888.php" TargetMode="External"/><Relationship Id="rId2" Type="http://schemas.openxmlformats.org/officeDocument/2006/relationships/hyperlink" Target="http://unfccc.int/national_reports/annex_i_ghg_inventories/national_inventories_submissions/items/6598.php" TargetMode="External"/><Relationship Id="rId1" Type="http://schemas.openxmlformats.org/officeDocument/2006/relationships/hyperlink" Target="http://unfccc.int/national_reports/annex_i_ghg_inventories/national_inventories_submissions/items/5270.php" TargetMode="External"/><Relationship Id="rId5" Type="http://schemas.openxmlformats.org/officeDocument/2006/relationships/drawing" Target="../drawings/drawing7.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unfccc.int/national_reports/annex_i_ghg_inventories/national_inventories_submissions/items/6598.php" TargetMode="External"/><Relationship Id="rId2" Type="http://schemas.openxmlformats.org/officeDocument/2006/relationships/hyperlink" Target="http://unfccc.int/national_reports/annex_i_ghg_inventories/national_inventories_submissions/items/5888.php" TargetMode="External"/><Relationship Id="rId1" Type="http://schemas.openxmlformats.org/officeDocument/2006/relationships/hyperlink" Target="http://unfccc.int/national_reports/annex_i_ghg_inventories/national_inventories_submissions/items/4771.php" TargetMode="External"/><Relationship Id="rId6" Type="http://schemas.openxmlformats.org/officeDocument/2006/relationships/drawing" Target="../drawings/drawing9.xml"/><Relationship Id="rId5" Type="http://schemas.openxmlformats.org/officeDocument/2006/relationships/printerSettings" Target="../printerSettings/printerSettings8.bin"/><Relationship Id="rId4" Type="http://schemas.openxmlformats.org/officeDocument/2006/relationships/hyperlink" Target="http://unfccc.int/national_reports/annex_i_ghg_inventories/national_inventories_submissions/items/7383.php"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5">
    <tabColor rgb="FF4A434B"/>
  </sheetPr>
  <dimension ref="A1:F70"/>
  <sheetViews>
    <sheetView tabSelected="1" zoomScale="80" zoomScaleNormal="80" workbookViewId="0">
      <selection sqref="A1:E1"/>
    </sheetView>
  </sheetViews>
  <sheetFormatPr defaultRowHeight="14.25" x14ac:dyDescent="0.15"/>
  <cols>
    <col min="1" max="1" width="21" style="7" customWidth="1"/>
    <col min="2" max="5" width="18.625" style="7" customWidth="1"/>
    <col min="6" max="6" width="8.875" customWidth="1"/>
  </cols>
  <sheetData>
    <row r="1" spans="1:6" ht="285.75" customHeight="1" x14ac:dyDescent="0.15">
      <c r="A1" s="222"/>
      <c r="B1" s="222"/>
      <c r="C1" s="222"/>
      <c r="D1" s="222"/>
      <c r="E1" s="222"/>
    </row>
    <row r="2" spans="1:6" ht="4.5" customHeight="1" x14ac:dyDescent="0.15">
      <c r="A2" s="223"/>
      <c r="B2" s="223"/>
      <c r="C2" s="223"/>
      <c r="D2" s="223"/>
      <c r="E2" s="223"/>
    </row>
    <row r="3" spans="1:6" ht="22.5" customHeight="1" x14ac:dyDescent="0.15">
      <c r="A3" s="77" t="s">
        <v>210</v>
      </c>
      <c r="B3" s="77"/>
      <c r="C3" s="77"/>
      <c r="D3" s="77"/>
      <c r="E3" s="77"/>
    </row>
    <row r="4" spans="1:6" ht="72" customHeight="1" x14ac:dyDescent="0.15">
      <c r="A4" s="224" t="s">
        <v>214</v>
      </c>
      <c r="B4" s="223"/>
      <c r="C4" s="223"/>
      <c r="D4" s="223"/>
      <c r="E4" s="223"/>
    </row>
    <row r="5" spans="1:6" ht="21.75" customHeight="1" x14ac:dyDescent="0.15">
      <c r="A5" s="77" t="s">
        <v>232</v>
      </c>
      <c r="B5" s="77"/>
      <c r="C5" s="77"/>
      <c r="D5" s="77"/>
      <c r="E5" s="77"/>
    </row>
    <row r="6" spans="1:6" ht="36" customHeight="1" x14ac:dyDescent="0.15">
      <c r="A6" s="78" t="s">
        <v>276</v>
      </c>
      <c r="B6" s="225" t="s">
        <v>289</v>
      </c>
      <c r="C6" s="226"/>
      <c r="D6" s="226"/>
      <c r="E6" s="227"/>
    </row>
    <row r="7" spans="1:6" ht="31.5" customHeight="1" x14ac:dyDescent="0.15">
      <c r="A7" s="78" t="s">
        <v>217</v>
      </c>
      <c r="B7" s="225" t="s">
        <v>287</v>
      </c>
      <c r="C7" s="226"/>
      <c r="D7" s="226"/>
      <c r="E7" s="227"/>
    </row>
    <row r="8" spans="1:6" ht="24" customHeight="1" x14ac:dyDescent="0.15">
      <c r="A8" s="78" t="s">
        <v>275</v>
      </c>
      <c r="B8" s="225" t="s">
        <v>282</v>
      </c>
      <c r="C8" s="226"/>
      <c r="D8" s="226"/>
      <c r="E8" s="227"/>
    </row>
    <row r="9" spans="1:6" ht="30" customHeight="1" x14ac:dyDescent="0.15">
      <c r="A9" s="78" t="s">
        <v>218</v>
      </c>
      <c r="B9" s="225" t="s">
        <v>283</v>
      </c>
      <c r="C9" s="226"/>
      <c r="D9" s="226"/>
      <c r="E9" s="227"/>
    </row>
    <row r="10" spans="1:6" ht="31.5" customHeight="1" x14ac:dyDescent="0.15">
      <c r="A10" s="78" t="s">
        <v>219</v>
      </c>
      <c r="B10" s="225" t="s">
        <v>284</v>
      </c>
      <c r="C10" s="226"/>
      <c r="D10" s="226"/>
      <c r="E10" s="227"/>
    </row>
    <row r="11" spans="1:6" ht="31.5" customHeight="1" x14ac:dyDescent="0.15">
      <c r="A11" s="78" t="s">
        <v>220</v>
      </c>
      <c r="B11" s="225" t="s">
        <v>285</v>
      </c>
      <c r="C11" s="226"/>
      <c r="D11" s="226"/>
      <c r="E11" s="227"/>
    </row>
    <row r="12" spans="1:6" ht="31.5" customHeight="1" x14ac:dyDescent="0.15">
      <c r="A12" s="78" t="s">
        <v>221</v>
      </c>
      <c r="B12" s="241" t="s">
        <v>286</v>
      </c>
      <c r="C12" s="226"/>
      <c r="D12" s="226"/>
      <c r="E12" s="227"/>
    </row>
    <row r="13" spans="1:6" ht="31.9" customHeight="1" x14ac:dyDescent="0.15">
      <c r="A13" s="79" t="s">
        <v>222</v>
      </c>
      <c r="B13" s="110" t="s">
        <v>228</v>
      </c>
      <c r="C13" s="110" t="s">
        <v>229</v>
      </c>
      <c r="D13" s="110" t="s">
        <v>230</v>
      </c>
      <c r="E13" s="110" t="s">
        <v>231</v>
      </c>
    </row>
    <row r="14" spans="1:6" ht="15.95" customHeight="1" x14ac:dyDescent="0.15">
      <c r="A14" s="228" t="s">
        <v>288</v>
      </c>
      <c r="B14" s="317" t="s">
        <v>205</v>
      </c>
      <c r="C14" s="318">
        <v>2021</v>
      </c>
      <c r="D14" s="319" t="s">
        <v>205</v>
      </c>
      <c r="E14" s="319" t="s">
        <v>205</v>
      </c>
      <c r="F14" s="214"/>
    </row>
    <row r="15" spans="1:6" ht="15.95" customHeight="1" x14ac:dyDescent="0.15">
      <c r="A15" s="229"/>
      <c r="B15" s="113" t="s">
        <v>205</v>
      </c>
      <c r="C15" s="196">
        <v>2020</v>
      </c>
      <c r="D15" s="111" t="s">
        <v>205</v>
      </c>
      <c r="E15" s="111" t="s">
        <v>205</v>
      </c>
    </row>
    <row r="16" spans="1:6" ht="15.95" customHeight="1" x14ac:dyDescent="0.15">
      <c r="A16" s="229"/>
      <c r="B16" s="113" t="s">
        <v>205</v>
      </c>
      <c r="C16" s="196">
        <v>2019</v>
      </c>
      <c r="D16" s="111" t="s">
        <v>205</v>
      </c>
      <c r="E16" s="111" t="s">
        <v>205</v>
      </c>
    </row>
    <row r="17" spans="1:6" ht="15.95" customHeight="1" x14ac:dyDescent="0.15">
      <c r="A17" s="229"/>
      <c r="B17" s="113" t="s">
        <v>205</v>
      </c>
      <c r="C17" s="196">
        <v>2018</v>
      </c>
      <c r="D17" s="111" t="s">
        <v>205</v>
      </c>
      <c r="E17" s="111" t="s">
        <v>205</v>
      </c>
    </row>
    <row r="18" spans="1:6" ht="15.95" customHeight="1" x14ac:dyDescent="0.15">
      <c r="A18" s="229"/>
      <c r="B18" s="113" t="s">
        <v>205</v>
      </c>
      <c r="C18" s="114">
        <v>2017</v>
      </c>
      <c r="D18" s="111" t="s">
        <v>205</v>
      </c>
      <c r="E18" s="111" t="s">
        <v>205</v>
      </c>
    </row>
    <row r="19" spans="1:6" ht="15.95" customHeight="1" x14ac:dyDescent="0.15">
      <c r="A19" s="229"/>
      <c r="B19" s="113" t="s">
        <v>205</v>
      </c>
      <c r="C19" s="114">
        <v>2016</v>
      </c>
      <c r="D19" s="111" t="s">
        <v>205</v>
      </c>
      <c r="E19" s="111" t="s">
        <v>205</v>
      </c>
    </row>
    <row r="20" spans="1:6" ht="15.95" customHeight="1" x14ac:dyDescent="0.15">
      <c r="A20" s="229"/>
      <c r="B20" s="114">
        <v>2015</v>
      </c>
      <c r="C20" s="114">
        <v>2015</v>
      </c>
      <c r="D20" s="114">
        <v>2015</v>
      </c>
      <c r="E20" s="111" t="s">
        <v>205</v>
      </c>
    </row>
    <row r="21" spans="1:6" ht="15.75" customHeight="1" x14ac:dyDescent="0.15">
      <c r="A21" s="229"/>
      <c r="B21" s="114">
        <v>2014</v>
      </c>
      <c r="C21" s="114">
        <v>2014</v>
      </c>
      <c r="D21" s="114">
        <v>2014</v>
      </c>
      <c r="E21" s="111" t="s">
        <v>205</v>
      </c>
    </row>
    <row r="22" spans="1:6" ht="15.75" customHeight="1" x14ac:dyDescent="0.15">
      <c r="A22" s="229"/>
      <c r="B22" s="114">
        <v>2013</v>
      </c>
      <c r="C22" s="114">
        <v>2013</v>
      </c>
      <c r="D22" s="114">
        <v>2013</v>
      </c>
      <c r="E22" s="111" t="s">
        <v>205</v>
      </c>
    </row>
    <row r="23" spans="1:6" ht="15.75" customHeight="1" x14ac:dyDescent="0.15">
      <c r="A23" s="229"/>
      <c r="B23" s="114">
        <v>2012</v>
      </c>
      <c r="C23" s="114">
        <v>2012</v>
      </c>
      <c r="D23" s="114">
        <v>2012</v>
      </c>
      <c r="E23" s="114">
        <v>2012</v>
      </c>
    </row>
    <row r="24" spans="1:6" ht="15.75" customHeight="1" x14ac:dyDescent="0.15">
      <c r="A24" s="229"/>
      <c r="B24" s="114">
        <v>2011</v>
      </c>
      <c r="C24" s="114">
        <v>2011</v>
      </c>
      <c r="D24" s="114">
        <v>2011</v>
      </c>
      <c r="E24" s="114">
        <v>2011</v>
      </c>
    </row>
    <row r="25" spans="1:6" ht="15.75" customHeight="1" x14ac:dyDescent="0.15">
      <c r="A25" s="229"/>
      <c r="B25" s="114">
        <v>2010</v>
      </c>
      <c r="C25" s="114">
        <v>2010</v>
      </c>
      <c r="D25" s="114">
        <v>2010</v>
      </c>
      <c r="E25" s="111" t="s">
        <v>205</v>
      </c>
    </row>
    <row r="26" spans="1:6" ht="15.75" customHeight="1" x14ac:dyDescent="0.15">
      <c r="A26" s="229"/>
      <c r="B26" s="114">
        <v>2009</v>
      </c>
      <c r="C26" s="114">
        <v>2009</v>
      </c>
      <c r="D26" s="114">
        <v>2009</v>
      </c>
      <c r="E26" s="111" t="s">
        <v>205</v>
      </c>
    </row>
    <row r="27" spans="1:6" ht="15.75" customHeight="1" x14ac:dyDescent="0.15">
      <c r="A27" s="229"/>
      <c r="B27" s="114">
        <v>2008</v>
      </c>
      <c r="C27" s="114">
        <v>2008</v>
      </c>
      <c r="D27" s="112" t="s">
        <v>205</v>
      </c>
      <c r="E27" s="111" t="s">
        <v>205</v>
      </c>
    </row>
    <row r="28" spans="1:6" ht="15.75" customHeight="1" x14ac:dyDescent="0.15">
      <c r="A28" s="229"/>
      <c r="B28" s="113" t="s">
        <v>205</v>
      </c>
      <c r="C28" s="114">
        <v>2007</v>
      </c>
      <c r="D28" s="112" t="s">
        <v>205</v>
      </c>
      <c r="E28" s="111" t="s">
        <v>205</v>
      </c>
    </row>
    <row r="29" spans="1:6" ht="18" x14ac:dyDescent="0.15">
      <c r="A29" s="77" t="s">
        <v>189</v>
      </c>
      <c r="B29" s="77"/>
      <c r="C29" s="77"/>
      <c r="D29" s="77"/>
      <c r="E29" s="77"/>
    </row>
    <row r="30" spans="1:6" ht="15" x14ac:dyDescent="0.15">
      <c r="A30" s="30" t="s">
        <v>206</v>
      </c>
      <c r="B30" s="30" t="s">
        <v>190</v>
      </c>
      <c r="C30" s="239" t="s">
        <v>224</v>
      </c>
      <c r="D30" s="240"/>
      <c r="E30" s="30" t="s">
        <v>223</v>
      </c>
    </row>
    <row r="31" spans="1:6" ht="59.1" customHeight="1" x14ac:dyDescent="0.15">
      <c r="A31" s="211">
        <v>14</v>
      </c>
      <c r="B31" s="212">
        <v>44448</v>
      </c>
      <c r="C31" s="220" t="s">
        <v>350</v>
      </c>
      <c r="D31" s="221"/>
      <c r="E31" s="213" t="s">
        <v>340</v>
      </c>
      <c r="F31" s="214"/>
    </row>
    <row r="32" spans="1:6" ht="59.1" customHeight="1" x14ac:dyDescent="0.15">
      <c r="A32" s="211">
        <v>13</v>
      </c>
      <c r="B32" s="212">
        <v>44433</v>
      </c>
      <c r="C32" s="220" t="s">
        <v>344</v>
      </c>
      <c r="D32" s="221"/>
      <c r="E32" s="213" t="s">
        <v>340</v>
      </c>
      <c r="F32" s="214"/>
    </row>
    <row r="33" spans="1:5" ht="59.1" customHeight="1" x14ac:dyDescent="0.15">
      <c r="A33" s="33">
        <v>12</v>
      </c>
      <c r="B33" s="28">
        <v>44040</v>
      </c>
      <c r="C33" s="245" t="s">
        <v>339</v>
      </c>
      <c r="D33" s="232"/>
      <c r="E33" s="18" t="s">
        <v>340</v>
      </c>
    </row>
    <row r="34" spans="1:5" ht="59.1" customHeight="1" x14ac:dyDescent="0.15">
      <c r="A34" s="33">
        <v>11.1</v>
      </c>
      <c r="B34" s="28">
        <v>43732</v>
      </c>
      <c r="C34" s="245" t="s">
        <v>337</v>
      </c>
      <c r="D34" s="232"/>
      <c r="E34" s="18" t="s">
        <v>338</v>
      </c>
    </row>
    <row r="35" spans="1:5" ht="89.65" customHeight="1" x14ac:dyDescent="0.15">
      <c r="A35" s="33">
        <v>11</v>
      </c>
      <c r="B35" s="28">
        <v>43593</v>
      </c>
      <c r="C35" s="245" t="s">
        <v>335</v>
      </c>
      <c r="D35" s="232"/>
      <c r="E35" s="18" t="s">
        <v>334</v>
      </c>
    </row>
    <row r="36" spans="1:5" ht="198" customHeight="1" x14ac:dyDescent="0.15">
      <c r="A36" s="33">
        <v>10</v>
      </c>
      <c r="B36" s="28">
        <v>43282</v>
      </c>
      <c r="C36" s="230" t="s">
        <v>290</v>
      </c>
      <c r="D36" s="232"/>
      <c r="E36" s="18" t="s">
        <v>277</v>
      </c>
    </row>
    <row r="37" spans="1:5" ht="39" customHeight="1" x14ac:dyDescent="0.15">
      <c r="A37" s="33">
        <v>9.1</v>
      </c>
      <c r="B37" s="28">
        <v>43009</v>
      </c>
      <c r="C37" s="230" t="s">
        <v>215</v>
      </c>
      <c r="D37" s="232"/>
      <c r="E37" s="18" t="s">
        <v>207</v>
      </c>
    </row>
    <row r="38" spans="1:5" ht="32.25" customHeight="1" x14ac:dyDescent="0.15">
      <c r="A38" s="33">
        <v>9</v>
      </c>
      <c r="B38" s="28">
        <v>42887</v>
      </c>
      <c r="C38" s="230" t="s">
        <v>191</v>
      </c>
      <c r="D38" s="232"/>
      <c r="E38" s="18" t="s">
        <v>207</v>
      </c>
    </row>
    <row r="39" spans="1:5" ht="28.5" x14ac:dyDescent="0.15">
      <c r="A39" s="33">
        <v>8</v>
      </c>
      <c r="B39" s="28">
        <v>42491</v>
      </c>
      <c r="C39" s="230" t="s">
        <v>192</v>
      </c>
      <c r="D39" s="232"/>
      <c r="E39" s="18" t="s">
        <v>208</v>
      </c>
    </row>
    <row r="40" spans="1:5" ht="27.75" customHeight="1" x14ac:dyDescent="0.15">
      <c r="A40" s="33">
        <v>7</v>
      </c>
      <c r="B40" s="28">
        <v>42125</v>
      </c>
      <c r="C40" s="230" t="s">
        <v>193</v>
      </c>
      <c r="D40" s="232"/>
      <c r="E40" s="18" t="s">
        <v>209</v>
      </c>
    </row>
    <row r="41" spans="1:5" ht="28.5" customHeight="1" x14ac:dyDescent="0.15">
      <c r="A41" s="33">
        <v>6</v>
      </c>
      <c r="B41" s="28">
        <v>41760</v>
      </c>
      <c r="C41" s="230" t="s">
        <v>194</v>
      </c>
      <c r="D41" s="232"/>
      <c r="E41" s="18" t="s">
        <v>209</v>
      </c>
    </row>
    <row r="42" spans="1:5" ht="28.5" customHeight="1" x14ac:dyDescent="0.15">
      <c r="A42" s="33">
        <v>5</v>
      </c>
      <c r="B42" s="28">
        <v>41395</v>
      </c>
      <c r="C42" s="230" t="s">
        <v>195</v>
      </c>
      <c r="D42" s="232"/>
      <c r="E42" s="18" t="s">
        <v>209</v>
      </c>
    </row>
    <row r="43" spans="1:5" ht="29.25" customHeight="1" x14ac:dyDescent="0.15">
      <c r="A43" s="33">
        <v>4</v>
      </c>
      <c r="B43" s="28">
        <v>41030</v>
      </c>
      <c r="C43" s="230" t="s">
        <v>196</v>
      </c>
      <c r="D43" s="232"/>
      <c r="E43" s="18" t="s">
        <v>205</v>
      </c>
    </row>
    <row r="44" spans="1:5" ht="27.75" customHeight="1" x14ac:dyDescent="0.15">
      <c r="A44" s="33">
        <v>3</v>
      </c>
      <c r="B44" s="28">
        <v>40725</v>
      </c>
      <c r="C44" s="230" t="s">
        <v>197</v>
      </c>
      <c r="D44" s="232"/>
      <c r="E44" s="18" t="s">
        <v>205</v>
      </c>
    </row>
    <row r="45" spans="1:5" ht="26.25" customHeight="1" x14ac:dyDescent="0.15">
      <c r="A45" s="33">
        <v>2.1</v>
      </c>
      <c r="B45" s="28">
        <v>40299</v>
      </c>
      <c r="C45" s="230" t="s">
        <v>198</v>
      </c>
      <c r="D45" s="232"/>
      <c r="E45" s="18" t="s">
        <v>205</v>
      </c>
    </row>
    <row r="46" spans="1:5" ht="21.75" customHeight="1" x14ac:dyDescent="0.15">
      <c r="A46" s="33">
        <v>2</v>
      </c>
      <c r="B46" s="28">
        <v>40269</v>
      </c>
      <c r="C46" s="230" t="s">
        <v>199</v>
      </c>
      <c r="D46" s="232"/>
      <c r="E46" s="18" t="s">
        <v>205</v>
      </c>
    </row>
    <row r="47" spans="1:5" ht="29.25" customHeight="1" x14ac:dyDescent="0.15">
      <c r="A47" s="33">
        <v>1.4</v>
      </c>
      <c r="B47" s="28">
        <v>40148</v>
      </c>
      <c r="C47" s="230" t="s">
        <v>200</v>
      </c>
      <c r="D47" s="232"/>
      <c r="E47" s="18" t="s">
        <v>205</v>
      </c>
    </row>
    <row r="48" spans="1:5" x14ac:dyDescent="0.15">
      <c r="A48" s="33">
        <v>1.3</v>
      </c>
      <c r="B48" s="28">
        <v>40057</v>
      </c>
      <c r="C48" s="230" t="s">
        <v>201</v>
      </c>
      <c r="D48" s="232"/>
      <c r="E48" s="18" t="s">
        <v>205</v>
      </c>
    </row>
    <row r="49" spans="1:6" ht="29.25" customHeight="1" x14ac:dyDescent="0.15">
      <c r="A49" s="33">
        <v>1.2</v>
      </c>
      <c r="B49" s="28">
        <v>39995</v>
      </c>
      <c r="C49" s="230" t="s">
        <v>202</v>
      </c>
      <c r="D49" s="232"/>
      <c r="E49" s="18" t="s">
        <v>205</v>
      </c>
    </row>
    <row r="50" spans="1:6" x14ac:dyDescent="0.15">
      <c r="A50" s="33">
        <v>1.1000000000000001</v>
      </c>
      <c r="B50" s="28">
        <v>39965</v>
      </c>
      <c r="C50" s="230" t="s">
        <v>201</v>
      </c>
      <c r="D50" s="232"/>
      <c r="E50" s="18" t="s">
        <v>205</v>
      </c>
    </row>
    <row r="51" spans="1:6" x14ac:dyDescent="0.15">
      <c r="A51" s="33">
        <v>1</v>
      </c>
      <c r="B51" s="28">
        <v>39934</v>
      </c>
      <c r="C51" s="230" t="s">
        <v>203</v>
      </c>
      <c r="D51" s="232"/>
      <c r="E51" s="18" t="s">
        <v>205</v>
      </c>
    </row>
    <row r="52" spans="1:6" ht="21" customHeight="1" x14ac:dyDescent="0.15">
      <c r="A52" s="77" t="s">
        <v>211</v>
      </c>
      <c r="B52" s="77"/>
      <c r="C52" s="77"/>
      <c r="D52" s="77"/>
      <c r="E52" s="77"/>
    </row>
    <row r="53" spans="1:6" ht="147" customHeight="1" x14ac:dyDescent="0.15">
      <c r="A53" s="246" t="s">
        <v>343</v>
      </c>
      <c r="B53" s="246"/>
      <c r="C53" s="246"/>
      <c r="D53" s="246"/>
      <c r="E53" s="246"/>
      <c r="F53" s="120"/>
    </row>
    <row r="54" spans="1:6" ht="21" customHeight="1" x14ac:dyDescent="0.15">
      <c r="A54" s="77" t="s">
        <v>187</v>
      </c>
      <c r="B54" s="77"/>
      <c r="C54" s="77"/>
      <c r="D54" s="77"/>
      <c r="E54" s="77"/>
    </row>
    <row r="55" spans="1:6" ht="24" customHeight="1" x14ac:dyDescent="0.15">
      <c r="A55" s="29" t="s">
        <v>49</v>
      </c>
      <c r="B55" s="29" t="s">
        <v>50</v>
      </c>
      <c r="C55" s="233" t="s">
        <v>51</v>
      </c>
      <c r="D55" s="234"/>
      <c r="E55" s="235"/>
    </row>
    <row r="56" spans="1:6" ht="22.5" customHeight="1" x14ac:dyDescent="0.15">
      <c r="A56" s="242" t="s">
        <v>321</v>
      </c>
      <c r="B56" s="161" t="s">
        <v>81</v>
      </c>
      <c r="C56" s="230" t="s">
        <v>323</v>
      </c>
      <c r="D56" s="231"/>
      <c r="E56" s="232"/>
      <c r="F56" s="4"/>
    </row>
    <row r="57" spans="1:6" ht="22.5" customHeight="1" x14ac:dyDescent="0.15">
      <c r="A57" s="243"/>
      <c r="B57" s="161" t="s">
        <v>322</v>
      </c>
      <c r="C57" s="230" t="s">
        <v>325</v>
      </c>
      <c r="D57" s="231"/>
      <c r="E57" s="232"/>
      <c r="F57" s="4"/>
    </row>
    <row r="58" spans="1:6" ht="22.5" customHeight="1" x14ac:dyDescent="0.15">
      <c r="A58" s="244"/>
      <c r="B58" s="161" t="s">
        <v>324</v>
      </c>
      <c r="C58" s="162" t="s">
        <v>326</v>
      </c>
      <c r="D58" s="147"/>
      <c r="E58" s="146"/>
      <c r="F58" s="4"/>
    </row>
    <row r="59" spans="1:6" ht="171.75" customHeight="1" x14ac:dyDescent="0.15">
      <c r="A59" s="236" t="s">
        <v>327</v>
      </c>
      <c r="B59" s="26" t="s">
        <v>52</v>
      </c>
      <c r="C59" s="230" t="s">
        <v>225</v>
      </c>
      <c r="D59" s="231"/>
      <c r="E59" s="232"/>
      <c r="F59" s="4"/>
    </row>
    <row r="60" spans="1:6" ht="71.25" customHeight="1" x14ac:dyDescent="0.15">
      <c r="A60" s="237"/>
      <c r="B60" s="26" t="s">
        <v>53</v>
      </c>
      <c r="C60" s="230" t="s">
        <v>106</v>
      </c>
      <c r="D60" s="231"/>
      <c r="E60" s="232"/>
    </row>
    <row r="61" spans="1:6" ht="61.5" customHeight="1" x14ac:dyDescent="0.15">
      <c r="A61" s="237"/>
      <c r="B61" s="26" t="s">
        <v>54</v>
      </c>
      <c r="C61" s="230" t="s">
        <v>86</v>
      </c>
      <c r="D61" s="231"/>
      <c r="E61" s="232"/>
      <c r="F61" s="5"/>
    </row>
    <row r="62" spans="1:6" ht="63.75" customHeight="1" x14ac:dyDescent="0.15">
      <c r="A62" s="237"/>
      <c r="B62" s="26" t="s">
        <v>107</v>
      </c>
      <c r="C62" s="230" t="s">
        <v>108</v>
      </c>
      <c r="D62" s="231"/>
      <c r="E62" s="232"/>
    </row>
    <row r="63" spans="1:6" ht="105" customHeight="1" x14ac:dyDescent="0.15">
      <c r="A63" s="237"/>
      <c r="B63" s="26" t="s">
        <v>109</v>
      </c>
      <c r="C63" s="230" t="s">
        <v>226</v>
      </c>
      <c r="D63" s="231"/>
      <c r="E63" s="232"/>
    </row>
    <row r="64" spans="1:6" ht="102" customHeight="1" x14ac:dyDescent="0.15">
      <c r="A64" s="237"/>
      <c r="B64" s="27" t="s">
        <v>55</v>
      </c>
      <c r="C64" s="230" t="s">
        <v>188</v>
      </c>
      <c r="D64" s="231"/>
      <c r="E64" s="232"/>
    </row>
    <row r="65" spans="1:6" ht="58.5" customHeight="1" x14ac:dyDescent="0.15">
      <c r="A65" s="237"/>
      <c r="B65" s="27" t="s">
        <v>56</v>
      </c>
      <c r="C65" s="230" t="s">
        <v>80</v>
      </c>
      <c r="D65" s="231"/>
      <c r="E65" s="232"/>
    </row>
    <row r="66" spans="1:6" ht="71.25" customHeight="1" x14ac:dyDescent="0.15">
      <c r="A66" s="237"/>
      <c r="B66" s="27" t="s">
        <v>78</v>
      </c>
      <c r="C66" s="230" t="s">
        <v>329</v>
      </c>
      <c r="D66" s="231"/>
      <c r="E66" s="232"/>
      <c r="F66" s="2"/>
    </row>
    <row r="67" spans="1:6" ht="257.25" customHeight="1" x14ac:dyDescent="0.15">
      <c r="A67" s="238"/>
      <c r="B67" s="27" t="s">
        <v>79</v>
      </c>
      <c r="C67" s="230" t="s">
        <v>328</v>
      </c>
      <c r="D67" s="231"/>
      <c r="E67" s="232"/>
      <c r="F67" s="2"/>
    </row>
    <row r="68" spans="1:6" ht="98.25" customHeight="1" x14ac:dyDescent="0.15">
      <c r="A68" s="26" t="s">
        <v>87</v>
      </c>
      <c r="B68" s="27" t="s">
        <v>57</v>
      </c>
      <c r="C68" s="230" t="s">
        <v>227</v>
      </c>
      <c r="D68" s="231"/>
      <c r="E68" s="232"/>
      <c r="F68" s="2"/>
    </row>
    <row r="69" spans="1:6" ht="18" x14ac:dyDescent="0.15">
      <c r="A69" s="77" t="s">
        <v>186</v>
      </c>
      <c r="B69" s="77"/>
      <c r="C69" s="77"/>
      <c r="D69" s="77"/>
      <c r="E69" s="77"/>
    </row>
    <row r="70" spans="1:6" ht="89.25" customHeight="1" x14ac:dyDescent="0.15">
      <c r="A70" s="246" t="s">
        <v>216</v>
      </c>
      <c r="B70" s="246"/>
      <c r="C70" s="246"/>
      <c r="D70" s="246"/>
      <c r="E70" s="246"/>
    </row>
  </sheetData>
  <mergeCells count="50">
    <mergeCell ref="A70:E70"/>
    <mergeCell ref="C41:D41"/>
    <mergeCell ref="C42:D42"/>
    <mergeCell ref="C43:D43"/>
    <mergeCell ref="C44:D44"/>
    <mergeCell ref="C65:E65"/>
    <mergeCell ref="C67:E67"/>
    <mergeCell ref="C63:E63"/>
    <mergeCell ref="C68:E68"/>
    <mergeCell ref="C64:E64"/>
    <mergeCell ref="A53:E53"/>
    <mergeCell ref="C50:D50"/>
    <mergeCell ref="C46:D46"/>
    <mergeCell ref="C49:D49"/>
    <mergeCell ref="C48:D48"/>
    <mergeCell ref="C51:D51"/>
    <mergeCell ref="C47:D47"/>
    <mergeCell ref="A59:A67"/>
    <mergeCell ref="C30:D30"/>
    <mergeCell ref="B12:E12"/>
    <mergeCell ref="C36:D36"/>
    <mergeCell ref="C38:D38"/>
    <mergeCell ref="C45:D45"/>
    <mergeCell ref="C56:E56"/>
    <mergeCell ref="C57:E57"/>
    <mergeCell ref="A56:A58"/>
    <mergeCell ref="C39:D39"/>
    <mergeCell ref="C35:D35"/>
    <mergeCell ref="C40:D40"/>
    <mergeCell ref="C37:D37"/>
    <mergeCell ref="C34:D34"/>
    <mergeCell ref="C33:D33"/>
    <mergeCell ref="C62:E62"/>
    <mergeCell ref="C66:E66"/>
    <mergeCell ref="C55:E55"/>
    <mergeCell ref="C59:E59"/>
    <mergeCell ref="C60:E60"/>
    <mergeCell ref="C61:E61"/>
    <mergeCell ref="C32:D32"/>
    <mergeCell ref="A1:E1"/>
    <mergeCell ref="A2:E2"/>
    <mergeCell ref="A4:E4"/>
    <mergeCell ref="B6:E6"/>
    <mergeCell ref="B8:E8"/>
    <mergeCell ref="B7:E7"/>
    <mergeCell ref="B9:E9"/>
    <mergeCell ref="B10:E10"/>
    <mergeCell ref="B11:E11"/>
    <mergeCell ref="A14:A28"/>
    <mergeCell ref="C31:D31"/>
  </mergeCells>
  <phoneticPr fontId="3"/>
  <hyperlinks>
    <hyperlink ref="A7" location="Account_CP1!A1" display="Account CP1" xr:uid="{00000000-0004-0000-0000-000000000000}"/>
    <hyperlink ref="A9" location="'Total CER transfer'!A1" display="Total CER Transfer" xr:uid="{00000000-0004-0000-0000-000001000000}"/>
    <hyperlink ref="A10" location="'Total ERU transfer'!A1" display="Total ERU Transfer" xr:uid="{00000000-0004-0000-0000-000002000000}"/>
    <hyperlink ref="A11" location="'Total RMU transfer'!A1" display="Total RMU Transfer" xr:uid="{00000000-0004-0000-0000-000003000000}"/>
    <hyperlink ref="A12" location="'Total AAU transfer'!A1" display="Total AAU Transfer" xr:uid="{00000000-0004-0000-0000-000004000000}"/>
    <hyperlink ref="A8" location="Analytics!A1" display="Analytics" xr:uid="{00000000-0004-0000-0000-000005000000}"/>
    <hyperlink ref="A6" location="'Macro Transactions'!A1" display="Macro Transactions" xr:uid="{00000000-0004-0000-0000-000006000000}"/>
    <hyperlink ref="B27" location="'2008 AAU'!A1" display="'2008 AAU'!A1" xr:uid="{00000000-0004-0000-0000-000007000000}"/>
    <hyperlink ref="B26" location="'2009 AAU'!A1" display="'2009 AAU'!A1" xr:uid="{00000000-0004-0000-0000-000008000000}"/>
    <hyperlink ref="B25" location="'2010 AAU'!A1" display="'2010 AAU'!A1" xr:uid="{00000000-0004-0000-0000-000009000000}"/>
    <hyperlink ref="B24" location="'2011 AAU'!A1" display="'2011 AAU'!A1" xr:uid="{00000000-0004-0000-0000-00000A000000}"/>
    <hyperlink ref="B23" location="'2012 AAU'!A1" display="'2012 AAU'!A1" xr:uid="{00000000-0004-0000-0000-00000B000000}"/>
    <hyperlink ref="B22" location="'2013 AAU'!A1" display="'2013 AAU'!A1" xr:uid="{00000000-0004-0000-0000-00000C000000}"/>
    <hyperlink ref="B21" location="'2014 AAU'!A1" display="'2014 AAU'!A1" xr:uid="{00000000-0004-0000-0000-00000D000000}"/>
    <hyperlink ref="B20" location="'2015 AAU'!A1" display="'2015 AAU'!A1" xr:uid="{00000000-0004-0000-0000-00000E000000}"/>
    <hyperlink ref="C28" location="'2007 CER'!A1" display="'2007 CER'!A1" xr:uid="{00000000-0004-0000-0000-00000F000000}"/>
    <hyperlink ref="C27" location="'2008 CER'!A1" display="'2008 CER'!A1" xr:uid="{00000000-0004-0000-0000-000010000000}"/>
    <hyperlink ref="C26" location="'2009 CER'!A1" display="'2009 CER'!A1" xr:uid="{00000000-0004-0000-0000-000011000000}"/>
    <hyperlink ref="C25" location="'2010 CER'!A1" display="'2010 CER'!A1" xr:uid="{00000000-0004-0000-0000-000012000000}"/>
    <hyperlink ref="C24" location="'2011 CER'!A1" display="'2011 CER'!A1" xr:uid="{00000000-0004-0000-0000-000013000000}"/>
    <hyperlink ref="C23" location="'2012 CER'!A1" display="'2012 CER'!A1" xr:uid="{00000000-0004-0000-0000-000014000000}"/>
    <hyperlink ref="C22" location="'2013 CER'!A1" display="'2013 CER'!A1" xr:uid="{00000000-0004-0000-0000-000015000000}"/>
    <hyperlink ref="C21" location="'2014 CER'!A1" display="'2014 CER'!A1" xr:uid="{00000000-0004-0000-0000-000016000000}"/>
    <hyperlink ref="C20" location="'2015 CER'!A1" display="'2015 CER'!A1" xr:uid="{00000000-0004-0000-0000-000017000000}"/>
    <hyperlink ref="C19" location="'2016 CER'!A1" display="'2016 CER'!A1" xr:uid="{00000000-0004-0000-0000-000018000000}"/>
    <hyperlink ref="C18" location="'2017 CER'!A1" display="'2017 CER'!A1" xr:uid="{00000000-0004-0000-0000-000019000000}"/>
    <hyperlink ref="D26" location="'2009 ERU'!A1" display="'2009 ERU'!A1" xr:uid="{00000000-0004-0000-0000-00001A000000}"/>
    <hyperlink ref="D25" location="'2010 ERU'!A1" display="'2010 ERU'!A1" xr:uid="{00000000-0004-0000-0000-00001B000000}"/>
    <hyperlink ref="D24" location="'2011 ERU'!A1" display="'2011 ERU'!A1" xr:uid="{00000000-0004-0000-0000-00001C000000}"/>
    <hyperlink ref="D23" location="'2012 ERU'!A1" display="'2012 ERU'!A1" xr:uid="{00000000-0004-0000-0000-00001D000000}"/>
    <hyperlink ref="D22" location="'2013 ERU'!A1" display="'2013 ERU'!A1" xr:uid="{00000000-0004-0000-0000-00001E000000}"/>
    <hyperlink ref="D21" location="'2014 ERU'!A1" display="'2014 ERU'!A1" xr:uid="{00000000-0004-0000-0000-00001F000000}"/>
    <hyperlink ref="D20" location="'2015 ERU'!A1" display="'2015 ERU'!A1" xr:uid="{00000000-0004-0000-0000-000020000000}"/>
    <hyperlink ref="E24" location="'2011 RMU'!A1" display="'2011 RMU'!A1" xr:uid="{00000000-0004-0000-0000-000021000000}"/>
    <hyperlink ref="E23" location="'2012 RMU'!A1" display="'2012 RMU'!A1" xr:uid="{00000000-0004-0000-0000-000022000000}"/>
    <hyperlink ref="C17" location="'2018 CER'!Print_Area" display="'2018 CER'!Print_Area" xr:uid="{00000000-0004-0000-0000-000023000000}"/>
    <hyperlink ref="C16" location="'2019 CER'!A1" display="'2019 CER'!A1" xr:uid="{00000000-0004-0000-0000-000024000000}"/>
    <hyperlink ref="C15" location="'2020 CER'!A1" display="'2020 CER'!A1" xr:uid="{29A08628-F0FE-4C33-A52C-104653675447}"/>
    <hyperlink ref="C14" location="'2021 CER'!A1" display="'2021 CER'!A1" xr:uid="{D6D8F0D0-5C9E-4274-AB59-A0FA3622206B}"/>
  </hyperlinks>
  <pageMargins left="0.31496062992125984" right="0.31496062992125984" top="0.74803149606299213" bottom="0.74803149606299213" header="0.11811023622047245" footer="0.31496062992125984"/>
  <pageSetup paperSize="9" scale="90" orientation="portrait" r:id="rId1"/>
  <headerFooter>
    <oddHeader>&amp;L&amp;G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AN44"/>
  <sheetViews>
    <sheetView zoomScale="80" zoomScaleNormal="80" workbookViewId="0">
      <pane xSplit="2" ySplit="3" topLeftCell="C4" activePane="bottomRight" state="frozen"/>
      <selection activeCell="C34" sqref="C34"/>
      <selection pane="topRight" activeCell="C34" sqref="C34"/>
      <selection pane="bottomLeft" activeCell="C34" sqref="C34"/>
      <selection pane="bottomRight"/>
    </sheetView>
  </sheetViews>
  <sheetFormatPr defaultRowHeight="15" x14ac:dyDescent="0.15"/>
  <cols>
    <col min="1" max="1" width="16.875" style="10" customWidth="1"/>
    <col min="2" max="2" width="13.875" style="6" customWidth="1"/>
    <col min="3" max="3" width="11.625" style="6" customWidth="1"/>
    <col min="4" max="40" width="11.625" style="7" customWidth="1"/>
    <col min="41" max="41" width="9" customWidth="1"/>
  </cols>
  <sheetData>
    <row r="1" spans="1:40" ht="23.25" customHeight="1" x14ac:dyDescent="0.15">
      <c r="A1" s="87" t="s">
        <v>236</v>
      </c>
      <c r="B1" s="87"/>
      <c r="C1" s="89" t="s">
        <v>239</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1" customFormat="1" ht="25.5" customHeight="1" x14ac:dyDescent="0.15">
      <c r="A3" s="49" t="s">
        <v>152</v>
      </c>
      <c r="B3" s="93" t="s">
        <v>267</v>
      </c>
      <c r="C3" s="56">
        <f t="shared" ref="C3:AD3" si="0">SUM(C4:C41)</f>
        <v>0</v>
      </c>
      <c r="D3" s="56">
        <f t="shared" si="0"/>
        <v>38451573</v>
      </c>
      <c r="E3" s="56">
        <f t="shared" si="0"/>
        <v>20822365</v>
      </c>
      <c r="F3" s="56">
        <f t="shared" si="0"/>
        <v>881590260</v>
      </c>
      <c r="G3" s="56">
        <f t="shared" si="0"/>
        <v>11245353</v>
      </c>
      <c r="H3" s="56">
        <f t="shared" si="0"/>
        <v>950617377</v>
      </c>
      <c r="I3" s="56">
        <f t="shared" si="0"/>
        <v>372071597</v>
      </c>
      <c r="J3" s="56">
        <f t="shared" si="0"/>
        <v>586163</v>
      </c>
      <c r="K3" s="56">
        <f t="shared" si="0"/>
        <v>3237702</v>
      </c>
      <c r="L3" s="56">
        <f t="shared" si="0"/>
        <v>20116642</v>
      </c>
      <c r="M3" s="56">
        <f t="shared" si="0"/>
        <v>1201995</v>
      </c>
      <c r="N3" s="56">
        <f t="shared" si="0"/>
        <v>209068825</v>
      </c>
      <c r="O3" s="56">
        <f t="shared" si="0"/>
        <v>28019395</v>
      </c>
      <c r="P3" s="56">
        <f t="shared" si="0"/>
        <v>67678802</v>
      </c>
      <c r="Q3" s="56">
        <f t="shared" si="0"/>
        <v>3893422</v>
      </c>
      <c r="R3" s="56">
        <f t="shared" si="0"/>
        <v>625404135</v>
      </c>
      <c r="S3" s="56">
        <f t="shared" si="0"/>
        <v>2</v>
      </c>
      <c r="T3" s="56">
        <f t="shared" si="0"/>
        <v>59665197</v>
      </c>
      <c r="U3" s="56">
        <f t="shared" si="0"/>
        <v>309318</v>
      </c>
      <c r="V3" s="56">
        <f t="shared" si="0"/>
        <v>6604399</v>
      </c>
      <c r="W3" s="56">
        <f t="shared" si="0"/>
        <v>234492</v>
      </c>
      <c r="X3" s="56">
        <f t="shared" si="0"/>
        <v>2444021</v>
      </c>
      <c r="Y3" s="56">
        <f t="shared" si="0"/>
        <v>17779729</v>
      </c>
      <c r="Z3" s="56">
        <f t="shared" si="0"/>
        <v>8263468</v>
      </c>
      <c r="AA3" s="56">
        <f t="shared" si="0"/>
        <v>6981920</v>
      </c>
      <c r="AB3" s="56">
        <f t="shared" si="0"/>
        <v>90598</v>
      </c>
      <c r="AC3" s="56">
        <f t="shared" si="0"/>
        <v>0</v>
      </c>
      <c r="AD3" s="56">
        <f t="shared" si="0"/>
        <v>0</v>
      </c>
      <c r="AE3" s="56">
        <v>0</v>
      </c>
      <c r="AF3" s="56">
        <v>0</v>
      </c>
      <c r="AG3" s="56">
        <v>0</v>
      </c>
      <c r="AH3" s="56">
        <v>0</v>
      </c>
      <c r="AI3" s="56">
        <f>SUM(AI4:AI41)</f>
        <v>81046243</v>
      </c>
      <c r="AJ3" s="56">
        <f>SUM(AJ4:AJ41)</f>
        <v>0</v>
      </c>
      <c r="AK3" s="56">
        <v>0</v>
      </c>
      <c r="AL3" s="56">
        <f>SUM(AL4:AL41)</f>
        <v>1000</v>
      </c>
      <c r="AM3" s="56">
        <f>SUM(AM4:AM41)</f>
        <v>15859036</v>
      </c>
      <c r="AN3" s="59">
        <f>SUM(AN4:AN41)</f>
        <v>20744628</v>
      </c>
    </row>
    <row r="4" spans="1:40" s="1" customFormat="1" ht="14.25" x14ac:dyDescent="0.15">
      <c r="A4" s="60" t="s">
        <v>264</v>
      </c>
      <c r="B4" s="57">
        <f t="shared" ref="B4:B31" si="1">SUM(C4:AN4)</f>
        <v>0</v>
      </c>
      <c r="C4" s="70">
        <v>0</v>
      </c>
      <c r="D4" s="58">
        <v>0</v>
      </c>
      <c r="E4" s="58">
        <v>0</v>
      </c>
      <c r="F4" s="58">
        <v>0</v>
      </c>
      <c r="G4" s="58">
        <v>0</v>
      </c>
      <c r="H4" s="58">
        <v>0</v>
      </c>
      <c r="I4" s="58">
        <v>0</v>
      </c>
      <c r="J4" s="58">
        <v>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si="1"/>
        <v>20749841</v>
      </c>
      <c r="C5" s="58">
        <v>0</v>
      </c>
      <c r="D5" s="70">
        <v>0</v>
      </c>
      <c r="E5" s="58">
        <v>0</v>
      </c>
      <c r="F5" s="58">
        <v>1890500</v>
      </c>
      <c r="G5" s="58">
        <v>115054</v>
      </c>
      <c r="H5" s="58">
        <v>3104079</v>
      </c>
      <c r="I5" s="58">
        <v>7393578</v>
      </c>
      <c r="J5" s="58">
        <v>0</v>
      </c>
      <c r="K5" s="58">
        <v>26500</v>
      </c>
      <c r="L5" s="58">
        <v>7462</v>
      </c>
      <c r="M5" s="58">
        <v>0</v>
      </c>
      <c r="N5" s="58">
        <v>3109151</v>
      </c>
      <c r="O5" s="58">
        <v>0</v>
      </c>
      <c r="P5" s="58">
        <v>2017879</v>
      </c>
      <c r="Q5" s="58">
        <v>14300</v>
      </c>
      <c r="R5" s="58">
        <v>2874178</v>
      </c>
      <c r="S5" s="58">
        <v>2</v>
      </c>
      <c r="T5" s="58">
        <v>122631</v>
      </c>
      <c r="U5" s="58">
        <v>3018</v>
      </c>
      <c r="V5" s="58">
        <v>0</v>
      </c>
      <c r="W5" s="58">
        <v>201</v>
      </c>
      <c r="X5" s="58">
        <v>0</v>
      </c>
      <c r="Y5" s="58">
        <v>0</v>
      </c>
      <c r="Z5" s="58">
        <v>20001</v>
      </c>
      <c r="AA5" s="58">
        <v>51307</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18045193</v>
      </c>
      <c r="C6" s="58">
        <v>0</v>
      </c>
      <c r="D6" s="58">
        <v>228351</v>
      </c>
      <c r="E6" s="70">
        <v>0</v>
      </c>
      <c r="F6" s="58">
        <v>623593</v>
      </c>
      <c r="G6" s="58">
        <v>10126</v>
      </c>
      <c r="H6" s="58">
        <v>4381435</v>
      </c>
      <c r="I6" s="58">
        <v>848325</v>
      </c>
      <c r="J6" s="58">
        <v>0</v>
      </c>
      <c r="K6" s="58">
        <v>0</v>
      </c>
      <c r="L6" s="58">
        <v>0</v>
      </c>
      <c r="M6" s="58">
        <v>0</v>
      </c>
      <c r="N6" s="58">
        <v>3077228</v>
      </c>
      <c r="O6" s="58">
        <v>0</v>
      </c>
      <c r="P6" s="58">
        <v>5000</v>
      </c>
      <c r="Q6" s="58">
        <v>0</v>
      </c>
      <c r="R6" s="58">
        <v>7574647</v>
      </c>
      <c r="S6" s="58">
        <v>0</v>
      </c>
      <c r="T6" s="58">
        <v>192036</v>
      </c>
      <c r="U6" s="58">
        <v>0</v>
      </c>
      <c r="V6" s="58">
        <v>0</v>
      </c>
      <c r="W6" s="58">
        <v>0</v>
      </c>
      <c r="X6" s="58">
        <v>0</v>
      </c>
      <c r="Y6" s="58">
        <v>0</v>
      </c>
      <c r="Z6" s="58">
        <v>398579</v>
      </c>
      <c r="AA6" s="58">
        <v>655873</v>
      </c>
      <c r="AB6" s="58">
        <v>0</v>
      </c>
      <c r="AC6" s="58">
        <v>0</v>
      </c>
      <c r="AD6" s="58">
        <v>0</v>
      </c>
      <c r="AE6" s="58">
        <v>0</v>
      </c>
      <c r="AF6" s="58">
        <v>0</v>
      </c>
      <c r="AG6" s="58">
        <v>0</v>
      </c>
      <c r="AH6" s="58">
        <v>0</v>
      </c>
      <c r="AI6" s="58">
        <v>0</v>
      </c>
      <c r="AJ6" s="58">
        <v>0</v>
      </c>
      <c r="AK6" s="58">
        <v>0</v>
      </c>
      <c r="AL6" s="58">
        <v>0</v>
      </c>
      <c r="AM6" s="58">
        <v>50000</v>
      </c>
      <c r="AN6" s="61">
        <v>0</v>
      </c>
    </row>
    <row r="7" spans="1:40" ht="14.25" x14ac:dyDescent="0.15">
      <c r="A7" s="62" t="s">
        <v>16</v>
      </c>
      <c r="B7" s="57">
        <f t="shared" si="1"/>
        <v>874981546</v>
      </c>
      <c r="C7" s="58">
        <v>0</v>
      </c>
      <c r="D7" s="58">
        <v>1616640</v>
      </c>
      <c r="E7" s="58">
        <v>2468391</v>
      </c>
      <c r="F7" s="70">
        <v>0</v>
      </c>
      <c r="G7" s="58">
        <v>1190000</v>
      </c>
      <c r="H7" s="58">
        <v>451158796</v>
      </c>
      <c r="I7" s="58">
        <v>138226921</v>
      </c>
      <c r="J7" s="58">
        <v>0</v>
      </c>
      <c r="K7" s="58">
        <v>84000</v>
      </c>
      <c r="L7" s="58">
        <v>5720000</v>
      </c>
      <c r="M7" s="58">
        <v>239995</v>
      </c>
      <c r="N7" s="58">
        <v>50686258</v>
      </c>
      <c r="O7" s="58">
        <v>12491009</v>
      </c>
      <c r="P7" s="58">
        <v>28027721</v>
      </c>
      <c r="Q7" s="58">
        <v>1619900</v>
      </c>
      <c r="R7" s="58">
        <v>153044370</v>
      </c>
      <c r="S7" s="58">
        <v>0</v>
      </c>
      <c r="T7" s="58">
        <v>2602239</v>
      </c>
      <c r="U7" s="58">
        <v>21000</v>
      </c>
      <c r="V7" s="58">
        <v>2297098</v>
      </c>
      <c r="W7" s="58">
        <v>154000</v>
      </c>
      <c r="X7" s="58">
        <v>1070004</v>
      </c>
      <c r="Y7" s="58">
        <v>2103060</v>
      </c>
      <c r="Z7" s="58">
        <v>3189010</v>
      </c>
      <c r="AA7" s="58">
        <v>5779408</v>
      </c>
      <c r="AB7" s="58">
        <v>29832</v>
      </c>
      <c r="AC7" s="58">
        <v>0</v>
      </c>
      <c r="AD7" s="58">
        <v>0</v>
      </c>
      <c r="AE7" s="58">
        <v>0</v>
      </c>
      <c r="AF7" s="58">
        <v>0</v>
      </c>
      <c r="AG7" s="58">
        <v>0</v>
      </c>
      <c r="AH7" s="58">
        <v>0</v>
      </c>
      <c r="AI7" s="58">
        <v>0</v>
      </c>
      <c r="AJ7" s="58">
        <v>0</v>
      </c>
      <c r="AK7" s="58">
        <v>0</v>
      </c>
      <c r="AL7" s="58">
        <v>0</v>
      </c>
      <c r="AM7" s="58">
        <v>11161894</v>
      </c>
      <c r="AN7" s="61">
        <v>0</v>
      </c>
    </row>
    <row r="8" spans="1:40" ht="14.25" x14ac:dyDescent="0.15">
      <c r="A8" s="62" t="s">
        <v>10</v>
      </c>
      <c r="B8" s="57">
        <f t="shared" si="1"/>
        <v>13213205</v>
      </c>
      <c r="C8" s="58">
        <v>0</v>
      </c>
      <c r="D8" s="58">
        <v>77651</v>
      </c>
      <c r="E8" s="58">
        <v>0</v>
      </c>
      <c r="F8" s="58">
        <v>4638000</v>
      </c>
      <c r="G8" s="70">
        <v>0</v>
      </c>
      <c r="H8" s="58">
        <v>841716</v>
      </c>
      <c r="I8" s="58">
        <v>216348</v>
      </c>
      <c r="J8" s="58">
        <v>0</v>
      </c>
      <c r="K8" s="58">
        <v>0</v>
      </c>
      <c r="L8" s="58">
        <v>0</v>
      </c>
      <c r="M8" s="58">
        <v>0</v>
      </c>
      <c r="N8" s="58">
        <v>142303</v>
      </c>
      <c r="O8" s="58">
        <v>0</v>
      </c>
      <c r="P8" s="58">
        <v>0</v>
      </c>
      <c r="Q8" s="58">
        <v>149623</v>
      </c>
      <c r="R8" s="58">
        <v>7022231</v>
      </c>
      <c r="S8" s="58">
        <v>0</v>
      </c>
      <c r="T8" s="58">
        <v>0</v>
      </c>
      <c r="U8" s="58">
        <v>0</v>
      </c>
      <c r="V8" s="58">
        <v>0</v>
      </c>
      <c r="W8" s="58">
        <v>10207</v>
      </c>
      <c r="X8" s="58">
        <v>125</v>
      </c>
      <c r="Y8" s="58">
        <v>1</v>
      </c>
      <c r="Z8" s="58">
        <v>0</v>
      </c>
      <c r="AA8" s="58">
        <v>0</v>
      </c>
      <c r="AB8" s="58">
        <v>0</v>
      </c>
      <c r="AC8" s="58">
        <v>0</v>
      </c>
      <c r="AD8" s="58">
        <v>0</v>
      </c>
      <c r="AE8" s="58">
        <v>0</v>
      </c>
      <c r="AF8" s="58">
        <v>0</v>
      </c>
      <c r="AG8" s="58">
        <v>0</v>
      </c>
      <c r="AH8" s="58">
        <v>0</v>
      </c>
      <c r="AI8" s="58">
        <v>0</v>
      </c>
      <c r="AJ8" s="58">
        <v>0</v>
      </c>
      <c r="AK8" s="58">
        <v>0</v>
      </c>
      <c r="AL8" s="58">
        <v>0</v>
      </c>
      <c r="AM8" s="58">
        <v>115000</v>
      </c>
      <c r="AN8" s="61">
        <v>0</v>
      </c>
    </row>
    <row r="9" spans="1:40" ht="14.25" x14ac:dyDescent="0.15">
      <c r="A9" s="62" t="s">
        <v>11</v>
      </c>
      <c r="B9" s="57">
        <f t="shared" si="1"/>
        <v>882905506</v>
      </c>
      <c r="C9" s="58">
        <v>0</v>
      </c>
      <c r="D9" s="58">
        <v>3671388</v>
      </c>
      <c r="E9" s="58">
        <v>1482004</v>
      </c>
      <c r="F9" s="58">
        <v>587767362</v>
      </c>
      <c r="G9" s="58">
        <v>1301586</v>
      </c>
      <c r="H9" s="70">
        <v>0</v>
      </c>
      <c r="I9" s="58">
        <v>51265216</v>
      </c>
      <c r="J9" s="58">
        <v>118000</v>
      </c>
      <c r="K9" s="58">
        <v>396842</v>
      </c>
      <c r="L9" s="58">
        <v>4002533</v>
      </c>
      <c r="M9" s="58">
        <v>261000</v>
      </c>
      <c r="N9" s="58">
        <v>47298959</v>
      </c>
      <c r="O9" s="58">
        <v>930045</v>
      </c>
      <c r="P9" s="58">
        <v>4567442</v>
      </c>
      <c r="Q9" s="58">
        <v>105900</v>
      </c>
      <c r="R9" s="58">
        <v>155605133</v>
      </c>
      <c r="S9" s="58">
        <v>0</v>
      </c>
      <c r="T9" s="58">
        <v>7295501</v>
      </c>
      <c r="U9" s="58">
        <v>30600</v>
      </c>
      <c r="V9" s="58">
        <v>166758</v>
      </c>
      <c r="W9" s="58">
        <v>0</v>
      </c>
      <c r="X9" s="58">
        <v>461000</v>
      </c>
      <c r="Y9" s="58">
        <v>11943271</v>
      </c>
      <c r="Z9" s="58">
        <v>4172200</v>
      </c>
      <c r="AA9" s="58">
        <v>49000</v>
      </c>
      <c r="AB9" s="58">
        <v>766</v>
      </c>
      <c r="AC9" s="58">
        <v>0</v>
      </c>
      <c r="AD9" s="58">
        <v>0</v>
      </c>
      <c r="AE9" s="58">
        <v>0</v>
      </c>
      <c r="AF9" s="58">
        <v>0</v>
      </c>
      <c r="AG9" s="58">
        <v>0</v>
      </c>
      <c r="AH9" s="58">
        <v>0</v>
      </c>
      <c r="AI9" s="58">
        <v>0</v>
      </c>
      <c r="AJ9" s="58">
        <v>0</v>
      </c>
      <c r="AK9" s="58">
        <v>0</v>
      </c>
      <c r="AL9" s="58">
        <v>0</v>
      </c>
      <c r="AM9" s="58">
        <v>13000</v>
      </c>
      <c r="AN9" s="61">
        <v>0</v>
      </c>
    </row>
    <row r="10" spans="1:40" ht="14.25" x14ac:dyDescent="0.15">
      <c r="A10" s="62" t="s">
        <v>17</v>
      </c>
      <c r="B10" s="57">
        <f t="shared" si="1"/>
        <v>352822789</v>
      </c>
      <c r="C10" s="58">
        <v>0</v>
      </c>
      <c r="D10" s="58">
        <v>13019531</v>
      </c>
      <c r="E10" s="58">
        <v>718127</v>
      </c>
      <c r="F10" s="58">
        <v>53165659</v>
      </c>
      <c r="G10" s="58">
        <v>1104454</v>
      </c>
      <c r="H10" s="58">
        <v>48520037</v>
      </c>
      <c r="I10" s="70">
        <v>0</v>
      </c>
      <c r="J10" s="58">
        <v>0</v>
      </c>
      <c r="K10" s="58">
        <v>86000</v>
      </c>
      <c r="L10" s="58">
        <v>613326</v>
      </c>
      <c r="M10" s="58">
        <v>59000</v>
      </c>
      <c r="N10" s="58">
        <v>40125559</v>
      </c>
      <c r="O10" s="58">
        <v>3003316</v>
      </c>
      <c r="P10" s="58">
        <v>4259125</v>
      </c>
      <c r="Q10" s="58">
        <v>1134343</v>
      </c>
      <c r="R10" s="58">
        <v>166839857</v>
      </c>
      <c r="S10" s="58">
        <v>0</v>
      </c>
      <c r="T10" s="58">
        <v>17596752</v>
      </c>
      <c r="U10" s="58">
        <v>0</v>
      </c>
      <c r="V10" s="58">
        <v>1778900</v>
      </c>
      <c r="W10" s="58">
        <v>0</v>
      </c>
      <c r="X10" s="58">
        <v>1480</v>
      </c>
      <c r="Y10" s="58">
        <v>657946</v>
      </c>
      <c r="Z10" s="58">
        <v>0</v>
      </c>
      <c r="AA10" s="58">
        <v>1000</v>
      </c>
      <c r="AB10" s="58">
        <v>0</v>
      </c>
      <c r="AC10" s="58">
        <v>0</v>
      </c>
      <c r="AD10" s="58">
        <v>0</v>
      </c>
      <c r="AE10" s="58">
        <v>0</v>
      </c>
      <c r="AF10" s="58">
        <v>0</v>
      </c>
      <c r="AG10" s="58">
        <v>0</v>
      </c>
      <c r="AH10" s="58">
        <v>0</v>
      </c>
      <c r="AI10" s="58">
        <v>0</v>
      </c>
      <c r="AJ10" s="58">
        <v>0</v>
      </c>
      <c r="AK10" s="58">
        <v>0</v>
      </c>
      <c r="AL10" s="58">
        <v>0</v>
      </c>
      <c r="AM10" s="58">
        <v>138377</v>
      </c>
      <c r="AN10" s="61">
        <v>0</v>
      </c>
    </row>
    <row r="11" spans="1:40" ht="14.25" x14ac:dyDescent="0.15">
      <c r="A11" s="62" t="s">
        <v>6</v>
      </c>
      <c r="B11" s="57">
        <f t="shared" si="1"/>
        <v>6832111</v>
      </c>
      <c r="C11" s="58">
        <v>0</v>
      </c>
      <c r="D11" s="58">
        <v>0</v>
      </c>
      <c r="E11" s="58">
        <v>0</v>
      </c>
      <c r="F11" s="58">
        <v>118000</v>
      </c>
      <c r="G11" s="58">
        <v>0</v>
      </c>
      <c r="H11" s="58">
        <v>4123760</v>
      </c>
      <c r="I11" s="58">
        <v>0</v>
      </c>
      <c r="J11" s="70">
        <v>0</v>
      </c>
      <c r="K11" s="58">
        <v>0</v>
      </c>
      <c r="L11" s="58">
        <v>359000</v>
      </c>
      <c r="M11" s="58">
        <v>0</v>
      </c>
      <c r="N11" s="58">
        <v>986000</v>
      </c>
      <c r="O11" s="58">
        <v>0</v>
      </c>
      <c r="P11" s="58">
        <v>0</v>
      </c>
      <c r="Q11" s="58">
        <v>0</v>
      </c>
      <c r="R11" s="58">
        <v>763008</v>
      </c>
      <c r="S11" s="58">
        <v>0</v>
      </c>
      <c r="T11" s="58">
        <v>0</v>
      </c>
      <c r="U11" s="58">
        <v>0</v>
      </c>
      <c r="V11" s="58">
        <v>0</v>
      </c>
      <c r="W11" s="58">
        <v>0</v>
      </c>
      <c r="X11" s="58">
        <v>0</v>
      </c>
      <c r="Y11" s="58">
        <v>0</v>
      </c>
      <c r="Z11" s="58">
        <v>482343</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3269633</v>
      </c>
      <c r="C12" s="58">
        <v>0</v>
      </c>
      <c r="D12" s="58">
        <v>0</v>
      </c>
      <c r="E12" s="58">
        <v>0</v>
      </c>
      <c r="F12" s="58">
        <v>309000</v>
      </c>
      <c r="G12" s="58">
        <v>0</v>
      </c>
      <c r="H12" s="58">
        <v>567435</v>
      </c>
      <c r="I12" s="58">
        <v>1500</v>
      </c>
      <c r="J12" s="58">
        <v>0</v>
      </c>
      <c r="K12" s="70">
        <v>0</v>
      </c>
      <c r="L12" s="58">
        <v>8000</v>
      </c>
      <c r="M12" s="58">
        <v>0</v>
      </c>
      <c r="N12" s="58">
        <v>0</v>
      </c>
      <c r="O12" s="58">
        <v>0</v>
      </c>
      <c r="P12" s="58">
        <v>360954</v>
      </c>
      <c r="Q12" s="58">
        <v>0</v>
      </c>
      <c r="R12" s="58">
        <v>2022744</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26501513</v>
      </c>
      <c r="C13" s="58">
        <v>0</v>
      </c>
      <c r="D13" s="58">
        <v>1262204</v>
      </c>
      <c r="E13" s="58">
        <v>620000</v>
      </c>
      <c r="F13" s="58">
        <v>1613066</v>
      </c>
      <c r="G13" s="58">
        <v>0</v>
      </c>
      <c r="H13" s="58">
        <v>9551871</v>
      </c>
      <c r="I13" s="58">
        <v>1688973</v>
      </c>
      <c r="J13" s="58">
        <v>60000</v>
      </c>
      <c r="K13" s="58">
        <v>932</v>
      </c>
      <c r="L13" s="70">
        <v>0</v>
      </c>
      <c r="M13" s="58">
        <v>0</v>
      </c>
      <c r="N13" s="58">
        <v>1174680</v>
      </c>
      <c r="O13" s="58">
        <v>131522</v>
      </c>
      <c r="P13" s="58">
        <v>475315</v>
      </c>
      <c r="Q13" s="58">
        <v>982</v>
      </c>
      <c r="R13" s="58">
        <v>9606968</v>
      </c>
      <c r="S13" s="58">
        <v>0</v>
      </c>
      <c r="T13" s="58">
        <v>0</v>
      </c>
      <c r="U13" s="58">
        <v>0</v>
      </c>
      <c r="V13" s="58">
        <v>315000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1269543</v>
      </c>
      <c r="C14" s="58">
        <v>0</v>
      </c>
      <c r="D14" s="58">
        <v>0</v>
      </c>
      <c r="E14" s="58">
        <v>239995</v>
      </c>
      <c r="F14" s="58">
        <v>951000</v>
      </c>
      <c r="G14" s="58">
        <v>0</v>
      </c>
      <c r="H14" s="58">
        <v>55000</v>
      </c>
      <c r="I14" s="58">
        <v>0</v>
      </c>
      <c r="J14" s="58">
        <v>0</v>
      </c>
      <c r="K14" s="58">
        <v>0</v>
      </c>
      <c r="L14" s="58">
        <v>0</v>
      </c>
      <c r="M14" s="70">
        <v>0</v>
      </c>
      <c r="N14" s="58">
        <v>13548</v>
      </c>
      <c r="O14" s="58">
        <v>0</v>
      </c>
      <c r="P14" s="58">
        <v>0</v>
      </c>
      <c r="Q14" s="58">
        <v>0</v>
      </c>
      <c r="R14" s="58">
        <v>10000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202657603</v>
      </c>
      <c r="C15" s="58">
        <v>0</v>
      </c>
      <c r="D15" s="58">
        <v>612757</v>
      </c>
      <c r="E15" s="58">
        <v>8983451</v>
      </c>
      <c r="F15" s="58">
        <v>35530872</v>
      </c>
      <c r="G15" s="58">
        <v>37000</v>
      </c>
      <c r="H15" s="58">
        <v>60443543</v>
      </c>
      <c r="I15" s="58">
        <v>38312596</v>
      </c>
      <c r="J15" s="58">
        <v>36000</v>
      </c>
      <c r="K15" s="58">
        <v>110600</v>
      </c>
      <c r="L15" s="58">
        <v>686521</v>
      </c>
      <c r="M15" s="58">
        <v>322000</v>
      </c>
      <c r="N15" s="70">
        <v>0</v>
      </c>
      <c r="O15" s="58">
        <v>629000</v>
      </c>
      <c r="P15" s="58">
        <v>527482</v>
      </c>
      <c r="Q15" s="58">
        <v>265000</v>
      </c>
      <c r="R15" s="58">
        <v>47045148</v>
      </c>
      <c r="S15" s="58">
        <v>0</v>
      </c>
      <c r="T15" s="58">
        <v>6444347</v>
      </c>
      <c r="U15" s="58">
        <v>0</v>
      </c>
      <c r="V15" s="58">
        <v>0</v>
      </c>
      <c r="W15" s="58">
        <v>84</v>
      </c>
      <c r="X15" s="58">
        <v>800000</v>
      </c>
      <c r="Y15" s="58">
        <v>1381000</v>
      </c>
      <c r="Z15" s="58">
        <v>0</v>
      </c>
      <c r="AA15" s="58">
        <v>329000</v>
      </c>
      <c r="AB15" s="58">
        <v>60000</v>
      </c>
      <c r="AC15" s="58">
        <v>0</v>
      </c>
      <c r="AD15" s="58">
        <v>0</v>
      </c>
      <c r="AE15" s="58">
        <v>0</v>
      </c>
      <c r="AF15" s="58">
        <v>0</v>
      </c>
      <c r="AG15" s="58">
        <v>0</v>
      </c>
      <c r="AH15" s="58">
        <v>0</v>
      </c>
      <c r="AI15" s="58">
        <v>0</v>
      </c>
      <c r="AJ15" s="58">
        <v>0</v>
      </c>
      <c r="AK15" s="58">
        <v>0</v>
      </c>
      <c r="AL15" s="58">
        <v>0</v>
      </c>
      <c r="AM15" s="58">
        <v>101202</v>
      </c>
      <c r="AN15" s="61">
        <v>0</v>
      </c>
    </row>
    <row r="16" spans="1:40" ht="14.25" x14ac:dyDescent="0.15">
      <c r="A16" s="62" t="s">
        <v>5</v>
      </c>
      <c r="B16" s="57">
        <f t="shared" si="1"/>
        <v>27039815</v>
      </c>
      <c r="C16" s="58">
        <v>0</v>
      </c>
      <c r="D16" s="58">
        <v>0</v>
      </c>
      <c r="E16" s="58">
        <v>27201</v>
      </c>
      <c r="F16" s="58">
        <v>10953059</v>
      </c>
      <c r="G16" s="58">
        <v>0</v>
      </c>
      <c r="H16" s="58">
        <v>6312292</v>
      </c>
      <c r="I16" s="58">
        <v>115691</v>
      </c>
      <c r="J16" s="58">
        <v>0</v>
      </c>
      <c r="K16" s="58">
        <v>50000</v>
      </c>
      <c r="L16" s="58">
        <v>21522</v>
      </c>
      <c r="M16" s="58">
        <v>0</v>
      </c>
      <c r="N16" s="58">
        <v>494410</v>
      </c>
      <c r="O16" s="70">
        <v>0</v>
      </c>
      <c r="P16" s="58">
        <v>7602846</v>
      </c>
      <c r="Q16" s="58">
        <v>0</v>
      </c>
      <c r="R16" s="58">
        <v>1462794</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69848446</v>
      </c>
      <c r="C17" s="58">
        <v>0</v>
      </c>
      <c r="D17" s="58">
        <v>73286</v>
      </c>
      <c r="E17" s="58">
        <v>1601396</v>
      </c>
      <c r="F17" s="58">
        <v>8808697</v>
      </c>
      <c r="G17" s="58">
        <v>80359</v>
      </c>
      <c r="H17" s="58">
        <v>31542605</v>
      </c>
      <c r="I17" s="58">
        <v>1247232</v>
      </c>
      <c r="J17" s="58">
        <v>0</v>
      </c>
      <c r="K17" s="58">
        <v>227400</v>
      </c>
      <c r="L17" s="58">
        <v>69594</v>
      </c>
      <c r="M17" s="58">
        <v>310000</v>
      </c>
      <c r="N17" s="58">
        <v>999398</v>
      </c>
      <c r="O17" s="58">
        <v>2065421</v>
      </c>
      <c r="P17" s="70">
        <v>0</v>
      </c>
      <c r="Q17" s="58">
        <v>0</v>
      </c>
      <c r="R17" s="58">
        <v>22791958</v>
      </c>
      <c r="S17" s="58">
        <v>0</v>
      </c>
      <c r="T17" s="58">
        <v>0</v>
      </c>
      <c r="U17" s="58">
        <v>0</v>
      </c>
      <c r="V17" s="58">
        <v>0</v>
      </c>
      <c r="W17" s="58">
        <v>0</v>
      </c>
      <c r="X17" s="58">
        <v>0</v>
      </c>
      <c r="Y17" s="58">
        <v>31100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8427198</v>
      </c>
      <c r="C18" s="58">
        <v>0</v>
      </c>
      <c r="D18" s="58">
        <v>385585</v>
      </c>
      <c r="E18" s="58">
        <v>0</v>
      </c>
      <c r="F18" s="58">
        <v>888513</v>
      </c>
      <c r="G18" s="58">
        <v>1909979</v>
      </c>
      <c r="H18" s="58">
        <v>19200</v>
      </c>
      <c r="I18" s="58">
        <v>1734134</v>
      </c>
      <c r="J18" s="58">
        <v>0</v>
      </c>
      <c r="K18" s="58">
        <v>76000</v>
      </c>
      <c r="L18" s="58">
        <v>982</v>
      </c>
      <c r="M18" s="58">
        <v>0</v>
      </c>
      <c r="N18" s="58">
        <v>232800</v>
      </c>
      <c r="O18" s="58">
        <v>0</v>
      </c>
      <c r="P18" s="58">
        <v>0</v>
      </c>
      <c r="Q18" s="70">
        <v>0</v>
      </c>
      <c r="R18" s="58">
        <v>3126246</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53759</v>
      </c>
      <c r="AN18" s="61">
        <v>0</v>
      </c>
    </row>
    <row r="19" spans="1:40" ht="14.25" x14ac:dyDescent="0.15">
      <c r="A19" s="62" t="s">
        <v>14</v>
      </c>
      <c r="B19" s="57">
        <f t="shared" si="1"/>
        <v>622172649</v>
      </c>
      <c r="C19" s="58">
        <v>0</v>
      </c>
      <c r="D19" s="58">
        <v>6355100</v>
      </c>
      <c r="E19" s="58">
        <v>900769</v>
      </c>
      <c r="F19" s="58">
        <v>139226212</v>
      </c>
      <c r="G19" s="58">
        <v>4471738</v>
      </c>
      <c r="H19" s="58">
        <v>284367819</v>
      </c>
      <c r="I19" s="58">
        <v>107520746</v>
      </c>
      <c r="J19" s="58">
        <v>20</v>
      </c>
      <c r="K19" s="58">
        <v>2103192</v>
      </c>
      <c r="L19" s="58">
        <v>8551602</v>
      </c>
      <c r="M19" s="58">
        <v>10000</v>
      </c>
      <c r="N19" s="58">
        <v>41938096</v>
      </c>
      <c r="O19" s="58">
        <v>4162000</v>
      </c>
      <c r="P19" s="58">
        <v>5346884</v>
      </c>
      <c r="Q19" s="58">
        <v>356557</v>
      </c>
      <c r="R19" s="70">
        <v>0</v>
      </c>
      <c r="S19" s="58">
        <v>0</v>
      </c>
      <c r="T19" s="58">
        <v>11983046</v>
      </c>
      <c r="U19" s="58">
        <v>150000</v>
      </c>
      <c r="V19" s="58">
        <v>0</v>
      </c>
      <c r="W19" s="58">
        <v>70000</v>
      </c>
      <c r="X19" s="58">
        <v>100000</v>
      </c>
      <c r="Y19" s="58">
        <v>761042</v>
      </c>
      <c r="Z19" s="58">
        <v>332</v>
      </c>
      <c r="AA19" s="58">
        <v>1000</v>
      </c>
      <c r="AB19" s="58">
        <v>0</v>
      </c>
      <c r="AC19" s="58">
        <v>0</v>
      </c>
      <c r="AD19" s="58">
        <v>0</v>
      </c>
      <c r="AE19" s="58">
        <v>0</v>
      </c>
      <c r="AF19" s="58">
        <v>0</v>
      </c>
      <c r="AG19" s="58">
        <v>0</v>
      </c>
      <c r="AH19" s="58">
        <v>0</v>
      </c>
      <c r="AI19" s="58">
        <v>108971</v>
      </c>
      <c r="AJ19" s="58">
        <v>0</v>
      </c>
      <c r="AK19" s="58">
        <v>0</v>
      </c>
      <c r="AL19" s="58">
        <v>1000</v>
      </c>
      <c r="AM19" s="58">
        <v>3685523</v>
      </c>
      <c r="AN19" s="61">
        <v>1000</v>
      </c>
    </row>
    <row r="20" spans="1:40" ht="14.25" x14ac:dyDescent="0.15">
      <c r="A20" s="63" t="s">
        <v>22</v>
      </c>
      <c r="B20" s="57">
        <f t="shared" si="1"/>
        <v>2</v>
      </c>
      <c r="C20" s="58">
        <v>0</v>
      </c>
      <c r="D20" s="58">
        <v>2</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1"/>
        <v>108760254</v>
      </c>
      <c r="C21" s="58">
        <v>0</v>
      </c>
      <c r="D21" s="58">
        <v>4298521</v>
      </c>
      <c r="E21" s="58">
        <v>409928</v>
      </c>
      <c r="F21" s="58">
        <v>10417350</v>
      </c>
      <c r="G21" s="58">
        <v>0</v>
      </c>
      <c r="H21" s="58">
        <v>11372750</v>
      </c>
      <c r="I21" s="58">
        <v>18826792</v>
      </c>
      <c r="J21" s="58">
        <v>0</v>
      </c>
      <c r="K21" s="58">
        <v>3500</v>
      </c>
      <c r="L21" s="58">
        <v>0</v>
      </c>
      <c r="M21" s="58">
        <v>0</v>
      </c>
      <c r="N21" s="58">
        <v>3216268</v>
      </c>
      <c r="O21" s="58">
        <v>2607082</v>
      </c>
      <c r="P21" s="58">
        <v>5128500</v>
      </c>
      <c r="Q21" s="58">
        <v>22000</v>
      </c>
      <c r="R21" s="58">
        <v>6099806</v>
      </c>
      <c r="S21" s="58">
        <v>0</v>
      </c>
      <c r="T21" s="70">
        <v>0</v>
      </c>
      <c r="U21" s="58">
        <v>0</v>
      </c>
      <c r="V21" s="58">
        <v>640143</v>
      </c>
      <c r="W21" s="58">
        <v>0</v>
      </c>
      <c r="X21" s="58">
        <v>0</v>
      </c>
      <c r="Y21" s="58">
        <v>602279</v>
      </c>
      <c r="Z21" s="58">
        <v>3</v>
      </c>
      <c r="AA21" s="58">
        <v>115332</v>
      </c>
      <c r="AB21" s="58">
        <v>0</v>
      </c>
      <c r="AC21" s="58">
        <v>0</v>
      </c>
      <c r="AD21" s="58">
        <v>0</v>
      </c>
      <c r="AE21" s="58">
        <v>0</v>
      </c>
      <c r="AF21" s="58">
        <v>0</v>
      </c>
      <c r="AG21" s="58">
        <v>0</v>
      </c>
      <c r="AH21" s="58">
        <v>0</v>
      </c>
      <c r="AI21" s="58">
        <v>45000000</v>
      </c>
      <c r="AJ21" s="58">
        <v>0</v>
      </c>
      <c r="AK21" s="58">
        <v>0</v>
      </c>
      <c r="AL21" s="58">
        <v>0</v>
      </c>
      <c r="AM21" s="58">
        <v>0</v>
      </c>
      <c r="AN21" s="61">
        <v>0</v>
      </c>
    </row>
    <row r="22" spans="1:40" ht="14.25" x14ac:dyDescent="0.15">
      <c r="A22" s="63" t="s">
        <v>26</v>
      </c>
      <c r="B22" s="57">
        <f t="shared" si="1"/>
        <v>1056151</v>
      </c>
      <c r="C22" s="58">
        <v>0</v>
      </c>
      <c r="D22" s="58">
        <v>57930</v>
      </c>
      <c r="E22" s="58">
        <v>0</v>
      </c>
      <c r="F22" s="58">
        <v>108600</v>
      </c>
      <c r="G22" s="58">
        <v>285617</v>
      </c>
      <c r="H22" s="58">
        <v>235660</v>
      </c>
      <c r="I22" s="58">
        <v>11200</v>
      </c>
      <c r="J22" s="58">
        <v>0</v>
      </c>
      <c r="K22" s="58">
        <v>0</v>
      </c>
      <c r="L22" s="58">
        <v>0</v>
      </c>
      <c r="M22" s="58">
        <v>0</v>
      </c>
      <c r="N22" s="58">
        <v>73864</v>
      </c>
      <c r="O22" s="58">
        <v>0</v>
      </c>
      <c r="P22" s="58">
        <v>0</v>
      </c>
      <c r="Q22" s="58">
        <v>0</v>
      </c>
      <c r="R22" s="58">
        <v>283280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16322044</v>
      </c>
      <c r="C23" s="58">
        <v>0</v>
      </c>
      <c r="D23" s="58">
        <v>608908</v>
      </c>
      <c r="E23" s="58">
        <v>730774</v>
      </c>
      <c r="F23" s="58">
        <v>1091002</v>
      </c>
      <c r="G23" s="58">
        <v>0</v>
      </c>
      <c r="H23" s="58">
        <v>902951</v>
      </c>
      <c r="I23" s="58">
        <v>1996511</v>
      </c>
      <c r="J23" s="58">
        <v>0</v>
      </c>
      <c r="K23" s="58">
        <v>0</v>
      </c>
      <c r="L23" s="58">
        <v>44100</v>
      </c>
      <c r="M23" s="58">
        <v>0</v>
      </c>
      <c r="N23" s="58">
        <v>1389249</v>
      </c>
      <c r="O23" s="58">
        <v>0</v>
      </c>
      <c r="P23" s="58">
        <v>39300</v>
      </c>
      <c r="Q23" s="58">
        <v>0</v>
      </c>
      <c r="R23" s="58">
        <v>5994148</v>
      </c>
      <c r="S23" s="58">
        <v>0</v>
      </c>
      <c r="T23" s="58">
        <v>525101</v>
      </c>
      <c r="U23" s="58">
        <v>0</v>
      </c>
      <c r="V23" s="70">
        <v>0</v>
      </c>
      <c r="W23" s="58">
        <v>0</v>
      </c>
      <c r="X23" s="58">
        <v>0</v>
      </c>
      <c r="Y23" s="58">
        <v>0</v>
      </c>
      <c r="Z23" s="58">
        <v>0</v>
      </c>
      <c r="AA23" s="58">
        <v>0</v>
      </c>
      <c r="AB23" s="58">
        <v>0</v>
      </c>
      <c r="AC23" s="58">
        <v>0</v>
      </c>
      <c r="AD23" s="58">
        <v>0</v>
      </c>
      <c r="AE23" s="58">
        <v>0</v>
      </c>
      <c r="AF23" s="58">
        <v>0</v>
      </c>
      <c r="AG23" s="58">
        <v>0</v>
      </c>
      <c r="AH23" s="58">
        <v>0</v>
      </c>
      <c r="AI23" s="58">
        <v>3000000</v>
      </c>
      <c r="AJ23" s="58">
        <v>0</v>
      </c>
      <c r="AK23" s="58">
        <v>0</v>
      </c>
      <c r="AL23" s="58">
        <v>0</v>
      </c>
      <c r="AM23" s="58">
        <v>0</v>
      </c>
      <c r="AN23" s="61">
        <v>0</v>
      </c>
    </row>
    <row r="24" spans="1:40" ht="14.25" x14ac:dyDescent="0.15">
      <c r="A24" s="63" t="s">
        <v>27</v>
      </c>
      <c r="B24" s="57">
        <f t="shared" si="1"/>
        <v>37794102</v>
      </c>
      <c r="C24" s="58">
        <v>0</v>
      </c>
      <c r="D24" s="58">
        <v>3511600</v>
      </c>
      <c r="E24" s="58">
        <v>0</v>
      </c>
      <c r="F24" s="58">
        <v>54173</v>
      </c>
      <c r="G24" s="58">
        <v>297852</v>
      </c>
      <c r="H24" s="58">
        <v>51230</v>
      </c>
      <c r="I24" s="58">
        <v>0</v>
      </c>
      <c r="J24" s="58">
        <v>0</v>
      </c>
      <c r="K24" s="58">
        <v>0</v>
      </c>
      <c r="L24" s="58">
        <v>0</v>
      </c>
      <c r="M24" s="58">
        <v>0</v>
      </c>
      <c r="N24" s="58">
        <v>3526580</v>
      </c>
      <c r="O24" s="58">
        <v>2000000</v>
      </c>
      <c r="P24" s="58">
        <v>5000000</v>
      </c>
      <c r="Q24" s="58">
        <v>0</v>
      </c>
      <c r="R24" s="58">
        <v>341255</v>
      </c>
      <c r="S24" s="58">
        <v>0</v>
      </c>
      <c r="T24" s="58">
        <v>0</v>
      </c>
      <c r="U24" s="58">
        <v>0</v>
      </c>
      <c r="V24" s="58">
        <v>0</v>
      </c>
      <c r="W24" s="70">
        <v>0</v>
      </c>
      <c r="X24" s="58">
        <v>11412</v>
      </c>
      <c r="Y24" s="58">
        <v>0</v>
      </c>
      <c r="Z24" s="58">
        <v>0</v>
      </c>
      <c r="AA24" s="58">
        <v>0</v>
      </c>
      <c r="AB24" s="58">
        <v>0</v>
      </c>
      <c r="AC24" s="58">
        <v>0</v>
      </c>
      <c r="AD24" s="58">
        <v>0</v>
      </c>
      <c r="AE24" s="58">
        <v>0</v>
      </c>
      <c r="AF24" s="58">
        <v>0</v>
      </c>
      <c r="AG24" s="58">
        <v>0</v>
      </c>
      <c r="AH24" s="58">
        <v>0</v>
      </c>
      <c r="AI24" s="58">
        <v>3000000</v>
      </c>
      <c r="AJ24" s="58">
        <v>0</v>
      </c>
      <c r="AK24" s="58">
        <v>0</v>
      </c>
      <c r="AL24" s="58">
        <v>0</v>
      </c>
      <c r="AM24" s="58">
        <v>0</v>
      </c>
      <c r="AN24" s="61">
        <v>20000000</v>
      </c>
    </row>
    <row r="25" spans="1:40" ht="14.25" x14ac:dyDescent="0.15">
      <c r="A25" s="63" t="s">
        <v>25</v>
      </c>
      <c r="B25" s="57">
        <f t="shared" si="1"/>
        <v>6239269</v>
      </c>
      <c r="C25" s="58">
        <v>0</v>
      </c>
      <c r="D25" s="58">
        <v>0</v>
      </c>
      <c r="E25" s="58">
        <v>0</v>
      </c>
      <c r="F25" s="58">
        <v>3275946</v>
      </c>
      <c r="G25" s="58">
        <v>64550</v>
      </c>
      <c r="H25" s="58">
        <v>833743</v>
      </c>
      <c r="I25" s="58">
        <v>103800</v>
      </c>
      <c r="J25" s="58">
        <v>0</v>
      </c>
      <c r="K25" s="58">
        <v>0</v>
      </c>
      <c r="L25" s="58">
        <v>0</v>
      </c>
      <c r="M25" s="58">
        <v>0</v>
      </c>
      <c r="N25" s="58">
        <v>1626300</v>
      </c>
      <c r="O25" s="58">
        <v>0</v>
      </c>
      <c r="P25" s="58">
        <v>0</v>
      </c>
      <c r="Q25" s="58">
        <v>22174</v>
      </c>
      <c r="R25" s="58">
        <v>108056</v>
      </c>
      <c r="S25" s="58">
        <v>0</v>
      </c>
      <c r="T25" s="58">
        <v>0</v>
      </c>
      <c r="U25" s="58">
        <v>104700</v>
      </c>
      <c r="V25" s="58">
        <v>0</v>
      </c>
      <c r="W25" s="58">
        <v>0</v>
      </c>
      <c r="X25" s="70">
        <v>0</v>
      </c>
      <c r="Y25" s="58">
        <v>100000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43195808</v>
      </c>
      <c r="C26" s="58">
        <v>0</v>
      </c>
      <c r="D26" s="58">
        <v>110787</v>
      </c>
      <c r="E26" s="58">
        <v>0</v>
      </c>
      <c r="F26" s="58">
        <v>6071507</v>
      </c>
      <c r="G26" s="58">
        <v>125638</v>
      </c>
      <c r="H26" s="58">
        <v>19013214</v>
      </c>
      <c r="I26" s="58">
        <v>2081669</v>
      </c>
      <c r="J26" s="58">
        <v>0</v>
      </c>
      <c r="K26" s="58">
        <v>0</v>
      </c>
      <c r="L26" s="58">
        <v>0</v>
      </c>
      <c r="M26" s="58">
        <v>0</v>
      </c>
      <c r="N26" s="58">
        <v>7884512</v>
      </c>
      <c r="O26" s="58">
        <v>0</v>
      </c>
      <c r="P26" s="58">
        <v>1084100</v>
      </c>
      <c r="Q26" s="58">
        <v>0</v>
      </c>
      <c r="R26" s="58">
        <v>3047178</v>
      </c>
      <c r="S26" s="58">
        <v>0</v>
      </c>
      <c r="T26" s="58">
        <v>3776203</v>
      </c>
      <c r="U26" s="58">
        <v>0</v>
      </c>
      <c r="V26" s="58">
        <v>0</v>
      </c>
      <c r="W26" s="58">
        <v>0</v>
      </c>
      <c r="X26" s="58">
        <v>0</v>
      </c>
      <c r="Y26" s="70">
        <v>0</v>
      </c>
      <c r="Z26" s="58">
        <v>1000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39657687</v>
      </c>
      <c r="C27" s="58">
        <v>0</v>
      </c>
      <c r="D27" s="58">
        <v>798392</v>
      </c>
      <c r="E27" s="58">
        <v>1436423</v>
      </c>
      <c r="F27" s="58">
        <v>12511600</v>
      </c>
      <c r="G27" s="58">
        <v>0</v>
      </c>
      <c r="H27" s="58">
        <v>11303642</v>
      </c>
      <c r="I27" s="58">
        <v>162068</v>
      </c>
      <c r="J27" s="58">
        <v>372143</v>
      </c>
      <c r="K27" s="58">
        <v>0</v>
      </c>
      <c r="L27" s="58">
        <v>32000</v>
      </c>
      <c r="M27" s="58">
        <v>0</v>
      </c>
      <c r="N27" s="58">
        <v>0</v>
      </c>
      <c r="O27" s="58">
        <v>0</v>
      </c>
      <c r="P27" s="58">
        <v>0</v>
      </c>
      <c r="Q27" s="58">
        <v>0</v>
      </c>
      <c r="R27" s="58">
        <v>12782845</v>
      </c>
      <c r="S27" s="58">
        <v>0</v>
      </c>
      <c r="T27" s="58">
        <v>58544</v>
      </c>
      <c r="U27" s="58">
        <v>0</v>
      </c>
      <c r="V27" s="58">
        <v>0</v>
      </c>
      <c r="W27" s="58">
        <v>0</v>
      </c>
      <c r="X27" s="58">
        <v>0</v>
      </c>
      <c r="Y27" s="58">
        <v>200030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18365047</v>
      </c>
      <c r="C28" s="58">
        <v>0</v>
      </c>
      <c r="D28" s="58">
        <v>550331</v>
      </c>
      <c r="E28" s="58">
        <v>1177304</v>
      </c>
      <c r="F28" s="58">
        <v>221174</v>
      </c>
      <c r="G28" s="58">
        <v>9000</v>
      </c>
      <c r="H28" s="58">
        <v>1874453</v>
      </c>
      <c r="I28" s="58">
        <v>69681</v>
      </c>
      <c r="J28" s="58">
        <v>0</v>
      </c>
      <c r="K28" s="58">
        <v>72736</v>
      </c>
      <c r="L28" s="58">
        <v>0</v>
      </c>
      <c r="M28" s="58">
        <v>0</v>
      </c>
      <c r="N28" s="58">
        <v>241289</v>
      </c>
      <c r="O28" s="58">
        <v>0</v>
      </c>
      <c r="P28" s="58">
        <v>0</v>
      </c>
      <c r="Q28" s="58">
        <v>0</v>
      </c>
      <c r="R28" s="58">
        <v>3673782</v>
      </c>
      <c r="S28" s="58">
        <v>0</v>
      </c>
      <c r="T28" s="58">
        <v>9068797</v>
      </c>
      <c r="U28" s="58">
        <v>0</v>
      </c>
      <c r="V28" s="58">
        <v>1406500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823132</v>
      </c>
      <c r="C29" s="58">
        <v>0</v>
      </c>
      <c r="D29" s="58">
        <v>34336</v>
      </c>
      <c r="E29" s="58">
        <v>1050</v>
      </c>
      <c r="F29" s="58">
        <v>301644</v>
      </c>
      <c r="G29" s="58">
        <v>0</v>
      </c>
      <c r="H29" s="58">
        <v>40000</v>
      </c>
      <c r="I29" s="58">
        <v>22686</v>
      </c>
      <c r="J29" s="58">
        <v>0</v>
      </c>
      <c r="K29" s="58">
        <v>0</v>
      </c>
      <c r="L29" s="58">
        <v>0</v>
      </c>
      <c r="M29" s="58">
        <v>0</v>
      </c>
      <c r="N29" s="58">
        <v>253416</v>
      </c>
      <c r="O29" s="58">
        <v>0</v>
      </c>
      <c r="P29" s="58">
        <v>0</v>
      </c>
      <c r="Q29" s="58">
        <v>0</v>
      </c>
      <c r="R29" s="58">
        <v>170000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34155683</v>
      </c>
      <c r="C31" s="58">
        <v>0</v>
      </c>
      <c r="D31" s="58">
        <v>0</v>
      </c>
      <c r="E31" s="58">
        <v>0</v>
      </c>
      <c r="F31" s="58">
        <v>0</v>
      </c>
      <c r="G31" s="58">
        <v>0</v>
      </c>
      <c r="H31" s="58">
        <v>0</v>
      </c>
      <c r="I31" s="58">
        <v>0</v>
      </c>
      <c r="J31" s="58">
        <v>0</v>
      </c>
      <c r="K31" s="58">
        <v>0</v>
      </c>
      <c r="L31" s="58">
        <v>0</v>
      </c>
      <c r="M31" s="58">
        <v>0</v>
      </c>
      <c r="N31" s="58">
        <v>500000</v>
      </c>
      <c r="O31" s="58">
        <v>0</v>
      </c>
      <c r="P31" s="58">
        <v>3236254</v>
      </c>
      <c r="Q31" s="58">
        <v>0</v>
      </c>
      <c r="R31" s="58">
        <v>105971</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29600000</v>
      </c>
      <c r="AJ31" s="58">
        <v>0</v>
      </c>
      <c r="AK31" s="58">
        <v>0</v>
      </c>
      <c r="AL31" s="58">
        <v>0</v>
      </c>
      <c r="AM31" s="58">
        <v>0</v>
      </c>
      <c r="AN31" s="61">
        <v>713458</v>
      </c>
    </row>
    <row r="32" spans="1:40" ht="14.25" x14ac:dyDescent="0.15">
      <c r="A32" s="64" t="s">
        <v>30</v>
      </c>
      <c r="B32" s="57">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SUM(C36:AN36)</f>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0</v>
      </c>
    </row>
    <row r="37" spans="1:40" ht="14.25" x14ac:dyDescent="0.15">
      <c r="A37" s="65" t="s">
        <v>37</v>
      </c>
      <c r="B37" s="57">
        <f>SUM(C37:AN37)</f>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SUM(C39:AN39)</f>
        <v>571451</v>
      </c>
      <c r="C39" s="58">
        <v>0</v>
      </c>
      <c r="D39" s="58">
        <v>0</v>
      </c>
      <c r="E39" s="58">
        <v>0</v>
      </c>
      <c r="F39" s="58">
        <v>0</v>
      </c>
      <c r="G39" s="58">
        <v>0</v>
      </c>
      <c r="H39" s="58">
        <v>0</v>
      </c>
      <c r="I39" s="58">
        <v>0</v>
      </c>
      <c r="J39" s="58">
        <v>0</v>
      </c>
      <c r="K39" s="58">
        <v>0</v>
      </c>
      <c r="L39" s="58">
        <v>0</v>
      </c>
      <c r="M39" s="58">
        <v>0</v>
      </c>
      <c r="N39" s="58">
        <v>0</v>
      </c>
      <c r="O39" s="58">
        <v>0</v>
      </c>
      <c r="P39" s="58">
        <v>0</v>
      </c>
      <c r="Q39" s="58">
        <v>0</v>
      </c>
      <c r="R39" s="58">
        <v>1000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540281</v>
      </c>
      <c r="AN39" s="61">
        <v>30170</v>
      </c>
    </row>
    <row r="40" spans="1:40" ht="14.25" x14ac:dyDescent="0.15">
      <c r="A40" s="65" t="s">
        <v>34</v>
      </c>
      <c r="B40" s="57">
        <f>SUM(C40:AN40)</f>
        <v>14882586</v>
      </c>
      <c r="C40" s="58">
        <v>0</v>
      </c>
      <c r="D40" s="58">
        <v>52278</v>
      </c>
      <c r="E40" s="58">
        <v>25552</v>
      </c>
      <c r="F40" s="58">
        <v>1053731</v>
      </c>
      <c r="G40" s="58">
        <v>242400</v>
      </c>
      <c r="H40" s="58">
        <v>146</v>
      </c>
      <c r="I40" s="58">
        <v>225930</v>
      </c>
      <c r="J40" s="58">
        <v>0</v>
      </c>
      <c r="K40" s="58">
        <v>0</v>
      </c>
      <c r="L40" s="58">
        <v>0</v>
      </c>
      <c r="M40" s="58">
        <v>0</v>
      </c>
      <c r="N40" s="58">
        <v>78957</v>
      </c>
      <c r="O40" s="58">
        <v>0</v>
      </c>
      <c r="P40" s="58">
        <v>0</v>
      </c>
      <c r="Q40" s="58">
        <v>202643</v>
      </c>
      <c r="R40" s="58">
        <v>13000949</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SUM(C41:AN41)</f>
        <v>1469850</v>
      </c>
      <c r="C41" s="68">
        <v>0</v>
      </c>
      <c r="D41" s="68">
        <v>1125995</v>
      </c>
      <c r="E41" s="68">
        <v>0</v>
      </c>
      <c r="F41" s="68">
        <v>0</v>
      </c>
      <c r="G41" s="68">
        <v>0</v>
      </c>
      <c r="H41" s="68">
        <v>0</v>
      </c>
      <c r="I41" s="68">
        <v>0</v>
      </c>
      <c r="J41" s="68">
        <v>0</v>
      </c>
      <c r="K41" s="68">
        <v>0</v>
      </c>
      <c r="L41" s="68">
        <v>0</v>
      </c>
      <c r="M41" s="68">
        <v>0</v>
      </c>
      <c r="N41" s="68">
        <v>0</v>
      </c>
      <c r="O41" s="68">
        <v>0</v>
      </c>
      <c r="P41" s="68">
        <v>0</v>
      </c>
      <c r="Q41" s="68">
        <v>0</v>
      </c>
      <c r="R41" s="68">
        <v>6583</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337272</v>
      </c>
      <c r="AJ41" s="68">
        <v>0</v>
      </c>
      <c r="AK41" s="68">
        <v>0</v>
      </c>
      <c r="AL41" s="68">
        <v>0</v>
      </c>
      <c r="AM41" s="68">
        <v>0</v>
      </c>
      <c r="AN41" s="74">
        <v>0</v>
      </c>
    </row>
    <row r="43" spans="1:40" x14ac:dyDescent="0.15">
      <c r="C43" s="7" t="s">
        <v>62</v>
      </c>
    </row>
    <row r="44" spans="1:40" x14ac:dyDescent="0.15">
      <c r="C44" s="7" t="s">
        <v>63</v>
      </c>
    </row>
  </sheetData>
  <phoneticPr fontId="3"/>
  <hyperlinks>
    <hyperlink ref="A1" location="Guidance!A1" display="Guidance sheet (link)" xr:uid="{00000000-0004-0000-0900-000000000000}"/>
  </hyperlinks>
  <pageMargins left="0.47244094488188981" right="0.39370078740157483" top="0.47244094488188981" bottom="0.47244094488188981" header="0.19685039370078741" footer="0.23622047244094491"/>
  <pageSetup paperSize="8" scale="80"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AN48"/>
  <sheetViews>
    <sheetView zoomScale="80" zoomScaleNormal="80" workbookViewId="0">
      <pane xSplit="2" ySplit="3" topLeftCell="C4" activePane="bottomRight" state="frozen"/>
      <selection activeCell="C34" sqref="C34"/>
      <selection pane="topRight" activeCell="C34" sqref="C34"/>
      <selection pane="bottomLeft" activeCell="C34" sqref="C34"/>
      <selection pane="bottomRight"/>
    </sheetView>
  </sheetViews>
  <sheetFormatPr defaultColWidth="9" defaultRowHeight="15" x14ac:dyDescent="0.15"/>
  <cols>
    <col min="1" max="1" width="17.125" style="10" customWidth="1"/>
    <col min="2" max="2" width="14" style="6" customWidth="1"/>
    <col min="3" max="3" width="11.625" style="15" customWidth="1"/>
    <col min="4" max="40" width="11.625" style="7" customWidth="1"/>
    <col min="41" max="16384" width="9" style="7"/>
  </cols>
  <sheetData>
    <row r="1" spans="1:40" ht="27" customHeight="1" x14ac:dyDescent="0.15">
      <c r="A1" s="87" t="s">
        <v>236</v>
      </c>
      <c r="B1" s="87"/>
      <c r="C1" s="89" t="s">
        <v>242</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31.5" customHeight="1" x14ac:dyDescent="0.15">
      <c r="A3" s="49" t="s">
        <v>152</v>
      </c>
      <c r="B3" s="93" t="s">
        <v>267</v>
      </c>
      <c r="C3" s="56">
        <f t="shared" ref="C3:AN3" si="0">SUM(C4:C41)</f>
        <v>633525</v>
      </c>
      <c r="D3" s="56">
        <f t="shared" si="0"/>
        <v>28904225</v>
      </c>
      <c r="E3" s="56">
        <f t="shared" si="0"/>
        <v>19956539</v>
      </c>
      <c r="F3" s="56">
        <f t="shared" si="0"/>
        <v>233649660</v>
      </c>
      <c r="G3" s="56">
        <f t="shared" si="0"/>
        <v>16460784</v>
      </c>
      <c r="H3" s="56">
        <f t="shared" si="0"/>
        <v>320752919</v>
      </c>
      <c r="I3" s="56">
        <f t="shared" si="0"/>
        <v>297102669</v>
      </c>
      <c r="J3" s="56">
        <f t="shared" si="0"/>
        <v>1464551</v>
      </c>
      <c r="K3" s="56">
        <f t="shared" si="0"/>
        <v>5439324</v>
      </c>
      <c r="L3" s="56">
        <f t="shared" si="0"/>
        <v>182734218</v>
      </c>
      <c r="M3" s="56">
        <f t="shared" si="0"/>
        <v>2697500</v>
      </c>
      <c r="N3" s="56">
        <f t="shared" si="0"/>
        <v>170114509</v>
      </c>
      <c r="O3" s="56">
        <f t="shared" si="0"/>
        <v>6349425</v>
      </c>
      <c r="P3" s="56">
        <f t="shared" si="0"/>
        <v>42142441</v>
      </c>
      <c r="Q3" s="56">
        <f>SUM(Q4:Q41)</f>
        <v>21864507</v>
      </c>
      <c r="R3" s="56">
        <f t="shared" si="0"/>
        <v>579540623</v>
      </c>
      <c r="S3" s="56">
        <f t="shared" si="0"/>
        <v>570446</v>
      </c>
      <c r="T3" s="56">
        <f t="shared" si="0"/>
        <v>40059068</v>
      </c>
      <c r="U3" s="56">
        <f t="shared" si="0"/>
        <v>22964195</v>
      </c>
      <c r="V3" s="56">
        <f t="shared" si="0"/>
        <v>6765073</v>
      </c>
      <c r="W3" s="56">
        <f t="shared" si="0"/>
        <v>21288603</v>
      </c>
      <c r="X3" s="56">
        <f t="shared" si="0"/>
        <v>3603211</v>
      </c>
      <c r="Y3" s="56">
        <f t="shared" si="0"/>
        <v>24545108</v>
      </c>
      <c r="Z3" s="56">
        <f t="shared" si="0"/>
        <v>24566842</v>
      </c>
      <c r="AA3" s="56">
        <f t="shared" si="0"/>
        <v>3162508</v>
      </c>
      <c r="AB3" s="56">
        <f t="shared" si="0"/>
        <v>331407</v>
      </c>
      <c r="AC3" s="56">
        <f t="shared" si="0"/>
        <v>0</v>
      </c>
      <c r="AD3" s="56">
        <f t="shared" si="0"/>
        <v>0</v>
      </c>
      <c r="AE3" s="56">
        <v>0</v>
      </c>
      <c r="AF3" s="56">
        <f t="shared" si="0"/>
        <v>0</v>
      </c>
      <c r="AG3" s="56">
        <f t="shared" si="0"/>
        <v>0</v>
      </c>
      <c r="AH3" s="56">
        <v>0</v>
      </c>
      <c r="AI3" s="56">
        <f t="shared" si="0"/>
        <v>59520180</v>
      </c>
      <c r="AJ3" s="56">
        <f t="shared" si="0"/>
        <v>95861596</v>
      </c>
      <c r="AK3" s="56">
        <v>0</v>
      </c>
      <c r="AL3" s="56">
        <f t="shared" si="0"/>
        <v>1</v>
      </c>
      <c r="AM3" s="56">
        <f t="shared" si="0"/>
        <v>25897514</v>
      </c>
      <c r="AN3" s="59">
        <f t="shared" si="0"/>
        <v>62533288</v>
      </c>
    </row>
    <row r="4" spans="1:40" s="6" customFormat="1" x14ac:dyDescent="0.15">
      <c r="A4" s="60" t="s">
        <v>264</v>
      </c>
      <c r="B4" s="57">
        <f>SUM(C4:AN4)</f>
        <v>508009</v>
      </c>
      <c r="C4" s="70">
        <v>0</v>
      </c>
      <c r="D4" s="58">
        <v>0</v>
      </c>
      <c r="E4" s="58">
        <v>0</v>
      </c>
      <c r="F4" s="58">
        <v>0</v>
      </c>
      <c r="G4" s="58">
        <v>0</v>
      </c>
      <c r="H4" s="58">
        <v>0</v>
      </c>
      <c r="I4" s="58">
        <v>0</v>
      </c>
      <c r="J4" s="58">
        <v>0</v>
      </c>
      <c r="K4" s="58">
        <v>0</v>
      </c>
      <c r="L4" s="58">
        <v>0</v>
      </c>
      <c r="M4" s="58">
        <v>0</v>
      </c>
      <c r="N4" s="58">
        <v>0</v>
      </c>
      <c r="O4" s="58">
        <v>0</v>
      </c>
      <c r="P4" s="58">
        <v>0</v>
      </c>
      <c r="Q4" s="58">
        <v>0</v>
      </c>
      <c r="R4" s="58">
        <v>508009</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SUM(C5:AN5)</f>
        <v>26535460</v>
      </c>
      <c r="C5" s="58">
        <v>0</v>
      </c>
      <c r="D5" s="70">
        <v>0</v>
      </c>
      <c r="E5" s="58">
        <v>0</v>
      </c>
      <c r="F5" s="58">
        <v>2791208</v>
      </c>
      <c r="G5" s="58">
        <v>187648</v>
      </c>
      <c r="H5" s="58">
        <v>3859721</v>
      </c>
      <c r="I5" s="58">
        <v>4685638</v>
      </c>
      <c r="J5" s="58">
        <v>0</v>
      </c>
      <c r="K5" s="58">
        <v>23000</v>
      </c>
      <c r="L5" s="58">
        <v>3622958</v>
      </c>
      <c r="M5" s="58">
        <v>0</v>
      </c>
      <c r="N5" s="58">
        <v>540001</v>
      </c>
      <c r="O5" s="58">
        <v>0</v>
      </c>
      <c r="P5" s="58">
        <v>0</v>
      </c>
      <c r="Q5" s="58">
        <v>5020530</v>
      </c>
      <c r="R5" s="58">
        <v>4729678</v>
      </c>
      <c r="S5" s="58">
        <v>0</v>
      </c>
      <c r="T5" s="58">
        <v>773724</v>
      </c>
      <c r="U5" s="58">
        <v>2771</v>
      </c>
      <c r="V5" s="58">
        <v>88000</v>
      </c>
      <c r="W5" s="58">
        <v>0</v>
      </c>
      <c r="X5" s="58">
        <v>0</v>
      </c>
      <c r="Y5" s="58">
        <v>10</v>
      </c>
      <c r="Z5" s="58">
        <v>0</v>
      </c>
      <c r="AA5" s="58">
        <v>0</v>
      </c>
      <c r="AB5" s="58">
        <v>0</v>
      </c>
      <c r="AC5" s="58">
        <v>0</v>
      </c>
      <c r="AD5" s="58">
        <v>0</v>
      </c>
      <c r="AE5" s="58">
        <v>0</v>
      </c>
      <c r="AF5" s="58">
        <v>0</v>
      </c>
      <c r="AG5" s="58">
        <v>0</v>
      </c>
      <c r="AH5" s="58">
        <v>0</v>
      </c>
      <c r="AI5" s="58">
        <v>0</v>
      </c>
      <c r="AJ5" s="58">
        <v>0</v>
      </c>
      <c r="AK5" s="58">
        <v>0</v>
      </c>
      <c r="AL5" s="58">
        <v>0</v>
      </c>
      <c r="AM5" s="58">
        <v>210573</v>
      </c>
      <c r="AN5" s="61">
        <v>0</v>
      </c>
    </row>
    <row r="6" spans="1:40" ht="14.25" x14ac:dyDescent="0.15">
      <c r="A6" s="62" t="s">
        <v>13</v>
      </c>
      <c r="B6" s="57">
        <f t="shared" ref="B6:B18" si="1">SUM(C6:AN6)</f>
        <v>19491926</v>
      </c>
      <c r="C6" s="58">
        <v>0</v>
      </c>
      <c r="D6" s="58">
        <v>265345</v>
      </c>
      <c r="E6" s="70">
        <v>0</v>
      </c>
      <c r="F6" s="58">
        <v>699985</v>
      </c>
      <c r="G6" s="58">
        <v>38680</v>
      </c>
      <c r="H6" s="58">
        <v>4087811</v>
      </c>
      <c r="I6" s="58">
        <v>853977</v>
      </c>
      <c r="J6" s="58">
        <v>0</v>
      </c>
      <c r="K6" s="58">
        <v>0</v>
      </c>
      <c r="L6" s="58">
        <v>1365001</v>
      </c>
      <c r="M6" s="58">
        <v>261000</v>
      </c>
      <c r="N6" s="58">
        <v>3448480</v>
      </c>
      <c r="O6" s="58">
        <v>0</v>
      </c>
      <c r="P6" s="58">
        <v>404251</v>
      </c>
      <c r="Q6" s="58">
        <v>118000</v>
      </c>
      <c r="R6" s="58">
        <v>6671707</v>
      </c>
      <c r="S6" s="58">
        <v>0</v>
      </c>
      <c r="T6" s="58">
        <v>148907</v>
      </c>
      <c r="U6" s="58">
        <v>0</v>
      </c>
      <c r="V6" s="58">
        <v>143394</v>
      </c>
      <c r="W6" s="58">
        <v>0</v>
      </c>
      <c r="X6" s="58">
        <v>0</v>
      </c>
      <c r="Y6" s="58">
        <v>0</v>
      </c>
      <c r="Z6" s="58">
        <v>260919</v>
      </c>
      <c r="AA6" s="58">
        <v>624469</v>
      </c>
      <c r="AB6" s="58">
        <v>0</v>
      </c>
      <c r="AC6" s="58">
        <v>0</v>
      </c>
      <c r="AD6" s="58">
        <v>0</v>
      </c>
      <c r="AE6" s="58">
        <v>0</v>
      </c>
      <c r="AF6" s="58">
        <v>0</v>
      </c>
      <c r="AG6" s="58">
        <v>0</v>
      </c>
      <c r="AH6" s="58">
        <v>0</v>
      </c>
      <c r="AI6" s="58">
        <v>0</v>
      </c>
      <c r="AJ6" s="58">
        <v>100000</v>
      </c>
      <c r="AK6" s="58">
        <v>0</v>
      </c>
      <c r="AL6" s="58">
        <v>0</v>
      </c>
      <c r="AM6" s="58">
        <v>0</v>
      </c>
      <c r="AN6" s="61">
        <v>0</v>
      </c>
    </row>
    <row r="7" spans="1:40" ht="14.25" x14ac:dyDescent="0.15">
      <c r="A7" s="62" t="s">
        <v>16</v>
      </c>
      <c r="B7" s="57">
        <f t="shared" si="1"/>
        <v>252272602</v>
      </c>
      <c r="C7" s="58">
        <v>0</v>
      </c>
      <c r="D7" s="58">
        <v>62468</v>
      </c>
      <c r="E7" s="58">
        <v>42854</v>
      </c>
      <c r="F7" s="70">
        <v>0</v>
      </c>
      <c r="G7" s="58">
        <v>515000</v>
      </c>
      <c r="H7" s="58">
        <v>8468616</v>
      </c>
      <c r="I7" s="58">
        <v>62189111</v>
      </c>
      <c r="J7" s="58">
        <v>156001</v>
      </c>
      <c r="K7" s="58">
        <v>28000</v>
      </c>
      <c r="L7" s="58">
        <v>40456901</v>
      </c>
      <c r="M7" s="58">
        <v>0</v>
      </c>
      <c r="N7" s="58">
        <v>38951877</v>
      </c>
      <c r="O7" s="58">
        <v>5000</v>
      </c>
      <c r="P7" s="58">
        <v>121371</v>
      </c>
      <c r="Q7" s="58">
        <v>1800411</v>
      </c>
      <c r="R7" s="58">
        <v>28721086</v>
      </c>
      <c r="S7" s="58">
        <v>1</v>
      </c>
      <c r="T7" s="58">
        <v>3960723</v>
      </c>
      <c r="U7" s="58">
        <v>16129506</v>
      </c>
      <c r="V7" s="58">
        <v>338006</v>
      </c>
      <c r="W7" s="58">
        <v>103791</v>
      </c>
      <c r="X7" s="58">
        <v>0</v>
      </c>
      <c r="Y7" s="58">
        <v>3234376</v>
      </c>
      <c r="Z7" s="58">
        <v>9345450</v>
      </c>
      <c r="AA7" s="58">
        <v>289000</v>
      </c>
      <c r="AB7" s="58">
        <v>126</v>
      </c>
      <c r="AC7" s="58">
        <v>0</v>
      </c>
      <c r="AD7" s="58">
        <v>0</v>
      </c>
      <c r="AE7" s="58">
        <v>0</v>
      </c>
      <c r="AF7" s="58">
        <v>0</v>
      </c>
      <c r="AG7" s="58">
        <v>0</v>
      </c>
      <c r="AH7" s="58">
        <v>0</v>
      </c>
      <c r="AI7" s="58">
        <v>0</v>
      </c>
      <c r="AJ7" s="58">
        <v>17368926</v>
      </c>
      <c r="AK7" s="58">
        <v>0</v>
      </c>
      <c r="AL7" s="58">
        <v>0</v>
      </c>
      <c r="AM7" s="58">
        <v>19984001</v>
      </c>
      <c r="AN7" s="61">
        <v>0</v>
      </c>
    </row>
    <row r="8" spans="1:40" ht="14.25" x14ac:dyDescent="0.15">
      <c r="A8" s="62" t="s">
        <v>10</v>
      </c>
      <c r="B8" s="57">
        <f t="shared" si="1"/>
        <v>14422800</v>
      </c>
      <c r="C8" s="58">
        <v>0</v>
      </c>
      <c r="D8" s="58">
        <v>78638</v>
      </c>
      <c r="E8" s="58">
        <v>0</v>
      </c>
      <c r="F8" s="58">
        <v>2293000</v>
      </c>
      <c r="G8" s="70">
        <v>0</v>
      </c>
      <c r="H8" s="58">
        <v>460057</v>
      </c>
      <c r="I8" s="58">
        <v>474345</v>
      </c>
      <c r="J8" s="58">
        <v>0</v>
      </c>
      <c r="K8" s="58">
        <v>0</v>
      </c>
      <c r="L8" s="58">
        <v>0</v>
      </c>
      <c r="M8" s="58">
        <v>0</v>
      </c>
      <c r="N8" s="58">
        <v>100200</v>
      </c>
      <c r="O8" s="58">
        <v>0</v>
      </c>
      <c r="P8" s="58">
        <v>1200</v>
      </c>
      <c r="Q8" s="58">
        <v>1778279</v>
      </c>
      <c r="R8" s="58">
        <v>7246641</v>
      </c>
      <c r="S8" s="58">
        <v>0</v>
      </c>
      <c r="T8" s="58">
        <v>0</v>
      </c>
      <c r="U8" s="58">
        <v>0</v>
      </c>
      <c r="V8" s="58">
        <v>0</v>
      </c>
      <c r="W8" s="58">
        <v>0</v>
      </c>
      <c r="X8" s="58">
        <v>1130000</v>
      </c>
      <c r="Y8" s="58">
        <v>515000</v>
      </c>
      <c r="Z8" s="58">
        <v>0</v>
      </c>
      <c r="AA8" s="58">
        <v>0</v>
      </c>
      <c r="AB8" s="58">
        <v>0</v>
      </c>
      <c r="AC8" s="58">
        <v>0</v>
      </c>
      <c r="AD8" s="58">
        <v>0</v>
      </c>
      <c r="AE8" s="58">
        <v>0</v>
      </c>
      <c r="AF8" s="58">
        <v>0</v>
      </c>
      <c r="AG8" s="58">
        <v>0</v>
      </c>
      <c r="AH8" s="58">
        <v>0</v>
      </c>
      <c r="AI8" s="58">
        <v>0</v>
      </c>
      <c r="AJ8" s="58">
        <v>0</v>
      </c>
      <c r="AK8" s="58">
        <v>0</v>
      </c>
      <c r="AL8" s="58">
        <v>0</v>
      </c>
      <c r="AM8" s="58">
        <v>345440</v>
      </c>
      <c r="AN8" s="61">
        <v>0</v>
      </c>
    </row>
    <row r="9" spans="1:40" ht="14.25" x14ac:dyDescent="0.15">
      <c r="A9" s="62" t="s">
        <v>11</v>
      </c>
      <c r="B9" s="57">
        <f t="shared" si="1"/>
        <v>347309126</v>
      </c>
      <c r="C9" s="58">
        <v>0</v>
      </c>
      <c r="D9" s="58">
        <v>13792444</v>
      </c>
      <c r="E9" s="58">
        <v>920755</v>
      </c>
      <c r="F9" s="58">
        <v>29353527</v>
      </c>
      <c r="G9" s="58">
        <v>1682419</v>
      </c>
      <c r="H9" s="70">
        <v>0</v>
      </c>
      <c r="I9" s="58">
        <v>44275793</v>
      </c>
      <c r="J9" s="58">
        <v>10001</v>
      </c>
      <c r="K9" s="58">
        <v>470740</v>
      </c>
      <c r="L9" s="58">
        <v>11274497</v>
      </c>
      <c r="M9" s="58">
        <v>274500</v>
      </c>
      <c r="N9" s="58">
        <v>29113975</v>
      </c>
      <c r="O9" s="58">
        <v>614254</v>
      </c>
      <c r="P9" s="58">
        <v>9250217</v>
      </c>
      <c r="Q9" s="58">
        <v>557000</v>
      </c>
      <c r="R9" s="58">
        <v>189882662</v>
      </c>
      <c r="S9" s="58">
        <v>333937</v>
      </c>
      <c r="T9" s="58">
        <v>3844294</v>
      </c>
      <c r="U9" s="58">
        <v>1015000</v>
      </c>
      <c r="V9" s="58">
        <v>213485</v>
      </c>
      <c r="W9" s="58">
        <v>10000</v>
      </c>
      <c r="X9" s="58">
        <v>47943</v>
      </c>
      <c r="Y9" s="58">
        <v>5678630</v>
      </c>
      <c r="Z9" s="58">
        <v>2710000</v>
      </c>
      <c r="AA9" s="58">
        <v>107008</v>
      </c>
      <c r="AB9" s="58">
        <v>0</v>
      </c>
      <c r="AC9" s="58">
        <v>0</v>
      </c>
      <c r="AD9" s="58">
        <v>0</v>
      </c>
      <c r="AE9" s="58">
        <v>0</v>
      </c>
      <c r="AF9" s="58">
        <v>0</v>
      </c>
      <c r="AG9" s="58">
        <v>0</v>
      </c>
      <c r="AH9" s="58">
        <v>0</v>
      </c>
      <c r="AI9" s="58">
        <v>0</v>
      </c>
      <c r="AJ9" s="58">
        <v>1689425</v>
      </c>
      <c r="AK9" s="58">
        <v>0</v>
      </c>
      <c r="AL9" s="58">
        <v>0</v>
      </c>
      <c r="AM9" s="58">
        <v>186620</v>
      </c>
      <c r="AN9" s="61">
        <v>0</v>
      </c>
    </row>
    <row r="10" spans="1:40" ht="14.25" x14ac:dyDescent="0.15">
      <c r="A10" s="62" t="s">
        <v>17</v>
      </c>
      <c r="B10" s="57">
        <f t="shared" si="1"/>
        <v>265195866</v>
      </c>
      <c r="C10" s="58">
        <v>0</v>
      </c>
      <c r="D10" s="58">
        <v>4981832</v>
      </c>
      <c r="E10" s="58">
        <v>941658</v>
      </c>
      <c r="F10" s="58">
        <v>55109899</v>
      </c>
      <c r="G10" s="58">
        <v>649160</v>
      </c>
      <c r="H10" s="58">
        <v>29479738</v>
      </c>
      <c r="I10" s="70">
        <v>0</v>
      </c>
      <c r="J10" s="58">
        <v>0</v>
      </c>
      <c r="K10" s="58">
        <v>345400</v>
      </c>
      <c r="L10" s="58">
        <v>1724558</v>
      </c>
      <c r="M10" s="58">
        <v>0</v>
      </c>
      <c r="N10" s="58">
        <v>20204354</v>
      </c>
      <c r="O10" s="58">
        <v>0</v>
      </c>
      <c r="P10" s="58">
        <v>8664784</v>
      </c>
      <c r="Q10" s="58">
        <v>2381674</v>
      </c>
      <c r="R10" s="58">
        <v>126566603</v>
      </c>
      <c r="S10" s="58">
        <v>1</v>
      </c>
      <c r="T10" s="58">
        <v>5862611</v>
      </c>
      <c r="U10" s="58">
        <v>594106</v>
      </c>
      <c r="V10" s="58">
        <v>1398000</v>
      </c>
      <c r="W10" s="58">
        <v>0</v>
      </c>
      <c r="X10" s="58">
        <v>14000</v>
      </c>
      <c r="Y10" s="58">
        <v>2383798</v>
      </c>
      <c r="Z10" s="58">
        <v>229500</v>
      </c>
      <c r="AA10" s="58">
        <v>0</v>
      </c>
      <c r="AB10" s="58">
        <v>128655</v>
      </c>
      <c r="AC10" s="58">
        <v>0</v>
      </c>
      <c r="AD10" s="58">
        <v>0</v>
      </c>
      <c r="AE10" s="58">
        <v>0</v>
      </c>
      <c r="AF10" s="58">
        <v>0</v>
      </c>
      <c r="AG10" s="58">
        <v>0</v>
      </c>
      <c r="AH10" s="58">
        <v>0</v>
      </c>
      <c r="AI10" s="58">
        <v>0</v>
      </c>
      <c r="AJ10" s="58">
        <v>3374726</v>
      </c>
      <c r="AK10" s="58">
        <v>0</v>
      </c>
      <c r="AL10" s="58">
        <v>0</v>
      </c>
      <c r="AM10" s="58">
        <v>160809</v>
      </c>
      <c r="AN10" s="61">
        <v>0</v>
      </c>
    </row>
    <row r="11" spans="1:40" ht="14.25" x14ac:dyDescent="0.15">
      <c r="A11" s="62" t="s">
        <v>6</v>
      </c>
      <c r="B11" s="57">
        <f t="shared" si="1"/>
        <v>7003356</v>
      </c>
      <c r="C11" s="58">
        <v>0</v>
      </c>
      <c r="D11" s="58">
        <v>0</v>
      </c>
      <c r="E11" s="58">
        <v>0</v>
      </c>
      <c r="F11" s="58">
        <v>1</v>
      </c>
      <c r="G11" s="58">
        <v>0</v>
      </c>
      <c r="H11" s="58">
        <v>3608255</v>
      </c>
      <c r="I11" s="58">
        <v>0</v>
      </c>
      <c r="J11" s="70">
        <v>0</v>
      </c>
      <c r="K11" s="58">
        <v>0</v>
      </c>
      <c r="L11" s="58">
        <v>501899</v>
      </c>
      <c r="M11" s="58">
        <v>0</v>
      </c>
      <c r="N11" s="58">
        <v>129255</v>
      </c>
      <c r="O11" s="58">
        <v>0</v>
      </c>
      <c r="P11" s="58">
        <v>70000</v>
      </c>
      <c r="Q11" s="58">
        <v>0</v>
      </c>
      <c r="R11" s="58">
        <v>2041578</v>
      </c>
      <c r="S11" s="58">
        <v>90000</v>
      </c>
      <c r="T11" s="58">
        <v>0</v>
      </c>
      <c r="U11" s="58">
        <v>0</v>
      </c>
      <c r="V11" s="58">
        <v>0</v>
      </c>
      <c r="W11" s="58">
        <v>0</v>
      </c>
      <c r="X11" s="58">
        <v>0</v>
      </c>
      <c r="Y11" s="58">
        <v>90000</v>
      </c>
      <c r="Z11" s="58">
        <v>472368</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9339043</v>
      </c>
      <c r="C12" s="58">
        <v>0</v>
      </c>
      <c r="D12" s="58">
        <v>0</v>
      </c>
      <c r="E12" s="58">
        <v>0</v>
      </c>
      <c r="F12" s="58">
        <v>373000</v>
      </c>
      <c r="G12" s="58">
        <v>635000</v>
      </c>
      <c r="H12" s="58">
        <v>1105300</v>
      </c>
      <c r="I12" s="58">
        <v>671000</v>
      </c>
      <c r="J12" s="58">
        <v>0</v>
      </c>
      <c r="K12" s="70">
        <v>0</v>
      </c>
      <c r="L12" s="58">
        <v>19800</v>
      </c>
      <c r="M12" s="58">
        <v>0</v>
      </c>
      <c r="N12" s="58">
        <v>248018</v>
      </c>
      <c r="O12" s="58">
        <v>0</v>
      </c>
      <c r="P12" s="58">
        <v>421000</v>
      </c>
      <c r="Q12" s="58">
        <v>0</v>
      </c>
      <c r="R12" s="58">
        <v>5785925</v>
      </c>
      <c r="S12" s="58">
        <v>0</v>
      </c>
      <c r="T12" s="58">
        <v>0</v>
      </c>
      <c r="U12" s="58">
        <v>0</v>
      </c>
      <c r="V12" s="58">
        <v>0</v>
      </c>
      <c r="W12" s="58">
        <v>0</v>
      </c>
      <c r="X12" s="58">
        <v>0</v>
      </c>
      <c r="Y12" s="58">
        <v>80000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192778696</v>
      </c>
      <c r="C13" s="58">
        <v>0</v>
      </c>
      <c r="D13" s="58">
        <v>989500</v>
      </c>
      <c r="E13" s="58">
        <v>679673</v>
      </c>
      <c r="F13" s="58">
        <v>6249814</v>
      </c>
      <c r="G13" s="58">
        <v>266672</v>
      </c>
      <c r="H13" s="58">
        <v>38672115</v>
      </c>
      <c r="I13" s="58">
        <v>11407182</v>
      </c>
      <c r="J13" s="58">
        <v>293399</v>
      </c>
      <c r="K13" s="58">
        <v>0</v>
      </c>
      <c r="L13" s="70">
        <v>0</v>
      </c>
      <c r="M13" s="58">
        <v>0</v>
      </c>
      <c r="N13" s="58">
        <v>25509439</v>
      </c>
      <c r="O13" s="58">
        <v>3</v>
      </c>
      <c r="P13" s="58">
        <v>2270438</v>
      </c>
      <c r="Q13" s="58">
        <v>834452</v>
      </c>
      <c r="R13" s="58">
        <v>95382910</v>
      </c>
      <c r="S13" s="58">
        <v>0</v>
      </c>
      <c r="T13" s="58">
        <v>668366</v>
      </c>
      <c r="U13" s="58">
        <v>214000</v>
      </c>
      <c r="V13" s="58">
        <v>0</v>
      </c>
      <c r="W13" s="58">
        <v>10000</v>
      </c>
      <c r="X13" s="58">
        <v>0</v>
      </c>
      <c r="Y13" s="58">
        <v>437202</v>
      </c>
      <c r="Z13" s="58">
        <v>1099004</v>
      </c>
      <c r="AA13" s="58">
        <v>773887</v>
      </c>
      <c r="AB13" s="58">
        <v>9179</v>
      </c>
      <c r="AC13" s="58">
        <v>0</v>
      </c>
      <c r="AD13" s="58">
        <v>0</v>
      </c>
      <c r="AE13" s="58">
        <v>0</v>
      </c>
      <c r="AF13" s="58">
        <v>0</v>
      </c>
      <c r="AG13" s="58">
        <v>0</v>
      </c>
      <c r="AH13" s="58">
        <v>0</v>
      </c>
      <c r="AI13" s="58">
        <v>0</v>
      </c>
      <c r="AJ13" s="58">
        <v>7011461</v>
      </c>
      <c r="AK13" s="58">
        <v>0</v>
      </c>
      <c r="AL13" s="58">
        <v>0</v>
      </c>
      <c r="AM13" s="58">
        <v>0</v>
      </c>
      <c r="AN13" s="61">
        <v>0</v>
      </c>
    </row>
    <row r="14" spans="1:40" ht="14.25" x14ac:dyDescent="0.15">
      <c r="A14" s="62" t="s">
        <v>18</v>
      </c>
      <c r="B14" s="57">
        <f t="shared" si="1"/>
        <v>798098</v>
      </c>
      <c r="C14" s="58">
        <v>0</v>
      </c>
      <c r="D14" s="58">
        <v>0</v>
      </c>
      <c r="E14" s="58">
        <v>7000</v>
      </c>
      <c r="F14" s="58">
        <v>0</v>
      </c>
      <c r="G14" s="58">
        <v>0</v>
      </c>
      <c r="H14" s="58">
        <v>29000</v>
      </c>
      <c r="I14" s="58">
        <v>197050</v>
      </c>
      <c r="J14" s="58">
        <v>0</v>
      </c>
      <c r="K14" s="58">
        <v>0</v>
      </c>
      <c r="L14" s="58">
        <v>0</v>
      </c>
      <c r="M14" s="70">
        <v>0</v>
      </c>
      <c r="N14" s="58">
        <v>12548</v>
      </c>
      <c r="O14" s="58">
        <v>0</v>
      </c>
      <c r="P14" s="58">
        <v>0</v>
      </c>
      <c r="Q14" s="58">
        <v>432500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32000</v>
      </c>
      <c r="AK14" s="58">
        <v>0</v>
      </c>
      <c r="AL14" s="58">
        <v>0</v>
      </c>
      <c r="AM14" s="58">
        <v>88000</v>
      </c>
      <c r="AN14" s="61">
        <v>0</v>
      </c>
    </row>
    <row r="15" spans="1:40" ht="14.25" x14ac:dyDescent="0.15">
      <c r="A15" s="62" t="s">
        <v>265</v>
      </c>
      <c r="B15" s="57">
        <f t="shared" si="1"/>
        <v>151788308</v>
      </c>
      <c r="C15" s="58">
        <v>0</v>
      </c>
      <c r="D15" s="58">
        <v>540637</v>
      </c>
      <c r="E15" s="58">
        <v>8929360</v>
      </c>
      <c r="F15" s="58">
        <v>12356174</v>
      </c>
      <c r="G15" s="58">
        <v>100803</v>
      </c>
      <c r="H15" s="58">
        <v>21568226</v>
      </c>
      <c r="I15" s="58">
        <v>24230041</v>
      </c>
      <c r="J15" s="58">
        <v>60000</v>
      </c>
      <c r="K15" s="58">
        <v>312800</v>
      </c>
      <c r="L15" s="58">
        <v>35315377</v>
      </c>
      <c r="M15" s="58">
        <v>68000</v>
      </c>
      <c r="N15" s="70">
        <v>0</v>
      </c>
      <c r="O15" s="58">
        <v>224163</v>
      </c>
      <c r="P15" s="58">
        <v>1666060</v>
      </c>
      <c r="Q15" s="58">
        <v>5050200</v>
      </c>
      <c r="R15" s="58">
        <v>28003797</v>
      </c>
      <c r="S15" s="58">
        <v>0</v>
      </c>
      <c r="T15" s="58">
        <v>3241595</v>
      </c>
      <c r="U15" s="58">
        <v>81995</v>
      </c>
      <c r="V15" s="58">
        <v>469402</v>
      </c>
      <c r="W15" s="58">
        <v>302798</v>
      </c>
      <c r="X15" s="58">
        <v>1323212</v>
      </c>
      <c r="Y15" s="58">
        <v>1690779</v>
      </c>
      <c r="Z15" s="58">
        <v>817996</v>
      </c>
      <c r="AA15" s="58">
        <v>418000</v>
      </c>
      <c r="AB15" s="58">
        <v>179527</v>
      </c>
      <c r="AC15" s="58">
        <v>0</v>
      </c>
      <c r="AD15" s="58">
        <v>0</v>
      </c>
      <c r="AE15" s="58">
        <v>0</v>
      </c>
      <c r="AF15" s="58">
        <v>0</v>
      </c>
      <c r="AG15" s="58">
        <v>0</v>
      </c>
      <c r="AH15" s="58">
        <v>0</v>
      </c>
      <c r="AI15" s="58">
        <v>0</v>
      </c>
      <c r="AJ15" s="58">
        <v>4819054</v>
      </c>
      <c r="AK15" s="58">
        <v>0</v>
      </c>
      <c r="AL15" s="58">
        <v>0</v>
      </c>
      <c r="AM15" s="58">
        <v>18312</v>
      </c>
      <c r="AN15" s="61">
        <v>0</v>
      </c>
    </row>
    <row r="16" spans="1:40" ht="14.25" x14ac:dyDescent="0.15">
      <c r="A16" s="62" t="s">
        <v>5</v>
      </c>
      <c r="B16" s="57">
        <f t="shared" si="1"/>
        <v>13067978</v>
      </c>
      <c r="C16" s="58">
        <v>0</v>
      </c>
      <c r="D16" s="58">
        <v>0</v>
      </c>
      <c r="E16" s="58">
        <v>0</v>
      </c>
      <c r="F16" s="58">
        <v>58000</v>
      </c>
      <c r="G16" s="58">
        <v>0</v>
      </c>
      <c r="H16" s="58">
        <v>4749465</v>
      </c>
      <c r="I16" s="58">
        <v>2665152</v>
      </c>
      <c r="J16" s="58">
        <v>0</v>
      </c>
      <c r="K16" s="58">
        <v>140000</v>
      </c>
      <c r="L16" s="58">
        <v>394001</v>
      </c>
      <c r="M16" s="58">
        <v>0</v>
      </c>
      <c r="N16" s="58">
        <v>283210</v>
      </c>
      <c r="O16" s="70">
        <v>0</v>
      </c>
      <c r="P16" s="58">
        <v>1493675</v>
      </c>
      <c r="Q16" s="58">
        <v>0</v>
      </c>
      <c r="R16" s="58">
        <v>3199475</v>
      </c>
      <c r="S16" s="58">
        <v>0</v>
      </c>
      <c r="T16" s="58">
        <v>0</v>
      </c>
      <c r="U16" s="58">
        <v>0</v>
      </c>
      <c r="V16" s="58">
        <v>0</v>
      </c>
      <c r="W16" s="58">
        <v>0</v>
      </c>
      <c r="X16" s="58">
        <v>0</v>
      </c>
      <c r="Y16" s="58">
        <v>0</v>
      </c>
      <c r="Z16" s="58">
        <v>85000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60603307</v>
      </c>
      <c r="C17" s="58">
        <v>0</v>
      </c>
      <c r="D17" s="58">
        <v>175000</v>
      </c>
      <c r="E17" s="58">
        <v>1579888</v>
      </c>
      <c r="F17" s="58">
        <v>7392111</v>
      </c>
      <c r="G17" s="58">
        <v>47390</v>
      </c>
      <c r="H17" s="58">
        <v>7649908</v>
      </c>
      <c r="I17" s="58">
        <v>1649130</v>
      </c>
      <c r="J17" s="58">
        <v>0</v>
      </c>
      <c r="K17" s="58">
        <v>646500</v>
      </c>
      <c r="L17" s="58">
        <v>8273560</v>
      </c>
      <c r="M17" s="58">
        <v>0</v>
      </c>
      <c r="N17" s="58">
        <v>3105302</v>
      </c>
      <c r="O17" s="58">
        <v>2522367</v>
      </c>
      <c r="P17" s="70">
        <v>0</v>
      </c>
      <c r="Q17" s="58">
        <v>0</v>
      </c>
      <c r="R17" s="58">
        <v>27095990</v>
      </c>
      <c r="S17" s="58">
        <v>0</v>
      </c>
      <c r="T17" s="58">
        <v>0</v>
      </c>
      <c r="U17" s="58">
        <v>0</v>
      </c>
      <c r="V17" s="58">
        <v>0</v>
      </c>
      <c r="W17" s="58">
        <v>0</v>
      </c>
      <c r="X17" s="58">
        <v>0</v>
      </c>
      <c r="Y17" s="58">
        <v>302200</v>
      </c>
      <c r="Z17" s="58">
        <v>30000</v>
      </c>
      <c r="AA17" s="58">
        <v>0</v>
      </c>
      <c r="AB17" s="58">
        <v>0</v>
      </c>
      <c r="AC17" s="58">
        <v>0</v>
      </c>
      <c r="AD17" s="58">
        <v>0</v>
      </c>
      <c r="AE17" s="58">
        <v>0</v>
      </c>
      <c r="AF17" s="58">
        <v>0</v>
      </c>
      <c r="AG17" s="58">
        <v>0</v>
      </c>
      <c r="AH17" s="58">
        <v>0</v>
      </c>
      <c r="AI17" s="58">
        <v>0</v>
      </c>
      <c r="AJ17" s="58">
        <v>0</v>
      </c>
      <c r="AK17" s="58">
        <v>0</v>
      </c>
      <c r="AL17" s="58">
        <v>0</v>
      </c>
      <c r="AM17" s="58">
        <v>133961</v>
      </c>
      <c r="AN17" s="61">
        <v>0</v>
      </c>
    </row>
    <row r="18" spans="1:40" ht="14.25" x14ac:dyDescent="0.15">
      <c r="A18" s="62" t="s">
        <v>9</v>
      </c>
      <c r="B18" s="57">
        <f t="shared" si="1"/>
        <v>21547352</v>
      </c>
      <c r="C18" s="58">
        <v>0</v>
      </c>
      <c r="D18" s="58">
        <v>251398</v>
      </c>
      <c r="E18" s="58">
        <v>2000</v>
      </c>
      <c r="F18" s="58">
        <v>4140883</v>
      </c>
      <c r="G18" s="58">
        <v>458458</v>
      </c>
      <c r="H18" s="58">
        <v>420895</v>
      </c>
      <c r="I18" s="58">
        <v>5243955</v>
      </c>
      <c r="J18" s="58">
        <v>0</v>
      </c>
      <c r="K18" s="58">
        <v>73500</v>
      </c>
      <c r="L18" s="58">
        <v>1585200</v>
      </c>
      <c r="M18" s="58">
        <v>19000</v>
      </c>
      <c r="N18" s="58">
        <v>3557996</v>
      </c>
      <c r="O18" s="58">
        <v>0</v>
      </c>
      <c r="P18" s="58">
        <v>0</v>
      </c>
      <c r="Q18" s="70">
        <v>0</v>
      </c>
      <c r="R18" s="58">
        <v>4234026</v>
      </c>
      <c r="S18" s="58">
        <v>0</v>
      </c>
      <c r="T18" s="58">
        <v>50000</v>
      </c>
      <c r="U18" s="58">
        <v>36011</v>
      </c>
      <c r="V18" s="58">
        <v>0</v>
      </c>
      <c r="W18" s="58">
        <v>0</v>
      </c>
      <c r="X18" s="58">
        <v>0</v>
      </c>
      <c r="Y18" s="58">
        <v>0</v>
      </c>
      <c r="Z18" s="58">
        <v>0</v>
      </c>
      <c r="AA18" s="58">
        <v>460000</v>
      </c>
      <c r="AB18" s="58">
        <v>0</v>
      </c>
      <c r="AC18" s="58">
        <v>0</v>
      </c>
      <c r="AD18" s="58">
        <v>0</v>
      </c>
      <c r="AE18" s="58">
        <v>0</v>
      </c>
      <c r="AF18" s="58">
        <v>0</v>
      </c>
      <c r="AG18" s="58">
        <v>0</v>
      </c>
      <c r="AH18" s="58">
        <v>0</v>
      </c>
      <c r="AI18" s="58">
        <v>0</v>
      </c>
      <c r="AJ18" s="58">
        <v>994530</v>
      </c>
      <c r="AK18" s="58">
        <v>0</v>
      </c>
      <c r="AL18" s="58">
        <v>0</v>
      </c>
      <c r="AM18" s="58">
        <v>19500</v>
      </c>
      <c r="AN18" s="61">
        <v>0</v>
      </c>
    </row>
    <row r="19" spans="1:40" ht="14.25" x14ac:dyDescent="0.15">
      <c r="A19" s="62" t="s">
        <v>14</v>
      </c>
      <c r="B19" s="57">
        <f t="shared" ref="B19:B41" si="2">SUM(C19:AN19)</f>
        <v>464498835</v>
      </c>
      <c r="C19" s="58">
        <v>633525</v>
      </c>
      <c r="D19" s="58">
        <v>1927415</v>
      </c>
      <c r="E19" s="58">
        <v>1103521</v>
      </c>
      <c r="F19" s="58">
        <v>77655043</v>
      </c>
      <c r="G19" s="58">
        <v>11674835</v>
      </c>
      <c r="H19" s="58">
        <v>158222822</v>
      </c>
      <c r="I19" s="58">
        <v>91133620</v>
      </c>
      <c r="J19" s="58">
        <v>288625</v>
      </c>
      <c r="K19" s="58">
        <v>1359449</v>
      </c>
      <c r="L19" s="58">
        <v>37369888</v>
      </c>
      <c r="M19" s="58">
        <v>0</v>
      </c>
      <c r="N19" s="58">
        <v>32759546</v>
      </c>
      <c r="O19" s="58">
        <v>384733</v>
      </c>
      <c r="P19" s="58">
        <v>7118555</v>
      </c>
      <c r="Q19" s="58">
        <v>1634621</v>
      </c>
      <c r="R19" s="70">
        <v>0</v>
      </c>
      <c r="S19" s="58">
        <v>0</v>
      </c>
      <c r="T19" s="58">
        <v>6778225</v>
      </c>
      <c r="U19" s="58">
        <v>4052290</v>
      </c>
      <c r="V19" s="58">
        <v>1926838</v>
      </c>
      <c r="W19" s="58">
        <v>451514</v>
      </c>
      <c r="X19" s="58">
        <v>1088056</v>
      </c>
      <c r="Y19" s="58">
        <v>7119511</v>
      </c>
      <c r="Z19" s="58">
        <v>3582667</v>
      </c>
      <c r="AA19" s="58">
        <v>9000</v>
      </c>
      <c r="AB19" s="58">
        <v>11000</v>
      </c>
      <c r="AC19" s="58">
        <v>0</v>
      </c>
      <c r="AD19" s="58">
        <v>0</v>
      </c>
      <c r="AE19" s="58">
        <v>0</v>
      </c>
      <c r="AF19" s="58">
        <v>0</v>
      </c>
      <c r="AG19" s="58">
        <v>0</v>
      </c>
      <c r="AH19" s="58">
        <v>0</v>
      </c>
      <c r="AI19" s="58">
        <v>5340</v>
      </c>
      <c r="AJ19" s="58">
        <v>11891738</v>
      </c>
      <c r="AK19" s="58">
        <v>0</v>
      </c>
      <c r="AL19" s="58">
        <v>0</v>
      </c>
      <c r="AM19" s="58">
        <v>3363686</v>
      </c>
      <c r="AN19" s="61">
        <v>952772</v>
      </c>
    </row>
    <row r="20" spans="1:40" ht="14.25" x14ac:dyDescent="0.15">
      <c r="A20" s="63" t="s">
        <v>22</v>
      </c>
      <c r="B20" s="57">
        <f t="shared" si="2"/>
        <v>88755090</v>
      </c>
      <c r="C20" s="58">
        <v>0</v>
      </c>
      <c r="D20" s="58">
        <v>55140</v>
      </c>
      <c r="E20" s="58">
        <v>1129380</v>
      </c>
      <c r="F20" s="58">
        <v>118501</v>
      </c>
      <c r="G20" s="58">
        <v>0</v>
      </c>
      <c r="H20" s="58">
        <v>2433910</v>
      </c>
      <c r="I20" s="58">
        <v>1</v>
      </c>
      <c r="J20" s="58">
        <v>38500</v>
      </c>
      <c r="K20" s="58">
        <v>0</v>
      </c>
      <c r="L20" s="58">
        <v>2059694</v>
      </c>
      <c r="M20" s="58">
        <v>0</v>
      </c>
      <c r="N20" s="58">
        <v>741319</v>
      </c>
      <c r="O20" s="58">
        <v>0</v>
      </c>
      <c r="P20" s="58">
        <v>0</v>
      </c>
      <c r="Q20" s="58">
        <v>0</v>
      </c>
      <c r="R20" s="58">
        <v>76000</v>
      </c>
      <c r="S20" s="70">
        <v>0</v>
      </c>
      <c r="T20" s="58">
        <v>4964863</v>
      </c>
      <c r="U20" s="58">
        <v>0</v>
      </c>
      <c r="V20" s="58">
        <v>0</v>
      </c>
      <c r="W20" s="58">
        <v>0</v>
      </c>
      <c r="X20" s="58">
        <v>0</v>
      </c>
      <c r="Y20" s="58">
        <v>0</v>
      </c>
      <c r="Z20" s="58">
        <v>2137780</v>
      </c>
      <c r="AA20" s="58">
        <v>0</v>
      </c>
      <c r="AB20" s="58">
        <v>0</v>
      </c>
      <c r="AC20" s="58">
        <v>0</v>
      </c>
      <c r="AD20" s="58">
        <v>0</v>
      </c>
      <c r="AE20" s="58">
        <v>0</v>
      </c>
      <c r="AF20" s="58">
        <v>0</v>
      </c>
      <c r="AG20" s="58">
        <v>0</v>
      </c>
      <c r="AH20" s="58">
        <v>0</v>
      </c>
      <c r="AI20" s="58">
        <v>0</v>
      </c>
      <c r="AJ20" s="58">
        <v>40000002</v>
      </c>
      <c r="AK20" s="58">
        <v>0</v>
      </c>
      <c r="AL20" s="58">
        <v>0</v>
      </c>
      <c r="AM20" s="58">
        <v>0</v>
      </c>
      <c r="AN20" s="61">
        <v>35000000</v>
      </c>
    </row>
    <row r="21" spans="1:40" ht="14.25" x14ac:dyDescent="0.15">
      <c r="A21" s="63" t="s">
        <v>21</v>
      </c>
      <c r="B21" s="57">
        <f t="shared" si="2"/>
        <v>74335016</v>
      </c>
      <c r="C21" s="58">
        <v>0</v>
      </c>
      <c r="D21" s="58">
        <v>596920</v>
      </c>
      <c r="E21" s="58">
        <v>549544</v>
      </c>
      <c r="F21" s="58">
        <v>2098629</v>
      </c>
      <c r="G21" s="58">
        <v>21905</v>
      </c>
      <c r="H21" s="58">
        <v>11668613</v>
      </c>
      <c r="I21" s="58">
        <v>5093341</v>
      </c>
      <c r="J21" s="58">
        <v>0</v>
      </c>
      <c r="K21" s="58">
        <v>216000</v>
      </c>
      <c r="L21" s="58">
        <v>3834293</v>
      </c>
      <c r="M21" s="58">
        <v>200000</v>
      </c>
      <c r="N21" s="58">
        <v>2292859</v>
      </c>
      <c r="O21" s="58">
        <v>297000</v>
      </c>
      <c r="P21" s="58">
        <v>1000000</v>
      </c>
      <c r="Q21" s="58">
        <v>63689</v>
      </c>
      <c r="R21" s="58">
        <v>13520599</v>
      </c>
      <c r="S21" s="58">
        <v>1</v>
      </c>
      <c r="T21" s="70">
        <v>0</v>
      </c>
      <c r="U21" s="58">
        <v>14000</v>
      </c>
      <c r="V21" s="58">
        <v>1386670</v>
      </c>
      <c r="W21" s="58">
        <v>0</v>
      </c>
      <c r="X21" s="58">
        <v>0</v>
      </c>
      <c r="Y21" s="58">
        <v>1341065</v>
      </c>
      <c r="Z21" s="58">
        <v>171600</v>
      </c>
      <c r="AA21" s="58">
        <v>415500</v>
      </c>
      <c r="AB21" s="58">
        <v>0</v>
      </c>
      <c r="AC21" s="58">
        <v>0</v>
      </c>
      <c r="AD21" s="58">
        <v>0</v>
      </c>
      <c r="AE21" s="58">
        <v>0</v>
      </c>
      <c r="AF21" s="58">
        <v>0</v>
      </c>
      <c r="AG21" s="58">
        <v>0</v>
      </c>
      <c r="AH21" s="58">
        <v>0</v>
      </c>
      <c r="AI21" s="58">
        <v>25115564</v>
      </c>
      <c r="AJ21" s="58">
        <v>1703000</v>
      </c>
      <c r="AK21" s="58">
        <v>0</v>
      </c>
      <c r="AL21" s="58">
        <v>0</v>
      </c>
      <c r="AM21" s="58">
        <v>234224</v>
      </c>
      <c r="AN21" s="61">
        <v>2500000</v>
      </c>
    </row>
    <row r="22" spans="1:40" ht="14.25" x14ac:dyDescent="0.15">
      <c r="A22" s="63" t="s">
        <v>26</v>
      </c>
      <c r="B22" s="57">
        <f t="shared" si="2"/>
        <v>41902921</v>
      </c>
      <c r="C22" s="58">
        <v>0</v>
      </c>
      <c r="D22" s="58">
        <v>2908000</v>
      </c>
      <c r="E22" s="58">
        <v>0</v>
      </c>
      <c r="F22" s="58">
        <v>955006</v>
      </c>
      <c r="G22" s="58">
        <v>34436</v>
      </c>
      <c r="H22" s="58">
        <v>50000</v>
      </c>
      <c r="I22" s="58">
        <v>17120290</v>
      </c>
      <c r="J22" s="58">
        <v>0</v>
      </c>
      <c r="K22" s="58">
        <v>0</v>
      </c>
      <c r="L22" s="58">
        <v>300000</v>
      </c>
      <c r="M22" s="58">
        <v>1875000</v>
      </c>
      <c r="N22" s="58">
        <v>38171</v>
      </c>
      <c r="O22" s="58">
        <v>1905</v>
      </c>
      <c r="P22" s="58">
        <v>6285714</v>
      </c>
      <c r="Q22" s="58">
        <v>22298</v>
      </c>
      <c r="R22" s="58">
        <v>176000</v>
      </c>
      <c r="S22" s="58">
        <v>0</v>
      </c>
      <c r="T22" s="58">
        <v>0</v>
      </c>
      <c r="U22" s="70">
        <v>0</v>
      </c>
      <c r="V22" s="58">
        <v>0</v>
      </c>
      <c r="W22" s="58">
        <v>262500</v>
      </c>
      <c r="X22" s="58">
        <v>0</v>
      </c>
      <c r="Y22" s="58">
        <v>4</v>
      </c>
      <c r="Z22" s="58">
        <v>56995</v>
      </c>
      <c r="AA22" s="58">
        <v>0</v>
      </c>
      <c r="AB22" s="58">
        <v>0</v>
      </c>
      <c r="AC22" s="58">
        <v>0</v>
      </c>
      <c r="AD22" s="58">
        <v>0</v>
      </c>
      <c r="AE22" s="58">
        <v>0</v>
      </c>
      <c r="AF22" s="58">
        <v>0</v>
      </c>
      <c r="AG22" s="58">
        <v>0</v>
      </c>
      <c r="AH22" s="58">
        <v>0</v>
      </c>
      <c r="AI22" s="58">
        <v>4750000</v>
      </c>
      <c r="AJ22" s="58">
        <v>841602</v>
      </c>
      <c r="AK22" s="58">
        <v>0</v>
      </c>
      <c r="AL22" s="58">
        <v>0</v>
      </c>
      <c r="AM22" s="58">
        <v>25000</v>
      </c>
      <c r="AN22" s="61">
        <v>6200000</v>
      </c>
    </row>
    <row r="23" spans="1:40" ht="14.25" x14ac:dyDescent="0.15">
      <c r="A23" s="63" t="s">
        <v>23</v>
      </c>
      <c r="B23" s="57">
        <f t="shared" si="2"/>
        <v>10963402</v>
      </c>
      <c r="C23" s="58">
        <v>0</v>
      </c>
      <c r="D23" s="58">
        <v>815397</v>
      </c>
      <c r="E23" s="58">
        <v>953181</v>
      </c>
      <c r="F23" s="58">
        <v>2482755</v>
      </c>
      <c r="G23" s="58">
        <v>0</v>
      </c>
      <c r="H23" s="58">
        <v>237104</v>
      </c>
      <c r="I23" s="58">
        <v>3322188</v>
      </c>
      <c r="J23" s="58">
        <v>0</v>
      </c>
      <c r="K23" s="58">
        <v>0</v>
      </c>
      <c r="L23" s="58">
        <v>59500</v>
      </c>
      <c r="M23" s="58">
        <v>0</v>
      </c>
      <c r="N23" s="58">
        <v>153520</v>
      </c>
      <c r="O23" s="58">
        <v>0</v>
      </c>
      <c r="P23" s="58">
        <v>0</v>
      </c>
      <c r="Q23" s="58">
        <v>0</v>
      </c>
      <c r="R23" s="58">
        <v>1214989</v>
      </c>
      <c r="S23" s="58">
        <v>0</v>
      </c>
      <c r="T23" s="58">
        <v>1632286</v>
      </c>
      <c r="U23" s="58">
        <v>0</v>
      </c>
      <c r="V23" s="70">
        <v>0</v>
      </c>
      <c r="W23" s="58">
        <v>0</v>
      </c>
      <c r="X23" s="58">
        <v>0</v>
      </c>
      <c r="Y23" s="58">
        <v>17482</v>
      </c>
      <c r="Z23" s="58">
        <v>0</v>
      </c>
      <c r="AA23" s="58">
        <v>0</v>
      </c>
      <c r="AB23" s="58">
        <v>0</v>
      </c>
      <c r="AC23" s="58">
        <v>0</v>
      </c>
      <c r="AD23" s="58">
        <v>0</v>
      </c>
      <c r="AE23" s="58">
        <v>0</v>
      </c>
      <c r="AF23" s="58">
        <v>0</v>
      </c>
      <c r="AG23" s="58">
        <v>0</v>
      </c>
      <c r="AH23" s="58">
        <v>0</v>
      </c>
      <c r="AI23" s="58">
        <v>0</v>
      </c>
      <c r="AJ23" s="58">
        <v>0</v>
      </c>
      <c r="AK23" s="58">
        <v>0</v>
      </c>
      <c r="AL23" s="58">
        <v>0</v>
      </c>
      <c r="AM23" s="58">
        <v>75000</v>
      </c>
      <c r="AN23" s="61">
        <v>0</v>
      </c>
    </row>
    <row r="24" spans="1:40" ht="14.25" x14ac:dyDescent="0.15">
      <c r="A24" s="63" t="s">
        <v>27</v>
      </c>
      <c r="B24" s="57">
        <f t="shared" si="2"/>
        <v>16592018</v>
      </c>
      <c r="C24" s="58">
        <v>0</v>
      </c>
      <c r="D24" s="58">
        <v>0</v>
      </c>
      <c r="E24" s="58">
        <v>0</v>
      </c>
      <c r="F24" s="58">
        <v>316038</v>
      </c>
      <c r="G24" s="58">
        <v>100000</v>
      </c>
      <c r="H24" s="58">
        <v>136595</v>
      </c>
      <c r="I24" s="58">
        <v>0</v>
      </c>
      <c r="J24" s="58">
        <v>0</v>
      </c>
      <c r="K24" s="58">
        <v>0</v>
      </c>
      <c r="L24" s="58">
        <v>0</v>
      </c>
      <c r="M24" s="58">
        <v>0</v>
      </c>
      <c r="N24" s="58">
        <v>591911</v>
      </c>
      <c r="O24" s="58">
        <v>2000000</v>
      </c>
      <c r="P24" s="58">
        <v>0</v>
      </c>
      <c r="Q24" s="58">
        <v>0</v>
      </c>
      <c r="R24" s="58">
        <v>188974</v>
      </c>
      <c r="S24" s="58">
        <v>0</v>
      </c>
      <c r="T24" s="58">
        <v>0</v>
      </c>
      <c r="U24" s="58">
        <v>82500</v>
      </c>
      <c r="V24" s="58">
        <v>0</v>
      </c>
      <c r="W24" s="70">
        <v>0</v>
      </c>
      <c r="X24" s="58">
        <v>0</v>
      </c>
      <c r="Y24" s="58">
        <v>38000</v>
      </c>
      <c r="Z24" s="58">
        <v>0</v>
      </c>
      <c r="AA24" s="58">
        <v>0</v>
      </c>
      <c r="AB24" s="58">
        <v>0</v>
      </c>
      <c r="AC24" s="58">
        <v>0</v>
      </c>
      <c r="AD24" s="58">
        <v>0</v>
      </c>
      <c r="AE24" s="58">
        <v>0</v>
      </c>
      <c r="AF24" s="58">
        <v>0</v>
      </c>
      <c r="AG24" s="58">
        <v>0</v>
      </c>
      <c r="AH24" s="58">
        <v>0</v>
      </c>
      <c r="AI24" s="58">
        <v>0</v>
      </c>
      <c r="AJ24" s="58">
        <v>638000</v>
      </c>
      <c r="AK24" s="58">
        <v>0</v>
      </c>
      <c r="AL24" s="58">
        <v>0</v>
      </c>
      <c r="AM24" s="58">
        <v>0</v>
      </c>
      <c r="AN24" s="61">
        <v>12500000</v>
      </c>
    </row>
    <row r="25" spans="1:40" ht="14.25" x14ac:dyDescent="0.15">
      <c r="A25" s="63" t="s">
        <v>25</v>
      </c>
      <c r="B25" s="57">
        <f t="shared" si="2"/>
        <v>6861142</v>
      </c>
      <c r="C25" s="58">
        <v>0</v>
      </c>
      <c r="D25" s="58">
        <v>0</v>
      </c>
      <c r="E25" s="58">
        <v>0</v>
      </c>
      <c r="F25" s="58">
        <v>207660</v>
      </c>
      <c r="G25" s="58">
        <v>16600</v>
      </c>
      <c r="H25" s="58">
        <v>1924082</v>
      </c>
      <c r="I25" s="58">
        <v>200</v>
      </c>
      <c r="J25" s="58">
        <v>0</v>
      </c>
      <c r="K25" s="58">
        <v>0</v>
      </c>
      <c r="L25" s="58">
        <v>0</v>
      </c>
      <c r="M25" s="58">
        <v>0</v>
      </c>
      <c r="N25" s="58">
        <v>3700409</v>
      </c>
      <c r="O25" s="58">
        <v>0</v>
      </c>
      <c r="P25" s="58">
        <v>0</v>
      </c>
      <c r="Q25" s="58">
        <v>0</v>
      </c>
      <c r="R25" s="58">
        <v>749656</v>
      </c>
      <c r="S25" s="58">
        <v>0</v>
      </c>
      <c r="T25" s="58">
        <v>0</v>
      </c>
      <c r="U25" s="58">
        <v>31410</v>
      </c>
      <c r="V25" s="58">
        <v>0</v>
      </c>
      <c r="W25" s="58">
        <v>0</v>
      </c>
      <c r="X25" s="70">
        <v>0</v>
      </c>
      <c r="Y25" s="58">
        <v>0</v>
      </c>
      <c r="Z25" s="58">
        <v>0</v>
      </c>
      <c r="AA25" s="58">
        <v>0</v>
      </c>
      <c r="AB25" s="58">
        <v>2920</v>
      </c>
      <c r="AC25" s="58">
        <v>0</v>
      </c>
      <c r="AD25" s="58">
        <v>0</v>
      </c>
      <c r="AE25" s="58">
        <v>0</v>
      </c>
      <c r="AF25" s="58">
        <v>0</v>
      </c>
      <c r="AG25" s="58">
        <v>0</v>
      </c>
      <c r="AH25" s="58">
        <v>0</v>
      </c>
      <c r="AI25" s="58">
        <v>0</v>
      </c>
      <c r="AJ25" s="58">
        <v>0</v>
      </c>
      <c r="AK25" s="58">
        <v>0</v>
      </c>
      <c r="AL25" s="58">
        <v>0</v>
      </c>
      <c r="AM25" s="58">
        <v>228205</v>
      </c>
      <c r="AN25" s="61">
        <v>0</v>
      </c>
    </row>
    <row r="26" spans="1:40" ht="14.25" x14ac:dyDescent="0.15">
      <c r="A26" s="63" t="s">
        <v>19</v>
      </c>
      <c r="B26" s="57">
        <f t="shared" si="2"/>
        <v>48607084</v>
      </c>
      <c r="C26" s="58">
        <v>0</v>
      </c>
      <c r="D26" s="58">
        <v>283502</v>
      </c>
      <c r="E26" s="58">
        <v>0</v>
      </c>
      <c r="F26" s="58">
        <v>4588713</v>
      </c>
      <c r="G26" s="58">
        <v>10000</v>
      </c>
      <c r="H26" s="58">
        <v>13343998</v>
      </c>
      <c r="I26" s="58">
        <v>3192137</v>
      </c>
      <c r="J26" s="58">
        <v>0</v>
      </c>
      <c r="K26" s="58">
        <v>1630435</v>
      </c>
      <c r="L26" s="58">
        <v>1687202</v>
      </c>
      <c r="M26" s="58">
        <v>0</v>
      </c>
      <c r="N26" s="58">
        <v>1324322</v>
      </c>
      <c r="O26" s="58">
        <v>0</v>
      </c>
      <c r="P26" s="58">
        <v>3199791</v>
      </c>
      <c r="Q26" s="58">
        <v>2304</v>
      </c>
      <c r="R26" s="58">
        <v>7466116</v>
      </c>
      <c r="S26" s="58">
        <v>14454</v>
      </c>
      <c r="T26" s="58">
        <v>3263991</v>
      </c>
      <c r="U26" s="58">
        <v>23004</v>
      </c>
      <c r="V26" s="58">
        <v>216</v>
      </c>
      <c r="W26" s="58">
        <v>94000</v>
      </c>
      <c r="X26" s="58">
        <v>0</v>
      </c>
      <c r="Y26" s="70">
        <v>0</v>
      </c>
      <c r="Z26" s="58">
        <v>675541</v>
      </c>
      <c r="AA26" s="58">
        <v>65644</v>
      </c>
      <c r="AB26" s="58">
        <v>0</v>
      </c>
      <c r="AC26" s="58">
        <v>0</v>
      </c>
      <c r="AD26" s="58">
        <v>0</v>
      </c>
      <c r="AE26" s="58">
        <v>0</v>
      </c>
      <c r="AF26" s="58">
        <v>0</v>
      </c>
      <c r="AG26" s="58">
        <v>0</v>
      </c>
      <c r="AH26" s="58">
        <v>0</v>
      </c>
      <c r="AI26" s="58">
        <v>3692657</v>
      </c>
      <c r="AJ26" s="58">
        <v>2434881</v>
      </c>
      <c r="AK26" s="58">
        <v>0</v>
      </c>
      <c r="AL26" s="58">
        <v>0</v>
      </c>
      <c r="AM26" s="58">
        <v>114176</v>
      </c>
      <c r="AN26" s="61">
        <v>1500000</v>
      </c>
    </row>
    <row r="27" spans="1:40" ht="14.25" x14ac:dyDescent="0.15">
      <c r="A27" s="63" t="s">
        <v>20</v>
      </c>
      <c r="B27" s="57">
        <f t="shared" si="2"/>
        <v>51239233</v>
      </c>
      <c r="C27" s="58">
        <v>0</v>
      </c>
      <c r="D27" s="58">
        <v>468980</v>
      </c>
      <c r="E27" s="58">
        <v>1876295</v>
      </c>
      <c r="F27" s="58">
        <v>15062936</v>
      </c>
      <c r="G27" s="58">
        <v>598</v>
      </c>
      <c r="H27" s="58">
        <v>6417708</v>
      </c>
      <c r="I27" s="58">
        <v>393063</v>
      </c>
      <c r="J27" s="58">
        <v>359025</v>
      </c>
      <c r="K27" s="58">
        <v>0</v>
      </c>
      <c r="L27" s="58">
        <v>7293004</v>
      </c>
      <c r="M27" s="58">
        <v>0</v>
      </c>
      <c r="N27" s="58">
        <v>873954</v>
      </c>
      <c r="O27" s="58">
        <v>0</v>
      </c>
      <c r="P27" s="58">
        <v>40000</v>
      </c>
      <c r="Q27" s="58">
        <v>598</v>
      </c>
      <c r="R27" s="58">
        <v>13766154</v>
      </c>
      <c r="S27" s="58">
        <v>132050</v>
      </c>
      <c r="T27" s="58">
        <v>697094</v>
      </c>
      <c r="U27" s="58">
        <v>407600</v>
      </c>
      <c r="V27" s="58">
        <v>0</v>
      </c>
      <c r="W27" s="58">
        <v>0</v>
      </c>
      <c r="X27" s="58">
        <v>0</v>
      </c>
      <c r="Y27" s="58">
        <v>546831</v>
      </c>
      <c r="Z27" s="70">
        <v>0</v>
      </c>
      <c r="AA27" s="58">
        <v>0</v>
      </c>
      <c r="AB27" s="58">
        <v>0</v>
      </c>
      <c r="AC27" s="58">
        <v>0</v>
      </c>
      <c r="AD27" s="58">
        <v>0</v>
      </c>
      <c r="AE27" s="58">
        <v>0</v>
      </c>
      <c r="AF27" s="58">
        <v>0</v>
      </c>
      <c r="AG27" s="58">
        <v>0</v>
      </c>
      <c r="AH27" s="58">
        <v>0</v>
      </c>
      <c r="AI27" s="58">
        <v>1494</v>
      </c>
      <c r="AJ27" s="58">
        <v>2901251</v>
      </c>
      <c r="AK27" s="58">
        <v>0</v>
      </c>
      <c r="AL27" s="58">
        <v>0</v>
      </c>
      <c r="AM27" s="58">
        <v>598</v>
      </c>
      <c r="AN27" s="61">
        <v>0</v>
      </c>
    </row>
    <row r="28" spans="1:40" ht="14.25" x14ac:dyDescent="0.15">
      <c r="A28" s="63" t="s">
        <v>24</v>
      </c>
      <c r="B28" s="57">
        <f t="shared" si="2"/>
        <v>12468374</v>
      </c>
      <c r="C28" s="58">
        <v>0</v>
      </c>
      <c r="D28" s="58">
        <v>650842</v>
      </c>
      <c r="E28" s="58">
        <v>1239169</v>
      </c>
      <c r="F28" s="58">
        <v>263771</v>
      </c>
      <c r="G28" s="58">
        <v>18433</v>
      </c>
      <c r="H28" s="58">
        <v>1394195</v>
      </c>
      <c r="I28" s="58">
        <v>318931</v>
      </c>
      <c r="J28" s="58">
        <v>0</v>
      </c>
      <c r="K28" s="58">
        <v>193500</v>
      </c>
      <c r="L28" s="58">
        <v>453004</v>
      </c>
      <c r="M28" s="58">
        <v>0</v>
      </c>
      <c r="N28" s="58">
        <v>871025</v>
      </c>
      <c r="O28" s="58">
        <v>0</v>
      </c>
      <c r="P28" s="58">
        <v>0</v>
      </c>
      <c r="Q28" s="58">
        <v>460000</v>
      </c>
      <c r="R28" s="58">
        <v>2150063</v>
      </c>
      <c r="S28" s="58">
        <v>0</v>
      </c>
      <c r="T28" s="58">
        <v>3632389</v>
      </c>
      <c r="U28" s="58">
        <v>0</v>
      </c>
      <c r="V28" s="58">
        <v>801052</v>
      </c>
      <c r="W28" s="58">
        <v>0</v>
      </c>
      <c r="X28" s="58">
        <v>0</v>
      </c>
      <c r="Y28" s="58">
        <v>0</v>
      </c>
      <c r="Z28" s="58">
        <v>0</v>
      </c>
      <c r="AA28" s="70">
        <v>0</v>
      </c>
      <c r="AB28" s="58">
        <v>0</v>
      </c>
      <c r="AC28" s="58">
        <v>0</v>
      </c>
      <c r="AD28" s="58">
        <v>0</v>
      </c>
      <c r="AE28" s="58">
        <v>0</v>
      </c>
      <c r="AF28" s="58">
        <v>0</v>
      </c>
      <c r="AG28" s="58">
        <v>0</v>
      </c>
      <c r="AH28" s="58">
        <v>0</v>
      </c>
      <c r="AI28" s="58">
        <v>0</v>
      </c>
      <c r="AJ28" s="58">
        <v>22000</v>
      </c>
      <c r="AK28" s="58">
        <v>0</v>
      </c>
      <c r="AL28" s="58">
        <v>0</v>
      </c>
      <c r="AM28" s="58">
        <v>0</v>
      </c>
      <c r="AN28" s="61">
        <v>0</v>
      </c>
    </row>
    <row r="29" spans="1:40" ht="14.25" x14ac:dyDescent="0.15">
      <c r="A29" s="63" t="s">
        <v>28</v>
      </c>
      <c r="B29" s="57">
        <f t="shared" si="2"/>
        <v>1025046</v>
      </c>
      <c r="C29" s="58">
        <v>0</v>
      </c>
      <c r="D29" s="58">
        <v>17660</v>
      </c>
      <c r="E29" s="58">
        <v>2181</v>
      </c>
      <c r="F29" s="58">
        <v>20033</v>
      </c>
      <c r="G29" s="58">
        <v>0</v>
      </c>
      <c r="H29" s="58">
        <v>143725</v>
      </c>
      <c r="I29" s="58">
        <v>77517</v>
      </c>
      <c r="J29" s="58">
        <v>0</v>
      </c>
      <c r="K29" s="58">
        <v>0</v>
      </c>
      <c r="L29" s="58">
        <v>0</v>
      </c>
      <c r="M29" s="58">
        <v>0</v>
      </c>
      <c r="N29" s="58">
        <v>415006</v>
      </c>
      <c r="O29" s="58">
        <v>0</v>
      </c>
      <c r="P29" s="58">
        <v>1424</v>
      </c>
      <c r="Q29" s="58">
        <v>0</v>
      </c>
      <c r="R29" s="58">
        <v>347500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2"/>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2"/>
        <v>19319207</v>
      </c>
      <c r="C31" s="58">
        <v>0</v>
      </c>
      <c r="D31" s="58">
        <v>0</v>
      </c>
      <c r="E31" s="58">
        <v>0</v>
      </c>
      <c r="F31" s="58">
        <v>266500</v>
      </c>
      <c r="G31" s="58">
        <v>0</v>
      </c>
      <c r="H31" s="58">
        <v>0</v>
      </c>
      <c r="I31" s="58">
        <v>0</v>
      </c>
      <c r="J31" s="58">
        <v>0</v>
      </c>
      <c r="K31" s="58">
        <v>0</v>
      </c>
      <c r="L31" s="58">
        <v>0</v>
      </c>
      <c r="M31" s="58">
        <v>0</v>
      </c>
      <c r="N31" s="58">
        <v>34660</v>
      </c>
      <c r="O31" s="58">
        <v>0</v>
      </c>
      <c r="P31" s="58">
        <v>0</v>
      </c>
      <c r="Q31" s="58">
        <v>0</v>
      </c>
      <c r="R31" s="58">
        <v>104072</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15033459</v>
      </c>
      <c r="AJ31" s="58">
        <v>0</v>
      </c>
      <c r="AK31" s="58">
        <v>0</v>
      </c>
      <c r="AL31" s="58">
        <v>0</v>
      </c>
      <c r="AM31" s="58">
        <v>0</v>
      </c>
      <c r="AN31" s="61">
        <v>3880516</v>
      </c>
    </row>
    <row r="32" spans="1:40" ht="14.25" x14ac:dyDescent="0.15">
      <c r="A32" s="64" t="s">
        <v>30</v>
      </c>
      <c r="B32" s="57">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2"/>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f t="shared" si="2"/>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2"/>
        <v>1</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1</v>
      </c>
      <c r="AM36" s="58">
        <v>0</v>
      </c>
      <c r="AN36" s="61">
        <v>0</v>
      </c>
    </row>
    <row r="37" spans="1:40" ht="14.25" x14ac:dyDescent="0.15">
      <c r="A37" s="65" t="s">
        <v>37</v>
      </c>
      <c r="B37" s="57">
        <f t="shared" si="2"/>
        <v>55410578</v>
      </c>
      <c r="C37" s="58">
        <v>0</v>
      </c>
      <c r="D37" s="58">
        <v>19700</v>
      </c>
      <c r="E37" s="58">
        <v>0</v>
      </c>
      <c r="F37" s="58">
        <v>2646787</v>
      </c>
      <c r="G37" s="58">
        <v>0</v>
      </c>
      <c r="H37" s="58">
        <v>619000</v>
      </c>
      <c r="I37" s="58">
        <v>17683912</v>
      </c>
      <c r="J37" s="58">
        <v>259000</v>
      </c>
      <c r="K37" s="58">
        <v>0</v>
      </c>
      <c r="L37" s="58">
        <v>25143881</v>
      </c>
      <c r="M37" s="58">
        <v>0</v>
      </c>
      <c r="N37" s="58">
        <v>1091147</v>
      </c>
      <c r="O37" s="58">
        <v>100000</v>
      </c>
      <c r="P37" s="58">
        <v>0</v>
      </c>
      <c r="Q37" s="58">
        <v>1263561</v>
      </c>
      <c r="R37" s="58">
        <v>1821510</v>
      </c>
      <c r="S37" s="58">
        <v>2</v>
      </c>
      <c r="T37" s="58">
        <v>540000</v>
      </c>
      <c r="U37" s="58">
        <v>280002</v>
      </c>
      <c r="V37" s="58">
        <v>10</v>
      </c>
      <c r="W37" s="58">
        <v>54000</v>
      </c>
      <c r="X37" s="58">
        <v>0</v>
      </c>
      <c r="Y37" s="58">
        <v>1070044</v>
      </c>
      <c r="Z37" s="58">
        <v>2804022</v>
      </c>
      <c r="AA37" s="58">
        <v>0</v>
      </c>
      <c r="AB37" s="58">
        <v>0</v>
      </c>
      <c r="AC37" s="58">
        <v>0</v>
      </c>
      <c r="AD37" s="58">
        <v>0</v>
      </c>
      <c r="AE37" s="58">
        <v>0</v>
      </c>
      <c r="AF37" s="58">
        <v>0</v>
      </c>
      <c r="AG37" s="58">
        <v>0</v>
      </c>
      <c r="AH37" s="58">
        <v>0</v>
      </c>
      <c r="AI37" s="58">
        <v>0</v>
      </c>
      <c r="AJ37" s="70">
        <v>0</v>
      </c>
      <c r="AK37" s="58">
        <v>0</v>
      </c>
      <c r="AL37" s="58">
        <v>0</v>
      </c>
      <c r="AM37" s="58">
        <v>14000</v>
      </c>
      <c r="AN37" s="61">
        <v>0</v>
      </c>
    </row>
    <row r="38" spans="1:40" ht="14.25" x14ac:dyDescent="0.15">
      <c r="A38" s="65" t="s">
        <v>38</v>
      </c>
      <c r="B38" s="57">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2"/>
        <v>718410</v>
      </c>
      <c r="C39" s="58">
        <v>0</v>
      </c>
      <c r="D39" s="58">
        <v>0</v>
      </c>
      <c r="E39" s="58">
        <v>0</v>
      </c>
      <c r="F39" s="58">
        <v>22000</v>
      </c>
      <c r="G39" s="58">
        <v>0</v>
      </c>
      <c r="H39" s="58">
        <v>0</v>
      </c>
      <c r="I39" s="58">
        <v>0</v>
      </c>
      <c r="J39" s="58">
        <v>0</v>
      </c>
      <c r="K39" s="58">
        <v>0</v>
      </c>
      <c r="L39" s="58">
        <v>0</v>
      </c>
      <c r="M39" s="58">
        <v>0</v>
      </c>
      <c r="N39" s="58">
        <v>0</v>
      </c>
      <c r="O39" s="58">
        <v>0</v>
      </c>
      <c r="P39" s="58">
        <v>0</v>
      </c>
      <c r="Q39" s="58">
        <v>0</v>
      </c>
      <c r="R39" s="58">
        <v>1000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1</v>
      </c>
      <c r="AJ39" s="58">
        <v>0</v>
      </c>
      <c r="AK39" s="58">
        <v>0</v>
      </c>
      <c r="AL39" s="70">
        <v>0</v>
      </c>
      <c r="AM39" s="58">
        <v>695409</v>
      </c>
      <c r="AN39" s="61">
        <v>0</v>
      </c>
    </row>
    <row r="40" spans="1:40" ht="14.25" x14ac:dyDescent="0.15">
      <c r="A40" s="65" t="s">
        <v>34</v>
      </c>
      <c r="B40" s="57">
        <f t="shared" si="2"/>
        <v>13577523</v>
      </c>
      <c r="C40" s="58">
        <v>0</v>
      </c>
      <c r="D40" s="58">
        <v>23407</v>
      </c>
      <c r="E40" s="58">
        <v>80</v>
      </c>
      <c r="F40" s="58">
        <v>5377686</v>
      </c>
      <c r="G40" s="58">
        <v>2747</v>
      </c>
      <c r="H40" s="58">
        <v>2060</v>
      </c>
      <c r="I40" s="58">
        <v>225095</v>
      </c>
      <c r="J40" s="58">
        <v>0</v>
      </c>
      <c r="K40" s="58">
        <v>0</v>
      </c>
      <c r="L40" s="58">
        <v>0</v>
      </c>
      <c r="M40" s="58">
        <v>0</v>
      </c>
      <c r="N40" s="58">
        <v>22005</v>
      </c>
      <c r="O40" s="58">
        <v>200000</v>
      </c>
      <c r="P40" s="58">
        <v>133961</v>
      </c>
      <c r="Q40" s="58">
        <v>444390</v>
      </c>
      <c r="R40" s="58">
        <v>7018916</v>
      </c>
      <c r="S40" s="58">
        <v>0</v>
      </c>
      <c r="T40" s="58">
        <v>0</v>
      </c>
      <c r="U40" s="58">
        <v>0</v>
      </c>
      <c r="V40" s="58">
        <v>0</v>
      </c>
      <c r="W40" s="58">
        <v>0</v>
      </c>
      <c r="X40" s="58">
        <v>0</v>
      </c>
      <c r="Y40" s="58">
        <v>176</v>
      </c>
      <c r="Z40" s="58">
        <v>88000</v>
      </c>
      <c r="AA40" s="58">
        <v>0</v>
      </c>
      <c r="AB40" s="58">
        <v>0</v>
      </c>
      <c r="AC40" s="58">
        <v>0</v>
      </c>
      <c r="AD40" s="58">
        <v>0</v>
      </c>
      <c r="AE40" s="58">
        <v>0</v>
      </c>
      <c r="AF40" s="58">
        <v>0</v>
      </c>
      <c r="AG40" s="58">
        <v>0</v>
      </c>
      <c r="AH40" s="58">
        <v>0</v>
      </c>
      <c r="AI40" s="58">
        <v>0</v>
      </c>
      <c r="AJ40" s="58">
        <v>39000</v>
      </c>
      <c r="AK40" s="58">
        <v>0</v>
      </c>
      <c r="AL40" s="58">
        <v>0</v>
      </c>
      <c r="AM40" s="70">
        <v>0</v>
      </c>
      <c r="AN40" s="61">
        <v>0</v>
      </c>
    </row>
    <row r="41" spans="1:40" ht="14.25" x14ac:dyDescent="0.15">
      <c r="A41" s="66" t="s">
        <v>39</v>
      </c>
      <c r="B41" s="67">
        <f t="shared" si="2"/>
        <v>32540652</v>
      </c>
      <c r="C41" s="68">
        <v>0</v>
      </c>
      <c r="D41" s="68">
        <v>0</v>
      </c>
      <c r="E41" s="68">
        <v>0</v>
      </c>
      <c r="F41" s="68">
        <v>750000</v>
      </c>
      <c r="G41" s="68">
        <v>0</v>
      </c>
      <c r="H41" s="68">
        <v>0</v>
      </c>
      <c r="I41" s="68">
        <v>0</v>
      </c>
      <c r="J41" s="68">
        <v>0</v>
      </c>
      <c r="K41" s="68">
        <v>0</v>
      </c>
      <c r="L41" s="68">
        <v>0</v>
      </c>
      <c r="M41" s="68">
        <v>0</v>
      </c>
      <c r="N41" s="68">
        <v>0</v>
      </c>
      <c r="O41" s="68">
        <v>0</v>
      </c>
      <c r="P41" s="68">
        <v>0</v>
      </c>
      <c r="Q41" s="68">
        <v>0</v>
      </c>
      <c r="R41" s="68">
        <v>868987</v>
      </c>
      <c r="S41" s="68">
        <v>0</v>
      </c>
      <c r="T41" s="68">
        <v>0</v>
      </c>
      <c r="U41" s="68">
        <v>0</v>
      </c>
      <c r="V41" s="68">
        <v>0</v>
      </c>
      <c r="W41" s="68">
        <v>20000000</v>
      </c>
      <c r="X41" s="68">
        <v>0</v>
      </c>
      <c r="Y41" s="68">
        <v>0</v>
      </c>
      <c r="Z41" s="68">
        <v>0</v>
      </c>
      <c r="AA41" s="68">
        <v>0</v>
      </c>
      <c r="AB41" s="68">
        <v>0</v>
      </c>
      <c r="AC41" s="68">
        <v>0</v>
      </c>
      <c r="AD41" s="68">
        <v>0</v>
      </c>
      <c r="AE41" s="68">
        <v>0</v>
      </c>
      <c r="AF41" s="68">
        <v>0</v>
      </c>
      <c r="AG41" s="68">
        <v>0</v>
      </c>
      <c r="AH41" s="68">
        <v>0</v>
      </c>
      <c r="AI41" s="68">
        <v>10921665</v>
      </c>
      <c r="AJ41" s="68">
        <v>0</v>
      </c>
      <c r="AK41" s="68">
        <v>0</v>
      </c>
      <c r="AL41" s="68">
        <v>0</v>
      </c>
      <c r="AM41" s="68">
        <v>0</v>
      </c>
      <c r="AN41" s="74">
        <v>0</v>
      </c>
    </row>
    <row r="43" spans="1:40" x14ac:dyDescent="0.15">
      <c r="C43" s="7" t="s">
        <v>48</v>
      </c>
    </row>
    <row r="44" spans="1:40" x14ac:dyDescent="0.15">
      <c r="C44" s="7" t="s">
        <v>65</v>
      </c>
    </row>
    <row r="47" spans="1:40" x14ac:dyDescent="0.15">
      <c r="D47" s="11"/>
    </row>
    <row r="48" spans="1:40" x14ac:dyDescent="0.15">
      <c r="D48" s="11"/>
    </row>
  </sheetData>
  <phoneticPr fontId="3"/>
  <hyperlinks>
    <hyperlink ref="A1" location="Guidance!A1" display="Guidance sheet (link)" xr:uid="{00000000-0004-0000-0A00-000000000000}"/>
  </hyperlinks>
  <pageMargins left="0.47244094488188981" right="0.39370078740157483" top="0.47244094488188981" bottom="0.47244094488188981" header="0.19685039370078741" footer="0.23622047244094491"/>
  <pageSetup paperSize="8" scale="70"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N48"/>
  <sheetViews>
    <sheetView zoomScale="80" zoomScaleNormal="80" workbookViewId="0">
      <pane xSplit="2" ySplit="3" topLeftCell="C4" activePane="bottomRight" state="frozen"/>
      <selection activeCell="C34" sqref="C34"/>
      <selection pane="topRight" activeCell="C34" sqref="C34"/>
      <selection pane="bottomLeft" activeCell="C34" sqref="C34"/>
      <selection pane="bottomRight"/>
    </sheetView>
  </sheetViews>
  <sheetFormatPr defaultColWidth="9" defaultRowHeight="15" x14ac:dyDescent="0.15"/>
  <cols>
    <col min="1" max="1" width="16.125" style="10" customWidth="1"/>
    <col min="2" max="2" width="14" style="6" customWidth="1"/>
    <col min="3" max="3" width="11.625" style="15" customWidth="1"/>
    <col min="4" max="40" width="11.625" style="7" customWidth="1"/>
    <col min="41" max="16384" width="9" style="7"/>
  </cols>
  <sheetData>
    <row r="1" spans="1:40" ht="27.75" customHeight="1" x14ac:dyDescent="0.15">
      <c r="A1" s="87" t="s">
        <v>236</v>
      </c>
      <c r="B1" s="87"/>
      <c r="C1" s="89" t="s">
        <v>243</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 t="shared" ref="C3:AD3" si="0">SUM(C4:C41)</f>
        <v>377706</v>
      </c>
      <c r="D3" s="56">
        <f t="shared" si="0"/>
        <v>12782145</v>
      </c>
      <c r="E3" s="56">
        <f t="shared" si="0"/>
        <v>73279531</v>
      </c>
      <c r="F3" s="56">
        <f t="shared" si="0"/>
        <v>8593901</v>
      </c>
      <c r="G3" s="56">
        <f t="shared" si="0"/>
        <v>12163752</v>
      </c>
      <c r="H3" s="56">
        <f t="shared" si="0"/>
        <v>228287848</v>
      </c>
      <c r="I3" s="56">
        <f t="shared" si="0"/>
        <v>207943064</v>
      </c>
      <c r="J3" s="56">
        <f t="shared" si="0"/>
        <v>700242</v>
      </c>
      <c r="K3" s="56">
        <f t="shared" si="0"/>
        <v>5560581</v>
      </c>
      <c r="L3" s="56">
        <f t="shared" si="0"/>
        <v>40163828</v>
      </c>
      <c r="M3" s="56">
        <f t="shared" si="0"/>
        <v>2242062</v>
      </c>
      <c r="N3" s="56">
        <f t="shared" si="0"/>
        <v>170188640</v>
      </c>
      <c r="O3" s="56">
        <f t="shared" si="0"/>
        <v>5540053</v>
      </c>
      <c r="P3" s="56">
        <f t="shared" si="0"/>
        <v>56551695</v>
      </c>
      <c r="Q3" s="56">
        <f t="shared" si="0"/>
        <v>5843569</v>
      </c>
      <c r="R3" s="56">
        <f t="shared" si="0"/>
        <v>516792658</v>
      </c>
      <c r="S3" s="56">
        <f t="shared" si="0"/>
        <v>67660683</v>
      </c>
      <c r="T3" s="56">
        <f t="shared" si="0"/>
        <v>19017124</v>
      </c>
      <c r="U3" s="56">
        <f t="shared" si="0"/>
        <v>5443848</v>
      </c>
      <c r="V3" s="56">
        <f t="shared" si="0"/>
        <v>6066545</v>
      </c>
      <c r="W3" s="56">
        <f t="shared" si="0"/>
        <v>20132</v>
      </c>
      <c r="X3" s="56">
        <f t="shared" si="0"/>
        <v>4127961</v>
      </c>
      <c r="Y3" s="56">
        <f t="shared" si="0"/>
        <v>37148144</v>
      </c>
      <c r="Z3" s="56">
        <f t="shared" si="0"/>
        <v>6730203</v>
      </c>
      <c r="AA3" s="56">
        <f t="shared" si="0"/>
        <v>12208450</v>
      </c>
      <c r="AB3" s="56">
        <f t="shared" si="0"/>
        <v>1155971</v>
      </c>
      <c r="AC3" s="56">
        <f t="shared" si="0"/>
        <v>0</v>
      </c>
      <c r="AD3" s="56">
        <f t="shared" si="0"/>
        <v>0</v>
      </c>
      <c r="AE3" s="56">
        <v>0</v>
      </c>
      <c r="AF3" s="56">
        <f>SUM(AF4:AF41)</f>
        <v>0</v>
      </c>
      <c r="AG3" s="56">
        <f>SUM(AG4:AG41)</f>
        <v>0</v>
      </c>
      <c r="AH3" s="56">
        <v>0</v>
      </c>
      <c r="AI3" s="56">
        <f>SUM(AI4:AI41)</f>
        <v>37834499</v>
      </c>
      <c r="AJ3" s="56">
        <f>SUM(AJ4:AJ41)</f>
        <v>1937672</v>
      </c>
      <c r="AK3" s="56">
        <v>0</v>
      </c>
      <c r="AL3" s="56">
        <f>SUM(AL4:AL41)</f>
        <v>18530</v>
      </c>
      <c r="AM3" s="56">
        <f>SUM(AM4:AM41)</f>
        <v>15847299</v>
      </c>
      <c r="AN3" s="59">
        <f>SUM(AN4:AN41)</f>
        <v>28605616</v>
      </c>
    </row>
    <row r="4" spans="1:40" s="6" customFormat="1" x14ac:dyDescent="0.15">
      <c r="A4" s="60" t="s">
        <v>264</v>
      </c>
      <c r="B4" s="57">
        <f t="shared" ref="B4:B31" si="1">SUM(C4:AN4)</f>
        <v>5090000</v>
      </c>
      <c r="C4" s="70">
        <v>0</v>
      </c>
      <c r="D4" s="58">
        <v>0</v>
      </c>
      <c r="E4" s="58">
        <v>0</v>
      </c>
      <c r="F4" s="58">
        <v>5000000</v>
      </c>
      <c r="G4" s="58">
        <v>0</v>
      </c>
      <c r="H4" s="58">
        <v>0</v>
      </c>
      <c r="I4" s="58">
        <v>0</v>
      </c>
      <c r="J4" s="58">
        <v>0</v>
      </c>
      <c r="K4" s="58">
        <v>0</v>
      </c>
      <c r="L4" s="58">
        <v>0</v>
      </c>
      <c r="M4" s="58">
        <v>0</v>
      </c>
      <c r="N4" s="58">
        <v>0</v>
      </c>
      <c r="O4" s="58">
        <v>0</v>
      </c>
      <c r="P4" s="58">
        <v>0</v>
      </c>
      <c r="Q4" s="58">
        <v>0</v>
      </c>
      <c r="R4" s="58">
        <v>90000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si="1"/>
        <v>8937629</v>
      </c>
      <c r="C5" s="58">
        <v>0</v>
      </c>
      <c r="D5" s="70">
        <v>0</v>
      </c>
      <c r="E5" s="58">
        <v>0</v>
      </c>
      <c r="F5" s="58">
        <v>0</v>
      </c>
      <c r="G5" s="58">
        <v>79962</v>
      </c>
      <c r="H5" s="58">
        <v>861235</v>
      </c>
      <c r="I5" s="58">
        <v>4106502</v>
      </c>
      <c r="J5" s="58">
        <v>0</v>
      </c>
      <c r="K5" s="58">
        <v>10000</v>
      </c>
      <c r="L5" s="58">
        <v>537141</v>
      </c>
      <c r="M5" s="58">
        <v>0</v>
      </c>
      <c r="N5" s="58">
        <v>675000</v>
      </c>
      <c r="O5" s="58">
        <v>0</v>
      </c>
      <c r="P5" s="58">
        <v>0</v>
      </c>
      <c r="Q5" s="58">
        <v>0</v>
      </c>
      <c r="R5" s="58">
        <v>2403497</v>
      </c>
      <c r="S5" s="58">
        <v>0</v>
      </c>
      <c r="T5" s="58">
        <v>184957</v>
      </c>
      <c r="U5" s="58">
        <v>0</v>
      </c>
      <c r="V5" s="58">
        <v>10467</v>
      </c>
      <c r="W5" s="58">
        <v>0</v>
      </c>
      <c r="X5" s="58">
        <v>0</v>
      </c>
      <c r="Y5" s="58">
        <v>0</v>
      </c>
      <c r="Z5" s="58">
        <v>0</v>
      </c>
      <c r="AA5" s="58">
        <v>970</v>
      </c>
      <c r="AB5" s="58">
        <v>0</v>
      </c>
      <c r="AC5" s="58">
        <v>0</v>
      </c>
      <c r="AD5" s="58">
        <v>0</v>
      </c>
      <c r="AE5" s="58">
        <v>0</v>
      </c>
      <c r="AF5" s="58">
        <v>0</v>
      </c>
      <c r="AG5" s="58">
        <v>0</v>
      </c>
      <c r="AH5" s="58">
        <v>0</v>
      </c>
      <c r="AI5" s="58">
        <v>0</v>
      </c>
      <c r="AJ5" s="58">
        <v>0</v>
      </c>
      <c r="AK5" s="58">
        <v>0</v>
      </c>
      <c r="AL5" s="58">
        <v>0</v>
      </c>
      <c r="AM5" s="58">
        <v>67898</v>
      </c>
      <c r="AN5" s="61">
        <v>0</v>
      </c>
    </row>
    <row r="6" spans="1:40" ht="14.25" x14ac:dyDescent="0.15">
      <c r="A6" s="62" t="s">
        <v>13</v>
      </c>
      <c r="B6" s="57">
        <f t="shared" si="1"/>
        <v>78832384</v>
      </c>
      <c r="C6" s="58">
        <v>0</v>
      </c>
      <c r="D6" s="58">
        <v>23932</v>
      </c>
      <c r="E6" s="70">
        <v>0</v>
      </c>
      <c r="F6" s="58">
        <v>438747</v>
      </c>
      <c r="G6" s="58">
        <v>170903</v>
      </c>
      <c r="H6" s="58">
        <v>19233526</v>
      </c>
      <c r="I6" s="58">
        <v>7976537</v>
      </c>
      <c r="J6" s="58">
        <v>0</v>
      </c>
      <c r="K6" s="58">
        <v>0</v>
      </c>
      <c r="L6" s="58">
        <v>597059</v>
      </c>
      <c r="M6" s="58">
        <v>73637</v>
      </c>
      <c r="N6" s="58">
        <v>31559136</v>
      </c>
      <c r="O6" s="58">
        <v>0</v>
      </c>
      <c r="P6" s="58">
        <v>532384</v>
      </c>
      <c r="Q6" s="58">
        <v>0</v>
      </c>
      <c r="R6" s="58">
        <v>15981251</v>
      </c>
      <c r="S6" s="58">
        <v>0</v>
      </c>
      <c r="T6" s="58">
        <v>150603</v>
      </c>
      <c r="U6" s="58">
        <v>0</v>
      </c>
      <c r="V6" s="58">
        <v>165000</v>
      </c>
      <c r="W6" s="58">
        <v>0</v>
      </c>
      <c r="X6" s="58">
        <v>0</v>
      </c>
      <c r="Y6" s="58">
        <v>0</v>
      </c>
      <c r="Z6" s="58">
        <v>270889</v>
      </c>
      <c r="AA6" s="58">
        <v>1658780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6153093</v>
      </c>
      <c r="C7" s="58">
        <v>0</v>
      </c>
      <c r="D7" s="58">
        <v>8856</v>
      </c>
      <c r="E7" s="58">
        <v>0</v>
      </c>
      <c r="F7" s="70">
        <v>0</v>
      </c>
      <c r="G7" s="58">
        <v>0</v>
      </c>
      <c r="H7" s="58">
        <v>65439</v>
      </c>
      <c r="I7" s="58">
        <v>415767</v>
      </c>
      <c r="J7" s="58">
        <v>0</v>
      </c>
      <c r="K7" s="58">
        <v>0</v>
      </c>
      <c r="L7" s="58">
        <v>150000</v>
      </c>
      <c r="M7" s="58">
        <v>0</v>
      </c>
      <c r="N7" s="58">
        <v>300200</v>
      </c>
      <c r="O7" s="58">
        <v>2188000</v>
      </c>
      <c r="P7" s="58">
        <v>0</v>
      </c>
      <c r="Q7" s="58">
        <v>6500</v>
      </c>
      <c r="R7" s="58">
        <v>2933331</v>
      </c>
      <c r="S7" s="58">
        <v>0</v>
      </c>
      <c r="T7" s="58">
        <v>70000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15000</v>
      </c>
      <c r="AN7" s="61">
        <v>0</v>
      </c>
    </row>
    <row r="8" spans="1:40" ht="14.25" x14ac:dyDescent="0.15">
      <c r="A8" s="62" t="s">
        <v>10</v>
      </c>
      <c r="B8" s="57">
        <f t="shared" si="1"/>
        <v>10394345</v>
      </c>
      <c r="C8" s="58">
        <v>0</v>
      </c>
      <c r="D8" s="58">
        <v>7945</v>
      </c>
      <c r="E8" s="58">
        <v>0</v>
      </c>
      <c r="F8" s="58">
        <v>30000</v>
      </c>
      <c r="G8" s="70">
        <v>0</v>
      </c>
      <c r="H8" s="58">
        <v>199603</v>
      </c>
      <c r="I8" s="58">
        <v>1333541</v>
      </c>
      <c r="J8" s="58">
        <v>0</v>
      </c>
      <c r="K8" s="58">
        <v>0</v>
      </c>
      <c r="L8" s="58">
        <v>0</v>
      </c>
      <c r="M8" s="58">
        <v>0</v>
      </c>
      <c r="N8" s="58">
        <v>25000</v>
      </c>
      <c r="O8" s="58">
        <v>0</v>
      </c>
      <c r="P8" s="58">
        <v>0</v>
      </c>
      <c r="Q8" s="58">
        <v>880477</v>
      </c>
      <c r="R8" s="58">
        <v>5738949</v>
      </c>
      <c r="S8" s="58">
        <v>0</v>
      </c>
      <c r="T8" s="58">
        <v>0</v>
      </c>
      <c r="U8" s="58">
        <v>0</v>
      </c>
      <c r="V8" s="58">
        <v>0</v>
      </c>
      <c r="W8" s="58">
        <v>10130</v>
      </c>
      <c r="X8" s="58">
        <v>1776000</v>
      </c>
      <c r="Y8" s="58">
        <v>0</v>
      </c>
      <c r="Z8" s="58">
        <v>0</v>
      </c>
      <c r="AA8" s="58">
        <v>0</v>
      </c>
      <c r="AB8" s="58">
        <v>0</v>
      </c>
      <c r="AC8" s="58">
        <v>0</v>
      </c>
      <c r="AD8" s="58">
        <v>0</v>
      </c>
      <c r="AE8" s="58">
        <v>0</v>
      </c>
      <c r="AF8" s="58">
        <v>0</v>
      </c>
      <c r="AG8" s="58">
        <v>0</v>
      </c>
      <c r="AH8" s="58">
        <v>0</v>
      </c>
      <c r="AI8" s="58">
        <v>0</v>
      </c>
      <c r="AJ8" s="58">
        <v>0</v>
      </c>
      <c r="AK8" s="58">
        <v>0</v>
      </c>
      <c r="AL8" s="58">
        <v>0</v>
      </c>
      <c r="AM8" s="58">
        <v>392700</v>
      </c>
      <c r="AN8" s="61">
        <v>0</v>
      </c>
    </row>
    <row r="9" spans="1:40" ht="14.25" x14ac:dyDescent="0.15">
      <c r="A9" s="62" t="s">
        <v>11</v>
      </c>
      <c r="B9" s="57">
        <f t="shared" si="1"/>
        <v>237255680</v>
      </c>
      <c r="C9" s="58">
        <v>0</v>
      </c>
      <c r="D9" s="58">
        <v>448283</v>
      </c>
      <c r="E9" s="58">
        <v>2330250</v>
      </c>
      <c r="F9" s="58">
        <v>3600</v>
      </c>
      <c r="G9" s="58">
        <v>883646</v>
      </c>
      <c r="H9" s="70">
        <v>0</v>
      </c>
      <c r="I9" s="58">
        <v>16145088</v>
      </c>
      <c r="J9" s="58">
        <v>132000</v>
      </c>
      <c r="K9" s="58">
        <v>248400</v>
      </c>
      <c r="L9" s="58">
        <v>4455614</v>
      </c>
      <c r="M9" s="58">
        <v>0</v>
      </c>
      <c r="N9" s="58">
        <v>40358842</v>
      </c>
      <c r="O9" s="58">
        <v>449626</v>
      </c>
      <c r="P9" s="58">
        <v>11435773</v>
      </c>
      <c r="Q9" s="58">
        <v>27000</v>
      </c>
      <c r="R9" s="58">
        <v>140351230</v>
      </c>
      <c r="S9" s="58">
        <v>241468</v>
      </c>
      <c r="T9" s="58">
        <v>4653283</v>
      </c>
      <c r="U9" s="58">
        <v>10241</v>
      </c>
      <c r="V9" s="58">
        <v>165751</v>
      </c>
      <c r="W9" s="58">
        <v>0</v>
      </c>
      <c r="X9" s="58">
        <v>827961</v>
      </c>
      <c r="Y9" s="58">
        <v>13007434</v>
      </c>
      <c r="Z9" s="58">
        <v>10737</v>
      </c>
      <c r="AA9" s="58">
        <v>442098</v>
      </c>
      <c r="AB9" s="58">
        <v>380000</v>
      </c>
      <c r="AC9" s="58">
        <v>0</v>
      </c>
      <c r="AD9" s="58">
        <v>0</v>
      </c>
      <c r="AE9" s="58">
        <v>0</v>
      </c>
      <c r="AF9" s="58">
        <v>0</v>
      </c>
      <c r="AG9" s="58">
        <v>0</v>
      </c>
      <c r="AH9" s="58">
        <v>0</v>
      </c>
      <c r="AI9" s="58">
        <v>0</v>
      </c>
      <c r="AJ9" s="58">
        <v>0</v>
      </c>
      <c r="AK9" s="58">
        <v>0</v>
      </c>
      <c r="AL9" s="58">
        <v>0</v>
      </c>
      <c r="AM9" s="58">
        <v>247355</v>
      </c>
      <c r="AN9" s="61">
        <v>0</v>
      </c>
    </row>
    <row r="10" spans="1:40" ht="14.25" x14ac:dyDescent="0.15">
      <c r="A10" s="62" t="s">
        <v>17</v>
      </c>
      <c r="B10" s="57">
        <f t="shared" si="1"/>
        <v>196653276</v>
      </c>
      <c r="C10" s="58">
        <v>0</v>
      </c>
      <c r="D10" s="58">
        <v>4835130</v>
      </c>
      <c r="E10" s="58">
        <v>8847005</v>
      </c>
      <c r="F10" s="58">
        <v>1329000</v>
      </c>
      <c r="G10" s="58">
        <v>1123846</v>
      </c>
      <c r="H10" s="58">
        <v>26900716</v>
      </c>
      <c r="I10" s="70">
        <v>0</v>
      </c>
      <c r="J10" s="58">
        <v>0</v>
      </c>
      <c r="K10" s="58">
        <v>93500</v>
      </c>
      <c r="L10" s="58">
        <v>1464738</v>
      </c>
      <c r="M10" s="58">
        <v>73904</v>
      </c>
      <c r="N10" s="58">
        <v>25531922</v>
      </c>
      <c r="O10" s="58">
        <v>695177</v>
      </c>
      <c r="P10" s="58">
        <v>125387</v>
      </c>
      <c r="Q10" s="58">
        <v>947604</v>
      </c>
      <c r="R10" s="58">
        <v>112919155</v>
      </c>
      <c r="S10" s="58">
        <v>0</v>
      </c>
      <c r="T10" s="58">
        <v>3341546</v>
      </c>
      <c r="U10" s="58">
        <v>0</v>
      </c>
      <c r="V10" s="58">
        <v>1390373</v>
      </c>
      <c r="W10" s="58">
        <v>0</v>
      </c>
      <c r="X10" s="58">
        <v>0</v>
      </c>
      <c r="Y10" s="58">
        <v>259138</v>
      </c>
      <c r="Z10" s="58">
        <v>8000</v>
      </c>
      <c r="AA10" s="58">
        <v>4280424</v>
      </c>
      <c r="AB10" s="58">
        <v>554423</v>
      </c>
      <c r="AC10" s="58">
        <v>0</v>
      </c>
      <c r="AD10" s="58">
        <v>0</v>
      </c>
      <c r="AE10" s="58">
        <v>0</v>
      </c>
      <c r="AF10" s="58">
        <v>0</v>
      </c>
      <c r="AG10" s="58">
        <v>0</v>
      </c>
      <c r="AH10" s="58">
        <v>0</v>
      </c>
      <c r="AI10" s="58">
        <v>0</v>
      </c>
      <c r="AJ10" s="58">
        <v>175030</v>
      </c>
      <c r="AK10" s="58">
        <v>0</v>
      </c>
      <c r="AL10" s="58">
        <v>0</v>
      </c>
      <c r="AM10" s="58">
        <v>1757258</v>
      </c>
      <c r="AN10" s="61">
        <v>0</v>
      </c>
    </row>
    <row r="11" spans="1:40" ht="14.25" x14ac:dyDescent="0.15">
      <c r="A11" s="62" t="s">
        <v>6</v>
      </c>
      <c r="B11" s="57">
        <f t="shared" si="1"/>
        <v>23867813</v>
      </c>
      <c r="C11" s="58">
        <v>0</v>
      </c>
      <c r="D11" s="58">
        <v>0</v>
      </c>
      <c r="E11" s="58">
        <v>64038</v>
      </c>
      <c r="F11" s="58">
        <v>0</v>
      </c>
      <c r="G11" s="58">
        <v>0</v>
      </c>
      <c r="H11" s="58">
        <v>6560975</v>
      </c>
      <c r="I11" s="58">
        <v>1553089</v>
      </c>
      <c r="J11" s="70">
        <v>0</v>
      </c>
      <c r="K11" s="58">
        <v>0</v>
      </c>
      <c r="L11" s="58">
        <v>240340</v>
      </c>
      <c r="M11" s="58">
        <v>0</v>
      </c>
      <c r="N11" s="58">
        <v>127880</v>
      </c>
      <c r="O11" s="58">
        <v>0</v>
      </c>
      <c r="P11" s="58">
        <v>16000</v>
      </c>
      <c r="Q11" s="58">
        <v>0</v>
      </c>
      <c r="R11" s="58">
        <v>14709370</v>
      </c>
      <c r="S11" s="58">
        <v>0</v>
      </c>
      <c r="T11" s="58">
        <v>0</v>
      </c>
      <c r="U11" s="58">
        <v>0</v>
      </c>
      <c r="V11" s="58">
        <v>0</v>
      </c>
      <c r="W11" s="58">
        <v>0</v>
      </c>
      <c r="X11" s="58">
        <v>0</v>
      </c>
      <c r="Y11" s="58">
        <v>170721</v>
      </c>
      <c r="Z11" s="58">
        <v>425400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18004253</v>
      </c>
      <c r="C12" s="58">
        <v>0</v>
      </c>
      <c r="D12" s="58">
        <v>0</v>
      </c>
      <c r="E12" s="58">
        <v>0</v>
      </c>
      <c r="F12" s="58">
        <v>0</v>
      </c>
      <c r="G12" s="58">
        <v>0</v>
      </c>
      <c r="H12" s="58">
        <v>1009361</v>
      </c>
      <c r="I12" s="58">
        <v>1223215</v>
      </c>
      <c r="J12" s="58">
        <v>0</v>
      </c>
      <c r="K12" s="70">
        <v>0</v>
      </c>
      <c r="L12" s="58">
        <v>0</v>
      </c>
      <c r="M12" s="58">
        <v>0</v>
      </c>
      <c r="N12" s="58">
        <v>17525</v>
      </c>
      <c r="O12" s="58">
        <v>25000</v>
      </c>
      <c r="P12" s="58">
        <v>497000</v>
      </c>
      <c r="Q12" s="58">
        <v>0</v>
      </c>
      <c r="R12" s="58">
        <v>15232152</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73259250</v>
      </c>
      <c r="C13" s="58">
        <v>0</v>
      </c>
      <c r="D13" s="58">
        <v>19204</v>
      </c>
      <c r="E13" s="58">
        <v>329210</v>
      </c>
      <c r="F13" s="58">
        <v>0</v>
      </c>
      <c r="G13" s="58">
        <v>0</v>
      </c>
      <c r="H13" s="58">
        <v>15689652</v>
      </c>
      <c r="I13" s="58">
        <v>4914268</v>
      </c>
      <c r="J13" s="58">
        <v>2712</v>
      </c>
      <c r="K13" s="58">
        <v>0</v>
      </c>
      <c r="L13" s="70">
        <v>0</v>
      </c>
      <c r="M13" s="58">
        <v>0</v>
      </c>
      <c r="N13" s="58">
        <v>5508020</v>
      </c>
      <c r="O13" s="58">
        <v>0</v>
      </c>
      <c r="P13" s="58">
        <v>10343478</v>
      </c>
      <c r="Q13" s="58">
        <v>0</v>
      </c>
      <c r="R13" s="58">
        <v>33787220</v>
      </c>
      <c r="S13" s="58">
        <v>0</v>
      </c>
      <c r="T13" s="58">
        <v>116752</v>
      </c>
      <c r="U13" s="58">
        <v>488140</v>
      </c>
      <c r="V13" s="58">
        <v>20979</v>
      </c>
      <c r="W13" s="58">
        <v>0</v>
      </c>
      <c r="X13" s="58">
        <v>0</v>
      </c>
      <c r="Y13" s="58">
        <v>44000</v>
      </c>
      <c r="Z13" s="58">
        <v>0</v>
      </c>
      <c r="AA13" s="58">
        <v>1708236</v>
      </c>
      <c r="AB13" s="58">
        <v>17379</v>
      </c>
      <c r="AC13" s="58">
        <v>0</v>
      </c>
      <c r="AD13" s="58">
        <v>0</v>
      </c>
      <c r="AE13" s="58">
        <v>0</v>
      </c>
      <c r="AF13" s="58">
        <v>0</v>
      </c>
      <c r="AG13" s="58">
        <v>0</v>
      </c>
      <c r="AH13" s="58">
        <v>0</v>
      </c>
      <c r="AI13" s="58">
        <v>0</v>
      </c>
      <c r="AJ13" s="58">
        <v>200000</v>
      </c>
      <c r="AK13" s="58">
        <v>0</v>
      </c>
      <c r="AL13" s="58">
        <v>0</v>
      </c>
      <c r="AM13" s="58">
        <v>70000</v>
      </c>
      <c r="AN13" s="61">
        <v>0</v>
      </c>
    </row>
    <row r="14" spans="1:40" ht="14.25" x14ac:dyDescent="0.15">
      <c r="A14" s="62" t="s">
        <v>18</v>
      </c>
      <c r="B14" s="57">
        <f t="shared" si="1"/>
        <v>749535</v>
      </c>
      <c r="C14" s="58">
        <v>0</v>
      </c>
      <c r="D14" s="58">
        <v>0</v>
      </c>
      <c r="E14" s="58">
        <v>0</v>
      </c>
      <c r="F14" s="58">
        <v>0</v>
      </c>
      <c r="G14" s="58">
        <v>0</v>
      </c>
      <c r="H14" s="58">
        <v>0</v>
      </c>
      <c r="I14" s="58">
        <v>510000</v>
      </c>
      <c r="J14" s="58">
        <v>0</v>
      </c>
      <c r="K14" s="58">
        <v>0</v>
      </c>
      <c r="L14" s="58">
        <v>0</v>
      </c>
      <c r="M14" s="70">
        <v>0</v>
      </c>
      <c r="N14" s="58">
        <v>12548</v>
      </c>
      <c r="O14" s="58">
        <v>0</v>
      </c>
      <c r="P14" s="58">
        <v>0</v>
      </c>
      <c r="Q14" s="58">
        <v>0</v>
      </c>
      <c r="R14" s="58">
        <v>226987</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142800884</v>
      </c>
      <c r="C15" s="58">
        <v>0</v>
      </c>
      <c r="D15" s="58">
        <v>570000</v>
      </c>
      <c r="E15" s="58">
        <v>41328215</v>
      </c>
      <c r="F15" s="58">
        <v>130000</v>
      </c>
      <c r="G15" s="58">
        <v>0</v>
      </c>
      <c r="H15" s="58">
        <v>11421219</v>
      </c>
      <c r="I15" s="58">
        <v>24134402</v>
      </c>
      <c r="J15" s="58">
        <v>244305</v>
      </c>
      <c r="K15" s="58">
        <v>15000</v>
      </c>
      <c r="L15" s="58">
        <v>2198865</v>
      </c>
      <c r="M15" s="58">
        <v>0</v>
      </c>
      <c r="N15" s="70">
        <v>0</v>
      </c>
      <c r="O15" s="58">
        <v>718616</v>
      </c>
      <c r="P15" s="58">
        <v>5676751</v>
      </c>
      <c r="Q15" s="58">
        <v>5100</v>
      </c>
      <c r="R15" s="58">
        <v>39193629</v>
      </c>
      <c r="S15" s="58">
        <v>618059</v>
      </c>
      <c r="T15" s="58">
        <v>319900</v>
      </c>
      <c r="U15" s="58">
        <v>2650</v>
      </c>
      <c r="V15" s="58">
        <v>660270</v>
      </c>
      <c r="W15" s="58">
        <v>0</v>
      </c>
      <c r="X15" s="58">
        <v>0</v>
      </c>
      <c r="Y15" s="58">
        <v>14600090</v>
      </c>
      <c r="Z15" s="58">
        <v>0</v>
      </c>
      <c r="AA15" s="58">
        <v>667350</v>
      </c>
      <c r="AB15" s="58">
        <v>35154</v>
      </c>
      <c r="AC15" s="58">
        <v>0</v>
      </c>
      <c r="AD15" s="58">
        <v>0</v>
      </c>
      <c r="AE15" s="58">
        <v>0</v>
      </c>
      <c r="AF15" s="58">
        <v>0</v>
      </c>
      <c r="AG15" s="58">
        <v>0</v>
      </c>
      <c r="AH15" s="58">
        <v>0</v>
      </c>
      <c r="AI15" s="58">
        <v>0</v>
      </c>
      <c r="AJ15" s="58">
        <v>0</v>
      </c>
      <c r="AK15" s="58">
        <v>0</v>
      </c>
      <c r="AL15" s="58">
        <v>0</v>
      </c>
      <c r="AM15" s="58">
        <v>261309</v>
      </c>
      <c r="AN15" s="61">
        <v>0</v>
      </c>
    </row>
    <row r="16" spans="1:40" ht="14.25" x14ac:dyDescent="0.15">
      <c r="A16" s="62" t="s">
        <v>5</v>
      </c>
      <c r="B16" s="57">
        <f t="shared" si="1"/>
        <v>11805985</v>
      </c>
      <c r="C16" s="58">
        <v>0</v>
      </c>
      <c r="D16" s="58">
        <v>0</v>
      </c>
      <c r="E16" s="58">
        <v>0</v>
      </c>
      <c r="F16" s="58">
        <v>0</v>
      </c>
      <c r="G16" s="58">
        <v>0</v>
      </c>
      <c r="H16" s="58">
        <v>1684749</v>
      </c>
      <c r="I16" s="58">
        <v>616577</v>
      </c>
      <c r="J16" s="58">
        <v>0</v>
      </c>
      <c r="K16" s="58">
        <v>1470000</v>
      </c>
      <c r="L16" s="58">
        <v>2000</v>
      </c>
      <c r="M16" s="58">
        <v>0</v>
      </c>
      <c r="N16" s="58">
        <v>258470</v>
      </c>
      <c r="O16" s="70">
        <v>0</v>
      </c>
      <c r="P16" s="58">
        <v>3194577</v>
      </c>
      <c r="Q16" s="58">
        <v>0</v>
      </c>
      <c r="R16" s="58">
        <v>4570612</v>
      </c>
      <c r="S16" s="58">
        <v>0</v>
      </c>
      <c r="T16" s="58">
        <v>0</v>
      </c>
      <c r="U16" s="58">
        <v>0</v>
      </c>
      <c r="V16" s="58">
        <v>0</v>
      </c>
      <c r="W16" s="58">
        <v>0</v>
      </c>
      <c r="X16" s="58">
        <v>0</v>
      </c>
      <c r="Y16" s="58">
        <v>0</v>
      </c>
      <c r="Z16" s="58">
        <v>0</v>
      </c>
      <c r="AA16" s="58">
        <v>9000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42721234</v>
      </c>
      <c r="C17" s="58">
        <v>0</v>
      </c>
      <c r="D17" s="58">
        <v>40000</v>
      </c>
      <c r="E17" s="58">
        <v>606518</v>
      </c>
      <c r="F17" s="58">
        <v>0</v>
      </c>
      <c r="G17" s="58">
        <v>25000</v>
      </c>
      <c r="H17" s="58">
        <v>11602485</v>
      </c>
      <c r="I17" s="58">
        <v>3472405</v>
      </c>
      <c r="J17" s="58">
        <v>10000</v>
      </c>
      <c r="K17" s="58">
        <v>1221300</v>
      </c>
      <c r="L17" s="58">
        <v>1700296</v>
      </c>
      <c r="M17" s="58">
        <v>0</v>
      </c>
      <c r="N17" s="58">
        <v>1500976</v>
      </c>
      <c r="O17" s="58">
        <v>583634</v>
      </c>
      <c r="P17" s="70">
        <v>0</v>
      </c>
      <c r="Q17" s="58">
        <v>22000</v>
      </c>
      <c r="R17" s="58">
        <v>21580669</v>
      </c>
      <c r="S17" s="58">
        <v>0</v>
      </c>
      <c r="T17" s="58">
        <v>0</v>
      </c>
      <c r="U17" s="58">
        <v>0</v>
      </c>
      <c r="V17" s="58">
        <v>3500</v>
      </c>
      <c r="W17" s="58">
        <v>0</v>
      </c>
      <c r="X17" s="58">
        <v>0</v>
      </c>
      <c r="Y17" s="58">
        <v>352451</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9320460</v>
      </c>
      <c r="C18" s="58">
        <v>0</v>
      </c>
      <c r="D18" s="58">
        <v>237100</v>
      </c>
      <c r="E18" s="58">
        <v>255000</v>
      </c>
      <c r="F18" s="58">
        <v>19430</v>
      </c>
      <c r="G18" s="58">
        <v>1968751</v>
      </c>
      <c r="H18" s="58">
        <v>106591</v>
      </c>
      <c r="I18" s="58">
        <v>909050</v>
      </c>
      <c r="J18" s="58">
        <v>0</v>
      </c>
      <c r="K18" s="58">
        <v>71500</v>
      </c>
      <c r="L18" s="58">
        <v>0</v>
      </c>
      <c r="M18" s="58">
        <v>0</v>
      </c>
      <c r="N18" s="58">
        <v>1622</v>
      </c>
      <c r="O18" s="58">
        <v>0</v>
      </c>
      <c r="P18" s="58">
        <v>0</v>
      </c>
      <c r="Q18" s="70">
        <v>0</v>
      </c>
      <c r="R18" s="58">
        <v>3559451</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2191965</v>
      </c>
      <c r="AN18" s="61">
        <v>0</v>
      </c>
    </row>
    <row r="19" spans="1:40" ht="14.25" x14ac:dyDescent="0.15">
      <c r="A19" s="62" t="s">
        <v>14</v>
      </c>
      <c r="B19" s="57">
        <f t="shared" si="1"/>
        <v>310488129</v>
      </c>
      <c r="C19" s="58">
        <v>377706</v>
      </c>
      <c r="D19" s="58">
        <v>887865</v>
      </c>
      <c r="E19" s="58">
        <v>8131453</v>
      </c>
      <c r="F19" s="58">
        <v>1606329</v>
      </c>
      <c r="G19" s="58">
        <v>7141078</v>
      </c>
      <c r="H19" s="58">
        <v>55855606</v>
      </c>
      <c r="I19" s="58">
        <v>119438269</v>
      </c>
      <c r="J19" s="58">
        <v>287000</v>
      </c>
      <c r="K19" s="58">
        <v>2167581</v>
      </c>
      <c r="L19" s="58">
        <v>19751581</v>
      </c>
      <c r="M19" s="58">
        <v>94521</v>
      </c>
      <c r="N19" s="58">
        <v>52838359</v>
      </c>
      <c r="O19" s="58">
        <v>876000</v>
      </c>
      <c r="P19" s="58">
        <v>4344567</v>
      </c>
      <c r="Q19" s="58">
        <v>2296832</v>
      </c>
      <c r="R19" s="70">
        <v>0</v>
      </c>
      <c r="S19" s="58">
        <v>409101</v>
      </c>
      <c r="T19" s="58">
        <v>2505818</v>
      </c>
      <c r="U19" s="58">
        <v>3613933</v>
      </c>
      <c r="V19" s="58">
        <v>3104469</v>
      </c>
      <c r="W19" s="58">
        <v>10002</v>
      </c>
      <c r="X19" s="58">
        <v>1524000</v>
      </c>
      <c r="Y19" s="58">
        <v>4717635</v>
      </c>
      <c r="Z19" s="58">
        <v>5691549</v>
      </c>
      <c r="AA19" s="58">
        <v>711533</v>
      </c>
      <c r="AB19" s="58">
        <v>116015</v>
      </c>
      <c r="AC19" s="58">
        <v>0</v>
      </c>
      <c r="AD19" s="58">
        <v>0</v>
      </c>
      <c r="AE19" s="58">
        <v>0</v>
      </c>
      <c r="AF19" s="58">
        <v>0</v>
      </c>
      <c r="AG19" s="58">
        <v>0</v>
      </c>
      <c r="AH19" s="58">
        <v>0</v>
      </c>
      <c r="AI19" s="58">
        <v>1000</v>
      </c>
      <c r="AJ19" s="58">
        <v>351000</v>
      </c>
      <c r="AK19" s="58">
        <v>0</v>
      </c>
      <c r="AL19" s="58">
        <v>18530</v>
      </c>
      <c r="AM19" s="58">
        <v>10145742</v>
      </c>
      <c r="AN19" s="61">
        <v>1473055</v>
      </c>
    </row>
    <row r="20" spans="1:40" ht="14.25" x14ac:dyDescent="0.15">
      <c r="A20" s="63" t="s">
        <v>22</v>
      </c>
      <c r="B20" s="57">
        <f t="shared" si="1"/>
        <v>10239929</v>
      </c>
      <c r="C20" s="58">
        <v>0</v>
      </c>
      <c r="D20" s="58">
        <v>1050000</v>
      </c>
      <c r="E20" s="58">
        <v>0</v>
      </c>
      <c r="F20" s="58">
        <v>0</v>
      </c>
      <c r="G20" s="58">
        <v>0</v>
      </c>
      <c r="H20" s="58">
        <v>1762921</v>
      </c>
      <c r="I20" s="58">
        <v>52914</v>
      </c>
      <c r="J20" s="58">
        <v>0</v>
      </c>
      <c r="K20" s="58">
        <v>0</v>
      </c>
      <c r="L20" s="58">
        <v>263332</v>
      </c>
      <c r="M20" s="58">
        <v>0</v>
      </c>
      <c r="N20" s="58">
        <v>1665575</v>
      </c>
      <c r="O20" s="58">
        <v>0</v>
      </c>
      <c r="P20" s="58">
        <v>0</v>
      </c>
      <c r="Q20" s="58">
        <v>0</v>
      </c>
      <c r="R20" s="58">
        <v>3754674</v>
      </c>
      <c r="S20" s="70">
        <v>0</v>
      </c>
      <c r="T20" s="58">
        <v>64270</v>
      </c>
      <c r="U20" s="58">
        <v>0</v>
      </c>
      <c r="V20" s="58">
        <v>60000</v>
      </c>
      <c r="W20" s="58">
        <v>0</v>
      </c>
      <c r="X20" s="58">
        <v>0</v>
      </c>
      <c r="Y20" s="58">
        <v>655311</v>
      </c>
      <c r="Z20" s="58">
        <v>323628</v>
      </c>
      <c r="AA20" s="58">
        <v>55440</v>
      </c>
      <c r="AB20" s="58">
        <v>0</v>
      </c>
      <c r="AC20" s="58">
        <v>0</v>
      </c>
      <c r="AD20" s="58">
        <v>0</v>
      </c>
      <c r="AE20" s="58">
        <v>0</v>
      </c>
      <c r="AF20" s="58">
        <v>0</v>
      </c>
      <c r="AG20" s="58">
        <v>0</v>
      </c>
      <c r="AH20" s="58">
        <v>0</v>
      </c>
      <c r="AI20" s="58">
        <v>0</v>
      </c>
      <c r="AJ20" s="58">
        <v>0</v>
      </c>
      <c r="AK20" s="58">
        <v>0</v>
      </c>
      <c r="AL20" s="58">
        <v>0</v>
      </c>
      <c r="AM20" s="58">
        <v>0</v>
      </c>
      <c r="AN20" s="61">
        <v>531864</v>
      </c>
    </row>
    <row r="21" spans="1:40" ht="14.25" x14ac:dyDescent="0.15">
      <c r="A21" s="63" t="s">
        <v>21</v>
      </c>
      <c r="B21" s="57">
        <f t="shared" si="1"/>
        <v>31222961</v>
      </c>
      <c r="C21" s="58">
        <v>0</v>
      </c>
      <c r="D21" s="58">
        <v>280830</v>
      </c>
      <c r="E21" s="58">
        <v>195269</v>
      </c>
      <c r="F21" s="58">
        <v>0</v>
      </c>
      <c r="G21" s="58">
        <v>0</v>
      </c>
      <c r="H21" s="58">
        <v>6173019</v>
      </c>
      <c r="I21" s="58">
        <v>5316341</v>
      </c>
      <c r="J21" s="58">
        <v>0</v>
      </c>
      <c r="K21" s="58">
        <v>800</v>
      </c>
      <c r="L21" s="58">
        <v>2304020</v>
      </c>
      <c r="M21" s="58">
        <v>0</v>
      </c>
      <c r="N21" s="58">
        <v>358370</v>
      </c>
      <c r="O21" s="58">
        <v>0</v>
      </c>
      <c r="P21" s="58">
        <v>600000</v>
      </c>
      <c r="Q21" s="58">
        <v>0</v>
      </c>
      <c r="R21" s="58">
        <v>7683641</v>
      </c>
      <c r="S21" s="58">
        <v>19200</v>
      </c>
      <c r="T21" s="70">
        <v>0</v>
      </c>
      <c r="U21" s="58">
        <v>30000</v>
      </c>
      <c r="V21" s="58">
        <v>137850</v>
      </c>
      <c r="W21" s="58">
        <v>0</v>
      </c>
      <c r="X21" s="58">
        <v>0</v>
      </c>
      <c r="Y21" s="58">
        <v>2049767</v>
      </c>
      <c r="Z21" s="58">
        <v>0</v>
      </c>
      <c r="AA21" s="58">
        <v>1215133</v>
      </c>
      <c r="AB21" s="58">
        <v>0</v>
      </c>
      <c r="AC21" s="58">
        <v>0</v>
      </c>
      <c r="AD21" s="58">
        <v>0</v>
      </c>
      <c r="AE21" s="58">
        <v>0</v>
      </c>
      <c r="AF21" s="58">
        <v>0</v>
      </c>
      <c r="AG21" s="58">
        <v>0</v>
      </c>
      <c r="AH21" s="58">
        <v>0</v>
      </c>
      <c r="AI21" s="58">
        <v>4795501</v>
      </c>
      <c r="AJ21" s="58">
        <v>0</v>
      </c>
      <c r="AK21" s="58">
        <v>0</v>
      </c>
      <c r="AL21" s="58">
        <v>0</v>
      </c>
      <c r="AM21" s="58">
        <v>0</v>
      </c>
      <c r="AN21" s="61">
        <v>63220</v>
      </c>
    </row>
    <row r="22" spans="1:40" ht="14.25" x14ac:dyDescent="0.15">
      <c r="A22" s="63" t="s">
        <v>26</v>
      </c>
      <c r="B22" s="57">
        <f t="shared" si="1"/>
        <v>38191836</v>
      </c>
      <c r="C22" s="58">
        <v>0</v>
      </c>
      <c r="D22" s="58">
        <v>0</v>
      </c>
      <c r="E22" s="58">
        <v>0</v>
      </c>
      <c r="F22" s="58">
        <v>0</v>
      </c>
      <c r="G22" s="58">
        <v>35339</v>
      </c>
      <c r="H22" s="58">
        <v>78241</v>
      </c>
      <c r="I22" s="58">
        <v>704830</v>
      </c>
      <c r="J22" s="58">
        <v>0</v>
      </c>
      <c r="K22" s="58">
        <v>0</v>
      </c>
      <c r="L22" s="58">
        <v>0</v>
      </c>
      <c r="M22" s="58">
        <v>0</v>
      </c>
      <c r="N22" s="58">
        <v>48653</v>
      </c>
      <c r="O22" s="58">
        <v>0</v>
      </c>
      <c r="P22" s="58">
        <v>7758621</v>
      </c>
      <c r="Q22" s="58">
        <v>248828</v>
      </c>
      <c r="R22" s="58">
        <v>19682</v>
      </c>
      <c r="S22" s="58">
        <v>0</v>
      </c>
      <c r="T22" s="58">
        <v>225001</v>
      </c>
      <c r="U22" s="70">
        <v>0</v>
      </c>
      <c r="V22" s="58">
        <v>0</v>
      </c>
      <c r="W22" s="58">
        <v>0</v>
      </c>
      <c r="X22" s="58">
        <v>0</v>
      </c>
      <c r="Y22" s="58">
        <v>0</v>
      </c>
      <c r="Z22" s="58">
        <v>0</v>
      </c>
      <c r="AA22" s="58">
        <v>1</v>
      </c>
      <c r="AB22" s="58">
        <v>0</v>
      </c>
      <c r="AC22" s="58">
        <v>0</v>
      </c>
      <c r="AD22" s="58">
        <v>0</v>
      </c>
      <c r="AE22" s="58">
        <v>0</v>
      </c>
      <c r="AF22" s="58">
        <v>0</v>
      </c>
      <c r="AG22" s="58">
        <v>0</v>
      </c>
      <c r="AH22" s="58">
        <v>0</v>
      </c>
      <c r="AI22" s="58">
        <v>18450000</v>
      </c>
      <c r="AJ22" s="58">
        <v>622640</v>
      </c>
      <c r="AK22" s="58">
        <v>0</v>
      </c>
      <c r="AL22" s="58">
        <v>0</v>
      </c>
      <c r="AM22" s="58">
        <v>0</v>
      </c>
      <c r="AN22" s="61">
        <v>10000000</v>
      </c>
    </row>
    <row r="23" spans="1:40" ht="14.25" x14ac:dyDescent="0.15">
      <c r="A23" s="63" t="s">
        <v>23</v>
      </c>
      <c r="B23" s="57">
        <f t="shared" si="1"/>
        <v>6832574</v>
      </c>
      <c r="C23" s="58">
        <v>0</v>
      </c>
      <c r="D23" s="58">
        <v>21446</v>
      </c>
      <c r="E23" s="58">
        <v>1383829</v>
      </c>
      <c r="F23" s="58">
        <v>0</v>
      </c>
      <c r="G23" s="58">
        <v>0</v>
      </c>
      <c r="H23" s="58">
        <v>610714</v>
      </c>
      <c r="I23" s="58">
        <v>334981</v>
      </c>
      <c r="J23" s="58">
        <v>0</v>
      </c>
      <c r="K23" s="58">
        <v>0</v>
      </c>
      <c r="L23" s="58">
        <v>427006</v>
      </c>
      <c r="M23" s="58">
        <v>0</v>
      </c>
      <c r="N23" s="58">
        <v>33355</v>
      </c>
      <c r="O23" s="58">
        <v>0</v>
      </c>
      <c r="P23" s="58">
        <v>0</v>
      </c>
      <c r="Q23" s="58">
        <v>0</v>
      </c>
      <c r="R23" s="58">
        <v>3256429</v>
      </c>
      <c r="S23" s="58">
        <v>0</v>
      </c>
      <c r="T23" s="58">
        <v>213814</v>
      </c>
      <c r="U23" s="58">
        <v>0</v>
      </c>
      <c r="V23" s="70">
        <v>0</v>
      </c>
      <c r="W23" s="58">
        <v>0</v>
      </c>
      <c r="X23" s="58">
        <v>0</v>
      </c>
      <c r="Y23" s="58">
        <v>0</v>
      </c>
      <c r="Z23" s="58">
        <v>0</v>
      </c>
      <c r="AA23" s="58">
        <v>551000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1443221</v>
      </c>
      <c r="C24" s="58">
        <v>0</v>
      </c>
      <c r="D24" s="58">
        <v>0</v>
      </c>
      <c r="E24" s="58">
        <v>0</v>
      </c>
      <c r="F24" s="58">
        <v>0</v>
      </c>
      <c r="G24" s="58">
        <v>149015</v>
      </c>
      <c r="H24" s="58">
        <v>48524</v>
      </c>
      <c r="I24" s="58">
        <v>0</v>
      </c>
      <c r="J24" s="58">
        <v>0</v>
      </c>
      <c r="K24" s="58">
        <v>0</v>
      </c>
      <c r="L24" s="58">
        <v>0</v>
      </c>
      <c r="M24" s="58">
        <v>0</v>
      </c>
      <c r="N24" s="58">
        <v>7200</v>
      </c>
      <c r="O24" s="58">
        <v>0</v>
      </c>
      <c r="P24" s="58">
        <v>0</v>
      </c>
      <c r="Q24" s="58">
        <v>0</v>
      </c>
      <c r="R24" s="58">
        <v>324715</v>
      </c>
      <c r="S24" s="58">
        <v>0</v>
      </c>
      <c r="T24" s="58">
        <v>0</v>
      </c>
      <c r="U24" s="58">
        <v>0</v>
      </c>
      <c r="V24" s="58">
        <v>0</v>
      </c>
      <c r="W24" s="70">
        <v>0</v>
      </c>
      <c r="X24" s="58">
        <v>0</v>
      </c>
      <c r="Y24" s="58">
        <v>900000</v>
      </c>
      <c r="Z24" s="58">
        <v>0</v>
      </c>
      <c r="AA24" s="58">
        <v>0</v>
      </c>
      <c r="AB24" s="58">
        <v>9000</v>
      </c>
      <c r="AC24" s="58">
        <v>0</v>
      </c>
      <c r="AD24" s="58">
        <v>0</v>
      </c>
      <c r="AE24" s="58">
        <v>0</v>
      </c>
      <c r="AF24" s="58">
        <v>0</v>
      </c>
      <c r="AG24" s="58">
        <v>0</v>
      </c>
      <c r="AH24" s="58">
        <v>0</v>
      </c>
      <c r="AI24" s="58">
        <v>0</v>
      </c>
      <c r="AJ24" s="58">
        <v>0</v>
      </c>
      <c r="AK24" s="58">
        <v>0</v>
      </c>
      <c r="AL24" s="58">
        <v>0</v>
      </c>
      <c r="AM24" s="58">
        <v>0</v>
      </c>
      <c r="AN24" s="61">
        <v>4767</v>
      </c>
    </row>
    <row r="25" spans="1:40" ht="14.25" x14ac:dyDescent="0.15">
      <c r="A25" s="63" t="s">
        <v>25</v>
      </c>
      <c r="B25" s="57">
        <f t="shared" si="1"/>
        <v>37038421</v>
      </c>
      <c r="C25" s="58">
        <v>0</v>
      </c>
      <c r="D25" s="58">
        <v>0</v>
      </c>
      <c r="E25" s="58">
        <v>0</v>
      </c>
      <c r="F25" s="58">
        <v>0</v>
      </c>
      <c r="G25" s="58">
        <v>102244</v>
      </c>
      <c r="H25" s="58">
        <v>681141</v>
      </c>
      <c r="I25" s="58">
        <v>2550000</v>
      </c>
      <c r="J25" s="58">
        <v>0</v>
      </c>
      <c r="K25" s="58">
        <v>0</v>
      </c>
      <c r="L25" s="58">
        <v>0</v>
      </c>
      <c r="M25" s="58">
        <v>2000000</v>
      </c>
      <c r="N25" s="58">
        <v>1243083</v>
      </c>
      <c r="O25" s="58">
        <v>0</v>
      </c>
      <c r="P25" s="58">
        <v>7758621</v>
      </c>
      <c r="Q25" s="58">
        <v>0</v>
      </c>
      <c r="R25" s="58">
        <v>22232930</v>
      </c>
      <c r="S25" s="58">
        <v>0</v>
      </c>
      <c r="T25" s="58">
        <v>15000</v>
      </c>
      <c r="U25" s="58">
        <v>27452</v>
      </c>
      <c r="V25" s="58">
        <v>0</v>
      </c>
      <c r="W25" s="58">
        <v>0</v>
      </c>
      <c r="X25" s="70">
        <v>0</v>
      </c>
      <c r="Y25" s="58">
        <v>0</v>
      </c>
      <c r="Z25" s="58">
        <v>0</v>
      </c>
      <c r="AA25" s="58">
        <v>24000</v>
      </c>
      <c r="AB25" s="58">
        <v>0</v>
      </c>
      <c r="AC25" s="58">
        <v>0</v>
      </c>
      <c r="AD25" s="58">
        <v>0</v>
      </c>
      <c r="AE25" s="58">
        <v>0</v>
      </c>
      <c r="AF25" s="58">
        <v>0</v>
      </c>
      <c r="AG25" s="58">
        <v>0</v>
      </c>
      <c r="AH25" s="58">
        <v>0</v>
      </c>
      <c r="AI25" s="58">
        <v>0</v>
      </c>
      <c r="AJ25" s="58">
        <v>0</v>
      </c>
      <c r="AK25" s="58">
        <v>0</v>
      </c>
      <c r="AL25" s="58">
        <v>0</v>
      </c>
      <c r="AM25" s="58">
        <v>203950</v>
      </c>
      <c r="AN25" s="61">
        <v>200000</v>
      </c>
    </row>
    <row r="26" spans="1:40" ht="14.25" x14ac:dyDescent="0.15">
      <c r="A26" s="63" t="s">
        <v>19</v>
      </c>
      <c r="B26" s="57">
        <f t="shared" si="1"/>
        <v>76313002</v>
      </c>
      <c r="C26" s="58">
        <v>0</v>
      </c>
      <c r="D26" s="58">
        <v>105000</v>
      </c>
      <c r="E26" s="58">
        <v>5289617</v>
      </c>
      <c r="F26" s="58">
        <v>5950</v>
      </c>
      <c r="G26" s="58">
        <v>339896</v>
      </c>
      <c r="H26" s="58">
        <v>35601147</v>
      </c>
      <c r="I26" s="58">
        <v>7545678</v>
      </c>
      <c r="J26" s="58">
        <v>0</v>
      </c>
      <c r="K26" s="58">
        <v>0</v>
      </c>
      <c r="L26" s="58">
        <v>197996</v>
      </c>
      <c r="M26" s="58">
        <v>0</v>
      </c>
      <c r="N26" s="58">
        <v>1334940</v>
      </c>
      <c r="O26" s="58">
        <v>0</v>
      </c>
      <c r="P26" s="58">
        <v>3266266</v>
      </c>
      <c r="Q26" s="58">
        <v>3426</v>
      </c>
      <c r="R26" s="58">
        <v>13017553</v>
      </c>
      <c r="S26" s="58">
        <v>40000</v>
      </c>
      <c r="T26" s="58">
        <v>3658906</v>
      </c>
      <c r="U26" s="58">
        <v>475001</v>
      </c>
      <c r="V26" s="58">
        <v>6700</v>
      </c>
      <c r="W26" s="58">
        <v>0</v>
      </c>
      <c r="X26" s="58">
        <v>0</v>
      </c>
      <c r="Y26" s="70">
        <v>0</v>
      </c>
      <c r="Z26" s="58">
        <v>0</v>
      </c>
      <c r="AA26" s="58">
        <v>448656</v>
      </c>
      <c r="AB26" s="58">
        <v>33000</v>
      </c>
      <c r="AC26" s="58">
        <v>0</v>
      </c>
      <c r="AD26" s="58">
        <v>0</v>
      </c>
      <c r="AE26" s="58">
        <v>0</v>
      </c>
      <c r="AF26" s="58">
        <v>0</v>
      </c>
      <c r="AG26" s="58">
        <v>0</v>
      </c>
      <c r="AH26" s="58">
        <v>0</v>
      </c>
      <c r="AI26" s="58">
        <v>4377268</v>
      </c>
      <c r="AJ26" s="58">
        <v>566002</v>
      </c>
      <c r="AK26" s="58">
        <v>0</v>
      </c>
      <c r="AL26" s="58">
        <v>0</v>
      </c>
      <c r="AM26" s="58">
        <v>0</v>
      </c>
      <c r="AN26" s="61">
        <v>0</v>
      </c>
    </row>
    <row r="27" spans="1:40" ht="14.25" x14ac:dyDescent="0.15">
      <c r="A27" s="63" t="s">
        <v>20</v>
      </c>
      <c r="B27" s="57">
        <f t="shared" si="1"/>
        <v>61883505</v>
      </c>
      <c r="C27" s="58">
        <v>0</v>
      </c>
      <c r="D27" s="58">
        <v>3279587</v>
      </c>
      <c r="E27" s="58">
        <v>3164857</v>
      </c>
      <c r="F27" s="58">
        <v>0</v>
      </c>
      <c r="G27" s="58">
        <v>358</v>
      </c>
      <c r="H27" s="58">
        <v>29242231</v>
      </c>
      <c r="I27" s="58">
        <v>1425573</v>
      </c>
      <c r="J27" s="58">
        <v>21000</v>
      </c>
      <c r="K27" s="58">
        <v>0</v>
      </c>
      <c r="L27" s="58">
        <v>78000</v>
      </c>
      <c r="M27" s="58">
        <v>0</v>
      </c>
      <c r="N27" s="58">
        <v>2331199</v>
      </c>
      <c r="O27" s="58">
        <v>0</v>
      </c>
      <c r="P27" s="58">
        <v>0</v>
      </c>
      <c r="Q27" s="58">
        <v>19984</v>
      </c>
      <c r="R27" s="58">
        <v>20638348</v>
      </c>
      <c r="S27" s="58">
        <v>1238724</v>
      </c>
      <c r="T27" s="58">
        <v>193918</v>
      </c>
      <c r="U27" s="58">
        <v>0</v>
      </c>
      <c r="V27" s="58">
        <v>0</v>
      </c>
      <c r="W27" s="58">
        <v>0</v>
      </c>
      <c r="X27" s="58">
        <v>0</v>
      </c>
      <c r="Y27" s="58">
        <v>198000</v>
      </c>
      <c r="Z27" s="70">
        <v>0</v>
      </c>
      <c r="AA27" s="58">
        <v>27900</v>
      </c>
      <c r="AB27" s="58">
        <v>0</v>
      </c>
      <c r="AC27" s="58">
        <v>0</v>
      </c>
      <c r="AD27" s="58">
        <v>0</v>
      </c>
      <c r="AE27" s="58">
        <v>0</v>
      </c>
      <c r="AF27" s="58">
        <v>0</v>
      </c>
      <c r="AG27" s="58">
        <v>0</v>
      </c>
      <c r="AH27" s="58">
        <v>0</v>
      </c>
      <c r="AI27" s="58">
        <v>2929</v>
      </c>
      <c r="AJ27" s="58">
        <v>20000</v>
      </c>
      <c r="AK27" s="58">
        <v>0</v>
      </c>
      <c r="AL27" s="58">
        <v>0</v>
      </c>
      <c r="AM27" s="58">
        <v>897</v>
      </c>
      <c r="AN27" s="61">
        <v>0</v>
      </c>
    </row>
    <row r="28" spans="1:40" ht="14.25" x14ac:dyDescent="0.15">
      <c r="A28" s="63" t="s">
        <v>24</v>
      </c>
      <c r="B28" s="57">
        <f t="shared" si="1"/>
        <v>26955537</v>
      </c>
      <c r="C28" s="58">
        <v>0</v>
      </c>
      <c r="D28" s="58">
        <v>635455</v>
      </c>
      <c r="E28" s="58">
        <v>1293442</v>
      </c>
      <c r="F28" s="58">
        <v>0</v>
      </c>
      <c r="G28" s="58">
        <v>15823</v>
      </c>
      <c r="H28" s="58">
        <v>2462195</v>
      </c>
      <c r="I28" s="58">
        <v>1516988</v>
      </c>
      <c r="J28" s="58">
        <v>0</v>
      </c>
      <c r="K28" s="58">
        <v>262500</v>
      </c>
      <c r="L28" s="58">
        <v>5669840</v>
      </c>
      <c r="M28" s="58">
        <v>0</v>
      </c>
      <c r="N28" s="58">
        <v>3747684</v>
      </c>
      <c r="O28" s="58">
        <v>4000</v>
      </c>
      <c r="P28" s="58">
        <v>0</v>
      </c>
      <c r="Q28" s="58">
        <v>0</v>
      </c>
      <c r="R28" s="58">
        <v>6746510</v>
      </c>
      <c r="S28" s="58">
        <v>94131</v>
      </c>
      <c r="T28" s="58">
        <v>3303356</v>
      </c>
      <c r="U28" s="58">
        <v>674831</v>
      </c>
      <c r="V28" s="58">
        <v>341186</v>
      </c>
      <c r="W28" s="58">
        <v>0</v>
      </c>
      <c r="X28" s="58">
        <v>0</v>
      </c>
      <c r="Y28" s="58">
        <v>173596</v>
      </c>
      <c r="Z28" s="58">
        <v>0</v>
      </c>
      <c r="AA28" s="70">
        <v>0</v>
      </c>
      <c r="AB28" s="58">
        <v>11000</v>
      </c>
      <c r="AC28" s="58">
        <v>0</v>
      </c>
      <c r="AD28" s="58">
        <v>0</v>
      </c>
      <c r="AE28" s="58">
        <v>0</v>
      </c>
      <c r="AF28" s="58">
        <v>0</v>
      </c>
      <c r="AG28" s="58">
        <v>0</v>
      </c>
      <c r="AH28" s="58">
        <v>0</v>
      </c>
      <c r="AI28" s="58">
        <v>0</v>
      </c>
      <c r="AJ28" s="58">
        <v>3000</v>
      </c>
      <c r="AK28" s="58">
        <v>0</v>
      </c>
      <c r="AL28" s="58">
        <v>0</v>
      </c>
      <c r="AM28" s="58">
        <v>0</v>
      </c>
      <c r="AN28" s="61">
        <v>0</v>
      </c>
    </row>
    <row r="29" spans="1:40" ht="14.25" x14ac:dyDescent="0.15">
      <c r="A29" s="63" t="s">
        <v>28</v>
      </c>
      <c r="B29" s="57">
        <f t="shared" si="1"/>
        <v>1280236</v>
      </c>
      <c r="C29" s="58">
        <v>0</v>
      </c>
      <c r="D29" s="58">
        <v>0</v>
      </c>
      <c r="E29" s="58">
        <v>0</v>
      </c>
      <c r="F29" s="58">
        <v>0</v>
      </c>
      <c r="G29" s="58">
        <v>0</v>
      </c>
      <c r="H29" s="58">
        <v>412234</v>
      </c>
      <c r="I29" s="58">
        <v>20881</v>
      </c>
      <c r="J29" s="58">
        <v>3225</v>
      </c>
      <c r="K29" s="58">
        <v>0</v>
      </c>
      <c r="L29" s="58">
        <v>0</v>
      </c>
      <c r="M29" s="58">
        <v>0</v>
      </c>
      <c r="N29" s="58">
        <v>413217</v>
      </c>
      <c r="O29" s="58">
        <v>0</v>
      </c>
      <c r="P29" s="58">
        <v>2270</v>
      </c>
      <c r="Q29" s="58">
        <v>0</v>
      </c>
      <c r="R29" s="58">
        <v>364409</v>
      </c>
      <c r="S29" s="58">
        <v>0</v>
      </c>
      <c r="T29" s="58">
        <v>0</v>
      </c>
      <c r="U29" s="58">
        <v>0</v>
      </c>
      <c r="V29" s="58">
        <v>0</v>
      </c>
      <c r="W29" s="58">
        <v>0</v>
      </c>
      <c r="X29" s="58">
        <v>0</v>
      </c>
      <c r="Y29" s="58">
        <v>20000</v>
      </c>
      <c r="Z29" s="58">
        <v>0</v>
      </c>
      <c r="AA29" s="58">
        <v>44000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20530277</v>
      </c>
      <c r="C31" s="58">
        <v>0</v>
      </c>
      <c r="D31" s="58">
        <v>0</v>
      </c>
      <c r="E31" s="58">
        <v>0</v>
      </c>
      <c r="F31" s="58">
        <v>0</v>
      </c>
      <c r="G31" s="58">
        <v>0</v>
      </c>
      <c r="H31" s="58">
        <v>0</v>
      </c>
      <c r="I31" s="58">
        <v>0</v>
      </c>
      <c r="J31" s="58">
        <v>0</v>
      </c>
      <c r="K31" s="58">
        <v>0</v>
      </c>
      <c r="L31" s="58">
        <v>0</v>
      </c>
      <c r="M31" s="58">
        <v>0</v>
      </c>
      <c r="N31" s="58">
        <v>31732</v>
      </c>
      <c r="O31" s="58">
        <v>0</v>
      </c>
      <c r="P31" s="58">
        <v>1000000</v>
      </c>
      <c r="Q31" s="58">
        <v>0</v>
      </c>
      <c r="R31" s="58">
        <v>3168835</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16329710</v>
      </c>
    </row>
    <row r="32" spans="1:40" ht="14.25" x14ac:dyDescent="0.15">
      <c r="A32" s="64" t="s">
        <v>30</v>
      </c>
      <c r="B32" s="57">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SUM(C33:AN33)</f>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f>SUM(C34:AN34)</f>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SUM(C36:AN36)</f>
        <v>15719</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15719</v>
      </c>
      <c r="AN36" s="61">
        <v>0</v>
      </c>
    </row>
    <row r="37" spans="1:40" ht="14.25" x14ac:dyDescent="0.15">
      <c r="A37" s="65" t="s">
        <v>37</v>
      </c>
      <c r="B37" s="57">
        <f>SUM(C37:AN37)</f>
        <v>42212079</v>
      </c>
      <c r="C37" s="58">
        <v>0</v>
      </c>
      <c r="D37" s="58">
        <v>251040</v>
      </c>
      <c r="E37" s="58">
        <v>0</v>
      </c>
      <c r="F37" s="58">
        <v>0</v>
      </c>
      <c r="G37" s="58">
        <v>0</v>
      </c>
      <c r="H37" s="58">
        <v>8000</v>
      </c>
      <c r="I37" s="58">
        <v>450000</v>
      </c>
      <c r="J37" s="58">
        <v>0</v>
      </c>
      <c r="K37" s="58">
        <v>0</v>
      </c>
      <c r="L37" s="58">
        <v>126000</v>
      </c>
      <c r="M37" s="58">
        <v>0</v>
      </c>
      <c r="N37" s="58">
        <v>0</v>
      </c>
      <c r="O37" s="58">
        <v>0</v>
      </c>
      <c r="P37" s="58">
        <v>0</v>
      </c>
      <c r="Q37" s="58">
        <v>0</v>
      </c>
      <c r="R37" s="58">
        <v>891509</v>
      </c>
      <c r="S37" s="58">
        <v>40000000</v>
      </c>
      <c r="T37" s="58">
        <v>0</v>
      </c>
      <c r="U37" s="58">
        <v>121600</v>
      </c>
      <c r="V37" s="58">
        <v>0</v>
      </c>
      <c r="W37" s="58">
        <v>0</v>
      </c>
      <c r="X37" s="58">
        <v>0</v>
      </c>
      <c r="Y37" s="58">
        <v>1</v>
      </c>
      <c r="Z37" s="58">
        <v>0</v>
      </c>
      <c r="AA37" s="58">
        <v>363929</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SUM(C39:AN39)</f>
        <v>7000</v>
      </c>
      <c r="C39" s="58">
        <v>0</v>
      </c>
      <c r="D39" s="58">
        <v>0</v>
      </c>
      <c r="E39" s="58">
        <v>0</v>
      </c>
      <c r="F39" s="58">
        <v>0</v>
      </c>
      <c r="G39" s="58">
        <v>0</v>
      </c>
      <c r="H39" s="58">
        <v>0</v>
      </c>
      <c r="I39" s="58">
        <v>0</v>
      </c>
      <c r="J39" s="58">
        <v>0</v>
      </c>
      <c r="K39" s="58">
        <v>0</v>
      </c>
      <c r="L39" s="58">
        <v>0</v>
      </c>
      <c r="M39" s="58">
        <v>0</v>
      </c>
      <c r="N39" s="58">
        <v>0</v>
      </c>
      <c r="O39" s="58">
        <v>0</v>
      </c>
      <c r="P39" s="58">
        <v>0</v>
      </c>
      <c r="Q39" s="58">
        <v>0</v>
      </c>
      <c r="R39" s="58">
        <v>1000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3000</v>
      </c>
      <c r="AJ39" s="58">
        <v>0</v>
      </c>
      <c r="AK39" s="58">
        <v>0</v>
      </c>
      <c r="AL39" s="70">
        <v>0</v>
      </c>
      <c r="AM39" s="58">
        <v>0</v>
      </c>
      <c r="AN39" s="61">
        <v>3000</v>
      </c>
    </row>
    <row r="40" spans="1:40" ht="14.25" x14ac:dyDescent="0.15">
      <c r="A40" s="65" t="s">
        <v>34</v>
      </c>
      <c r="B40" s="57">
        <f>SUM(C40:AN40)</f>
        <v>9644917</v>
      </c>
      <c r="C40" s="58">
        <v>0</v>
      </c>
      <c r="D40" s="58">
        <v>80472</v>
      </c>
      <c r="E40" s="58">
        <v>60828</v>
      </c>
      <c r="F40" s="58">
        <v>30845</v>
      </c>
      <c r="G40" s="58">
        <v>71000</v>
      </c>
      <c r="H40" s="58">
        <v>16324</v>
      </c>
      <c r="I40" s="58">
        <v>1276168</v>
      </c>
      <c r="J40" s="58">
        <v>0</v>
      </c>
      <c r="K40" s="58">
        <v>0</v>
      </c>
      <c r="L40" s="58">
        <v>0</v>
      </c>
      <c r="M40" s="58">
        <v>0</v>
      </c>
      <c r="N40" s="58">
        <v>204544</v>
      </c>
      <c r="O40" s="58">
        <v>0</v>
      </c>
      <c r="P40" s="58">
        <v>0</v>
      </c>
      <c r="Q40" s="58">
        <v>350099</v>
      </c>
      <c r="R40" s="58">
        <v>7554637</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SUM(C41:AN41)</f>
        <v>50688788</v>
      </c>
      <c r="C41" s="68">
        <v>0</v>
      </c>
      <c r="D41" s="68">
        <v>0</v>
      </c>
      <c r="E41" s="68">
        <v>0</v>
      </c>
      <c r="F41" s="68">
        <v>0</v>
      </c>
      <c r="G41" s="68">
        <v>56891</v>
      </c>
      <c r="H41" s="68">
        <v>0</v>
      </c>
      <c r="I41" s="68">
        <v>0</v>
      </c>
      <c r="J41" s="68">
        <v>0</v>
      </c>
      <c r="K41" s="68">
        <v>0</v>
      </c>
      <c r="L41" s="68">
        <v>0</v>
      </c>
      <c r="M41" s="68">
        <v>0</v>
      </c>
      <c r="N41" s="68">
        <v>53588</v>
      </c>
      <c r="O41" s="68">
        <v>0</v>
      </c>
      <c r="P41" s="68">
        <v>0</v>
      </c>
      <c r="Q41" s="68">
        <v>1035719</v>
      </c>
      <c r="R41" s="68">
        <v>13860283</v>
      </c>
      <c r="S41" s="68">
        <v>25000000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10204801</v>
      </c>
      <c r="AJ41" s="68">
        <v>0</v>
      </c>
      <c r="AK41" s="68">
        <v>0</v>
      </c>
      <c r="AL41" s="68">
        <v>0</v>
      </c>
      <c r="AM41" s="68">
        <v>477506</v>
      </c>
      <c r="AN41" s="74">
        <v>0</v>
      </c>
    </row>
    <row r="43" spans="1:40" x14ac:dyDescent="0.15">
      <c r="C43" s="7" t="s">
        <v>88</v>
      </c>
    </row>
    <row r="44" spans="1:40" x14ac:dyDescent="0.15">
      <c r="C44" s="7" t="s">
        <v>89</v>
      </c>
    </row>
    <row r="47" spans="1:40" x14ac:dyDescent="0.15">
      <c r="D47" s="11"/>
    </row>
    <row r="48" spans="1:40" x14ac:dyDescent="0.15">
      <c r="D48" s="11"/>
    </row>
  </sheetData>
  <phoneticPr fontId="3"/>
  <hyperlinks>
    <hyperlink ref="A1" location="Guidance!A1" display="Guidance sheet (link)" xr:uid="{00000000-0004-0000-0B00-000000000000}"/>
  </hyperlinks>
  <pageMargins left="0.47244094488188981" right="0.39370078740157483" top="0.47244094488188981" bottom="0.47244094488188981" header="0.19685039370078741" footer="0.23622047244094491"/>
  <pageSetup paperSize="8" scale="66"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AN57"/>
  <sheetViews>
    <sheetView zoomScale="80" zoomScaleNormal="80" workbookViewId="0">
      <pane xSplit="2" ySplit="3" topLeftCell="C4" activePane="bottomRight" state="frozen"/>
      <selection activeCell="C34" sqref="C34"/>
      <selection pane="topRight" activeCell="C34" sqref="C34"/>
      <selection pane="bottomLeft" activeCell="C34" sqref="C34"/>
      <selection pane="bottomRight"/>
    </sheetView>
  </sheetViews>
  <sheetFormatPr defaultColWidth="9" defaultRowHeight="15" x14ac:dyDescent="0.15"/>
  <cols>
    <col min="1" max="1" width="16.125" style="10" customWidth="1"/>
    <col min="2" max="2" width="14" style="6" customWidth="1"/>
    <col min="3" max="3" width="11.625" style="15" customWidth="1"/>
    <col min="4" max="40" width="11.625" style="7" customWidth="1"/>
    <col min="41" max="16384" width="9" style="7"/>
  </cols>
  <sheetData>
    <row r="1" spans="1:40" ht="26.25" x14ac:dyDescent="0.15">
      <c r="A1" s="87" t="s">
        <v>236</v>
      </c>
      <c r="B1" s="87"/>
      <c r="C1" s="89" t="s">
        <v>244</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 t="shared" ref="C3:AD3" si="0">SUM(C4:C41)</f>
        <v>2313181</v>
      </c>
      <c r="D3" s="56">
        <f t="shared" si="0"/>
        <v>23104909</v>
      </c>
      <c r="E3" s="56">
        <f t="shared" si="0"/>
        <v>7566044</v>
      </c>
      <c r="F3" s="56">
        <f t="shared" si="0"/>
        <v>1255753</v>
      </c>
      <c r="G3" s="56">
        <f t="shared" si="0"/>
        <v>3600661</v>
      </c>
      <c r="H3" s="56">
        <f t="shared" si="0"/>
        <v>109371317</v>
      </c>
      <c r="I3" s="56">
        <f t="shared" si="0"/>
        <v>53063615</v>
      </c>
      <c r="J3" s="56">
        <f t="shared" si="0"/>
        <v>439445</v>
      </c>
      <c r="K3" s="56">
        <f t="shared" si="0"/>
        <v>2175913</v>
      </c>
      <c r="L3" s="56">
        <f t="shared" si="0"/>
        <v>27102731</v>
      </c>
      <c r="M3" s="56">
        <f t="shared" si="0"/>
        <v>84203</v>
      </c>
      <c r="N3" s="56">
        <f t="shared" si="0"/>
        <v>79577541</v>
      </c>
      <c r="O3" s="56">
        <f t="shared" si="0"/>
        <v>1822960</v>
      </c>
      <c r="P3" s="56">
        <f t="shared" si="0"/>
        <v>111406683</v>
      </c>
      <c r="Q3" s="56">
        <f t="shared" si="0"/>
        <v>1179012</v>
      </c>
      <c r="R3" s="56">
        <f t="shared" si="0"/>
        <v>124274211</v>
      </c>
      <c r="S3" s="56">
        <f t="shared" si="0"/>
        <v>11476139</v>
      </c>
      <c r="T3" s="56">
        <f t="shared" si="0"/>
        <v>5332856</v>
      </c>
      <c r="U3" s="56">
        <f t="shared" si="0"/>
        <v>735465</v>
      </c>
      <c r="V3" s="56">
        <f t="shared" si="0"/>
        <v>1358331</v>
      </c>
      <c r="W3" s="56">
        <f t="shared" si="0"/>
        <v>12515000</v>
      </c>
      <c r="X3" s="56">
        <f t="shared" si="0"/>
        <v>3722296</v>
      </c>
      <c r="Y3" s="56">
        <f t="shared" si="0"/>
        <v>8024797</v>
      </c>
      <c r="Z3" s="56">
        <f t="shared" si="0"/>
        <v>0</v>
      </c>
      <c r="AA3" s="56">
        <f t="shared" si="0"/>
        <v>7819050</v>
      </c>
      <c r="AB3" s="56">
        <f t="shared" si="0"/>
        <v>84880</v>
      </c>
      <c r="AC3" s="56">
        <f t="shared" si="0"/>
        <v>0</v>
      </c>
      <c r="AD3" s="56">
        <f t="shared" si="0"/>
        <v>720248</v>
      </c>
      <c r="AE3" s="56">
        <v>0</v>
      </c>
      <c r="AF3" s="56">
        <f>SUM(AF4:AF41)</f>
        <v>0</v>
      </c>
      <c r="AG3" s="56">
        <v>0</v>
      </c>
      <c r="AH3" s="56">
        <v>0</v>
      </c>
      <c r="AI3" s="56">
        <f>SUM(AI4:AI41)</f>
        <v>26738192</v>
      </c>
      <c r="AJ3" s="56">
        <f>SUM(AJ4:AJ41)</f>
        <v>743002</v>
      </c>
      <c r="AK3" s="56">
        <v>0</v>
      </c>
      <c r="AL3" s="56">
        <f>SUM(AL4:AL41)</f>
        <v>1</v>
      </c>
      <c r="AM3" s="56">
        <f>SUM(AM4:AM41)</f>
        <v>3369874</v>
      </c>
      <c r="AN3" s="59">
        <f>SUM(AN4:AN41)</f>
        <v>34105658</v>
      </c>
    </row>
    <row r="4" spans="1:40" s="6" customFormat="1" x14ac:dyDescent="0.15">
      <c r="A4" s="60" t="s">
        <v>264</v>
      </c>
      <c r="B4" s="57">
        <f t="shared" ref="B4:B31" si="1">SUM(C4:AN4)</f>
        <v>1656232</v>
      </c>
      <c r="C4" s="70">
        <v>0</v>
      </c>
      <c r="D4" s="58">
        <v>0</v>
      </c>
      <c r="E4" s="58">
        <v>0</v>
      </c>
      <c r="F4" s="58">
        <v>0</v>
      </c>
      <c r="G4" s="58">
        <v>0</v>
      </c>
      <c r="H4" s="58">
        <v>0</v>
      </c>
      <c r="I4" s="58">
        <v>0</v>
      </c>
      <c r="J4" s="58">
        <v>0</v>
      </c>
      <c r="K4" s="58">
        <v>0</v>
      </c>
      <c r="L4" s="58">
        <v>0</v>
      </c>
      <c r="M4" s="58">
        <v>0</v>
      </c>
      <c r="N4" s="58">
        <v>59881</v>
      </c>
      <c r="O4" s="58">
        <v>0</v>
      </c>
      <c r="P4" s="58">
        <v>0</v>
      </c>
      <c r="Q4" s="58">
        <v>0</v>
      </c>
      <c r="R4" s="58">
        <v>412722</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568536</v>
      </c>
      <c r="AN4" s="61">
        <v>615093</v>
      </c>
    </row>
    <row r="5" spans="1:40" ht="14.25" x14ac:dyDescent="0.15">
      <c r="A5" s="62" t="s">
        <v>15</v>
      </c>
      <c r="B5" s="57">
        <f t="shared" si="1"/>
        <v>1969167</v>
      </c>
      <c r="C5" s="58">
        <v>0</v>
      </c>
      <c r="D5" s="70">
        <v>0</v>
      </c>
      <c r="E5" s="58">
        <v>0</v>
      </c>
      <c r="F5" s="58">
        <v>0</v>
      </c>
      <c r="G5" s="58">
        <v>0</v>
      </c>
      <c r="H5" s="58">
        <v>92900</v>
      </c>
      <c r="I5" s="58">
        <v>461889</v>
      </c>
      <c r="J5" s="58">
        <v>0</v>
      </c>
      <c r="K5" s="58">
        <v>65800</v>
      </c>
      <c r="L5" s="58">
        <v>0</v>
      </c>
      <c r="M5" s="58">
        <v>0</v>
      </c>
      <c r="N5" s="58">
        <v>330649</v>
      </c>
      <c r="O5" s="58">
        <v>0</v>
      </c>
      <c r="P5" s="58">
        <v>0</v>
      </c>
      <c r="Q5" s="58">
        <v>0</v>
      </c>
      <c r="R5" s="58">
        <v>630804</v>
      </c>
      <c r="S5" s="58">
        <v>0</v>
      </c>
      <c r="T5" s="58">
        <v>563</v>
      </c>
      <c r="U5" s="58">
        <v>0</v>
      </c>
      <c r="V5" s="58">
        <v>63562</v>
      </c>
      <c r="W5" s="58">
        <v>0</v>
      </c>
      <c r="X5" s="58">
        <v>0</v>
      </c>
      <c r="Y5" s="58">
        <v>0</v>
      </c>
      <c r="Z5" s="58">
        <v>0</v>
      </c>
      <c r="AA5" s="58">
        <v>323000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19964856</v>
      </c>
      <c r="C6" s="58">
        <v>0</v>
      </c>
      <c r="D6" s="58">
        <v>28500</v>
      </c>
      <c r="E6" s="70">
        <v>0</v>
      </c>
      <c r="F6" s="58">
        <v>0</v>
      </c>
      <c r="G6" s="58">
        <v>0</v>
      </c>
      <c r="H6" s="58">
        <v>7537825</v>
      </c>
      <c r="I6" s="58">
        <v>340151</v>
      </c>
      <c r="J6" s="58">
        <v>0</v>
      </c>
      <c r="K6" s="58">
        <v>0</v>
      </c>
      <c r="L6" s="58">
        <v>166942</v>
      </c>
      <c r="M6" s="58">
        <v>0</v>
      </c>
      <c r="N6" s="58">
        <v>6892333</v>
      </c>
      <c r="O6" s="58">
        <v>0</v>
      </c>
      <c r="P6" s="58">
        <v>1715</v>
      </c>
      <c r="Q6" s="58">
        <v>0</v>
      </c>
      <c r="R6" s="58">
        <v>4164221</v>
      </c>
      <c r="S6" s="58">
        <v>0</v>
      </c>
      <c r="T6" s="58">
        <v>124150</v>
      </c>
      <c r="U6" s="58">
        <v>0</v>
      </c>
      <c r="V6" s="58">
        <v>97535</v>
      </c>
      <c r="W6" s="58">
        <v>0</v>
      </c>
      <c r="X6" s="58">
        <v>0</v>
      </c>
      <c r="Y6" s="58">
        <v>0</v>
      </c>
      <c r="Z6" s="58">
        <v>0</v>
      </c>
      <c r="AA6" s="58">
        <v>601484</v>
      </c>
      <c r="AB6" s="58">
        <v>10000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2337736</v>
      </c>
      <c r="C7" s="58">
        <v>0</v>
      </c>
      <c r="D7" s="58">
        <v>0</v>
      </c>
      <c r="E7" s="58">
        <v>0</v>
      </c>
      <c r="F7" s="70">
        <v>0</v>
      </c>
      <c r="G7" s="58">
        <v>0</v>
      </c>
      <c r="H7" s="58">
        <v>0</v>
      </c>
      <c r="I7" s="58">
        <v>61651</v>
      </c>
      <c r="J7" s="58">
        <v>0</v>
      </c>
      <c r="K7" s="58">
        <v>0</v>
      </c>
      <c r="L7" s="58">
        <v>0</v>
      </c>
      <c r="M7" s="58">
        <v>0</v>
      </c>
      <c r="N7" s="58">
        <v>207569</v>
      </c>
      <c r="O7" s="58">
        <v>0</v>
      </c>
      <c r="P7" s="58">
        <v>0</v>
      </c>
      <c r="Q7" s="58">
        <v>0</v>
      </c>
      <c r="R7" s="58">
        <v>2038516</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30000</v>
      </c>
      <c r="AN7" s="61">
        <v>0</v>
      </c>
    </row>
    <row r="8" spans="1:40" ht="14.25" x14ac:dyDescent="0.15">
      <c r="A8" s="62" t="s">
        <v>10</v>
      </c>
      <c r="B8" s="57">
        <f t="shared" si="1"/>
        <v>1886511</v>
      </c>
      <c r="C8" s="58">
        <v>0</v>
      </c>
      <c r="D8" s="58">
        <v>12192</v>
      </c>
      <c r="E8" s="58">
        <v>0</v>
      </c>
      <c r="F8" s="58">
        <v>0</v>
      </c>
      <c r="G8" s="70">
        <v>0</v>
      </c>
      <c r="H8" s="58">
        <v>13871</v>
      </c>
      <c r="I8" s="58">
        <v>60097</v>
      </c>
      <c r="J8" s="58">
        <v>0</v>
      </c>
      <c r="K8" s="58">
        <v>0</v>
      </c>
      <c r="L8" s="58">
        <v>0</v>
      </c>
      <c r="M8" s="58">
        <v>0</v>
      </c>
      <c r="N8" s="58">
        <v>62638</v>
      </c>
      <c r="O8" s="58">
        <v>0</v>
      </c>
      <c r="P8" s="58">
        <v>0</v>
      </c>
      <c r="Q8" s="58">
        <v>176476</v>
      </c>
      <c r="R8" s="58">
        <v>752154</v>
      </c>
      <c r="S8" s="58">
        <v>0</v>
      </c>
      <c r="T8" s="58">
        <v>0</v>
      </c>
      <c r="U8" s="58">
        <v>0</v>
      </c>
      <c r="V8" s="58">
        <v>0</v>
      </c>
      <c r="W8" s="58">
        <v>15000</v>
      </c>
      <c r="X8" s="58">
        <v>0</v>
      </c>
      <c r="Y8" s="58">
        <v>0</v>
      </c>
      <c r="Z8" s="58">
        <v>0</v>
      </c>
      <c r="AA8" s="58">
        <v>0</v>
      </c>
      <c r="AB8" s="58">
        <v>0</v>
      </c>
      <c r="AC8" s="58">
        <v>0</v>
      </c>
      <c r="AD8" s="58">
        <v>0</v>
      </c>
      <c r="AE8" s="58">
        <v>0</v>
      </c>
      <c r="AF8" s="58">
        <v>0</v>
      </c>
      <c r="AG8" s="58">
        <v>0</v>
      </c>
      <c r="AH8" s="58">
        <v>0</v>
      </c>
      <c r="AI8" s="58">
        <v>0</v>
      </c>
      <c r="AJ8" s="58">
        <v>0</v>
      </c>
      <c r="AK8" s="58">
        <v>0</v>
      </c>
      <c r="AL8" s="58">
        <v>0</v>
      </c>
      <c r="AM8" s="58">
        <v>792092</v>
      </c>
      <c r="AN8" s="61">
        <v>1991</v>
      </c>
    </row>
    <row r="9" spans="1:40" ht="14.25" x14ac:dyDescent="0.15">
      <c r="A9" s="62" t="s">
        <v>11</v>
      </c>
      <c r="B9" s="57">
        <f t="shared" si="1"/>
        <v>55962083</v>
      </c>
      <c r="C9" s="58">
        <v>220</v>
      </c>
      <c r="D9" s="58">
        <v>777481</v>
      </c>
      <c r="E9" s="58">
        <v>1015542</v>
      </c>
      <c r="F9" s="58">
        <v>0</v>
      </c>
      <c r="G9" s="58">
        <v>24673</v>
      </c>
      <c r="H9" s="70">
        <v>0</v>
      </c>
      <c r="I9" s="58">
        <v>9961362</v>
      </c>
      <c r="J9" s="58">
        <v>100000</v>
      </c>
      <c r="K9" s="58">
        <v>61500</v>
      </c>
      <c r="L9" s="58">
        <v>2181445</v>
      </c>
      <c r="M9" s="58">
        <v>4203</v>
      </c>
      <c r="N9" s="58">
        <v>7079669</v>
      </c>
      <c r="O9" s="58">
        <v>13863</v>
      </c>
      <c r="P9" s="58">
        <v>11765112</v>
      </c>
      <c r="Q9" s="58">
        <v>11000</v>
      </c>
      <c r="R9" s="58">
        <v>19944843</v>
      </c>
      <c r="S9" s="58">
        <v>0</v>
      </c>
      <c r="T9" s="58">
        <v>242271</v>
      </c>
      <c r="U9" s="58">
        <v>11000</v>
      </c>
      <c r="V9" s="58">
        <v>0</v>
      </c>
      <c r="W9" s="58">
        <v>0</v>
      </c>
      <c r="X9" s="58">
        <v>0</v>
      </c>
      <c r="Y9" s="58">
        <v>2730899</v>
      </c>
      <c r="Z9" s="58">
        <v>0</v>
      </c>
      <c r="AA9" s="58">
        <v>37000</v>
      </c>
      <c r="AB9" s="58">
        <v>0</v>
      </c>
      <c r="AC9" s="58">
        <v>0</v>
      </c>
      <c r="AD9" s="58">
        <v>0</v>
      </c>
      <c r="AE9" s="58">
        <v>0</v>
      </c>
      <c r="AF9" s="58">
        <v>0</v>
      </c>
      <c r="AG9" s="58">
        <v>0</v>
      </c>
      <c r="AH9" s="58">
        <v>0</v>
      </c>
      <c r="AI9" s="58">
        <v>0</v>
      </c>
      <c r="AJ9" s="58">
        <v>0</v>
      </c>
      <c r="AK9" s="58">
        <v>0</v>
      </c>
      <c r="AL9" s="58">
        <v>0</v>
      </c>
      <c r="AM9" s="58">
        <v>0</v>
      </c>
      <c r="AN9" s="61">
        <v>0</v>
      </c>
    </row>
    <row r="10" spans="1:40" ht="14.25" x14ac:dyDescent="0.15">
      <c r="A10" s="62" t="s">
        <v>17</v>
      </c>
      <c r="B10" s="57">
        <f t="shared" si="1"/>
        <v>64747022</v>
      </c>
      <c r="C10" s="58">
        <v>0</v>
      </c>
      <c r="D10" s="58">
        <v>4733719</v>
      </c>
      <c r="E10" s="58">
        <v>1874909</v>
      </c>
      <c r="F10" s="58">
        <v>4000</v>
      </c>
      <c r="G10" s="58">
        <v>129580</v>
      </c>
      <c r="H10" s="58">
        <v>17279111</v>
      </c>
      <c r="I10" s="70">
        <v>0</v>
      </c>
      <c r="J10" s="58">
        <v>0</v>
      </c>
      <c r="K10" s="58">
        <v>585200</v>
      </c>
      <c r="L10" s="58">
        <v>847551</v>
      </c>
      <c r="M10" s="58">
        <v>0</v>
      </c>
      <c r="N10" s="58">
        <v>12464378</v>
      </c>
      <c r="O10" s="58">
        <v>30000</v>
      </c>
      <c r="P10" s="58">
        <v>58282</v>
      </c>
      <c r="Q10" s="58">
        <v>98258</v>
      </c>
      <c r="R10" s="58">
        <v>22282793</v>
      </c>
      <c r="S10" s="58">
        <v>0</v>
      </c>
      <c r="T10" s="58">
        <v>593500</v>
      </c>
      <c r="U10" s="58">
        <v>0</v>
      </c>
      <c r="V10" s="58">
        <v>733571</v>
      </c>
      <c r="W10" s="58">
        <v>0</v>
      </c>
      <c r="X10" s="58">
        <v>0</v>
      </c>
      <c r="Y10" s="58">
        <v>248809</v>
      </c>
      <c r="Z10" s="58">
        <v>0</v>
      </c>
      <c r="AA10" s="58">
        <v>2271862</v>
      </c>
      <c r="AB10" s="58">
        <v>30000</v>
      </c>
      <c r="AC10" s="58">
        <v>0</v>
      </c>
      <c r="AD10" s="58">
        <v>0</v>
      </c>
      <c r="AE10" s="58">
        <v>0</v>
      </c>
      <c r="AF10" s="58">
        <v>0</v>
      </c>
      <c r="AG10" s="58">
        <v>0</v>
      </c>
      <c r="AH10" s="58">
        <v>0</v>
      </c>
      <c r="AI10" s="58">
        <v>0</v>
      </c>
      <c r="AJ10" s="58">
        <v>0</v>
      </c>
      <c r="AK10" s="58">
        <v>0</v>
      </c>
      <c r="AL10" s="58">
        <v>0</v>
      </c>
      <c r="AM10" s="58">
        <v>481499</v>
      </c>
      <c r="AN10" s="61">
        <v>0</v>
      </c>
    </row>
    <row r="11" spans="1:40" ht="14.25" x14ac:dyDescent="0.15">
      <c r="A11" s="62" t="s">
        <v>6</v>
      </c>
      <c r="B11" s="57">
        <f t="shared" si="1"/>
        <v>13833154</v>
      </c>
      <c r="C11" s="58">
        <v>0</v>
      </c>
      <c r="D11" s="58">
        <v>0</v>
      </c>
      <c r="E11" s="58">
        <v>0</v>
      </c>
      <c r="F11" s="58">
        <v>0</v>
      </c>
      <c r="G11" s="58">
        <v>0</v>
      </c>
      <c r="H11" s="58">
        <v>4282000</v>
      </c>
      <c r="I11" s="58">
        <v>766100</v>
      </c>
      <c r="J11" s="70">
        <v>0</v>
      </c>
      <c r="K11" s="58">
        <v>0</v>
      </c>
      <c r="L11" s="58">
        <v>0</v>
      </c>
      <c r="M11" s="58">
        <v>0</v>
      </c>
      <c r="N11" s="58">
        <v>213342</v>
      </c>
      <c r="O11" s="58">
        <v>0</v>
      </c>
      <c r="P11" s="58">
        <v>0</v>
      </c>
      <c r="Q11" s="58">
        <v>0</v>
      </c>
      <c r="R11" s="58">
        <v>8365293</v>
      </c>
      <c r="S11" s="58">
        <v>93148</v>
      </c>
      <c r="T11" s="58">
        <v>0</v>
      </c>
      <c r="U11" s="58">
        <v>0</v>
      </c>
      <c r="V11" s="58">
        <v>0</v>
      </c>
      <c r="W11" s="58">
        <v>0</v>
      </c>
      <c r="X11" s="58">
        <v>0</v>
      </c>
      <c r="Y11" s="58">
        <v>98271</v>
      </c>
      <c r="Z11" s="58">
        <v>0</v>
      </c>
      <c r="AA11" s="58">
        <v>15000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4680827</v>
      </c>
      <c r="C12" s="58">
        <v>0</v>
      </c>
      <c r="D12" s="58">
        <v>0</v>
      </c>
      <c r="E12" s="58">
        <v>0</v>
      </c>
      <c r="F12" s="58">
        <v>0</v>
      </c>
      <c r="G12" s="58">
        <v>0</v>
      </c>
      <c r="H12" s="58">
        <v>161000</v>
      </c>
      <c r="I12" s="58">
        <v>365574</v>
      </c>
      <c r="J12" s="58">
        <v>0</v>
      </c>
      <c r="K12" s="70">
        <v>0</v>
      </c>
      <c r="L12" s="58">
        <v>4000</v>
      </c>
      <c r="M12" s="58">
        <v>0</v>
      </c>
      <c r="N12" s="58">
        <v>0</v>
      </c>
      <c r="O12" s="58">
        <v>0</v>
      </c>
      <c r="P12" s="58">
        <v>0</v>
      </c>
      <c r="Q12" s="58">
        <v>0</v>
      </c>
      <c r="R12" s="58">
        <v>4150253</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31821064</v>
      </c>
      <c r="C13" s="58">
        <v>0</v>
      </c>
      <c r="D13" s="58">
        <v>20000</v>
      </c>
      <c r="E13" s="58">
        <v>0</v>
      </c>
      <c r="F13" s="58">
        <v>0</v>
      </c>
      <c r="G13" s="58">
        <v>0</v>
      </c>
      <c r="H13" s="58">
        <v>8474367</v>
      </c>
      <c r="I13" s="58">
        <v>1928367</v>
      </c>
      <c r="J13" s="58">
        <v>0</v>
      </c>
      <c r="K13" s="58">
        <v>18500</v>
      </c>
      <c r="L13" s="70">
        <v>0</v>
      </c>
      <c r="M13" s="58">
        <v>0</v>
      </c>
      <c r="N13" s="58">
        <v>12750400</v>
      </c>
      <c r="O13" s="58">
        <v>11560</v>
      </c>
      <c r="P13" s="58">
        <v>282431</v>
      </c>
      <c r="Q13" s="58">
        <v>35000</v>
      </c>
      <c r="R13" s="58">
        <v>8019295</v>
      </c>
      <c r="S13" s="58">
        <v>0</v>
      </c>
      <c r="T13" s="58">
        <v>6335</v>
      </c>
      <c r="U13" s="58">
        <v>0</v>
      </c>
      <c r="V13" s="58">
        <v>5938</v>
      </c>
      <c r="W13" s="58">
        <v>0</v>
      </c>
      <c r="X13" s="58">
        <v>0</v>
      </c>
      <c r="Y13" s="58">
        <v>63995</v>
      </c>
      <c r="Z13" s="58">
        <v>0</v>
      </c>
      <c r="AA13" s="58">
        <v>179160</v>
      </c>
      <c r="AB13" s="58">
        <v>0</v>
      </c>
      <c r="AC13" s="58">
        <v>0</v>
      </c>
      <c r="AD13" s="58">
        <v>0</v>
      </c>
      <c r="AE13" s="58">
        <v>0</v>
      </c>
      <c r="AF13" s="58">
        <v>0</v>
      </c>
      <c r="AG13" s="58">
        <v>0</v>
      </c>
      <c r="AH13" s="58">
        <v>0</v>
      </c>
      <c r="AI13" s="58">
        <v>0</v>
      </c>
      <c r="AJ13" s="58">
        <v>0</v>
      </c>
      <c r="AK13" s="58">
        <v>0</v>
      </c>
      <c r="AL13" s="58">
        <v>0</v>
      </c>
      <c r="AM13" s="58">
        <v>25716</v>
      </c>
      <c r="AN13" s="61">
        <v>0</v>
      </c>
    </row>
    <row r="14" spans="1:40" ht="14.25" x14ac:dyDescent="0.15">
      <c r="A14" s="62" t="s">
        <v>18</v>
      </c>
      <c r="B14" s="57">
        <f t="shared" si="1"/>
        <v>736835</v>
      </c>
      <c r="C14" s="58">
        <v>0</v>
      </c>
      <c r="D14" s="58">
        <v>0</v>
      </c>
      <c r="E14" s="58">
        <v>0</v>
      </c>
      <c r="F14" s="58">
        <v>0</v>
      </c>
      <c r="G14" s="58">
        <v>0</v>
      </c>
      <c r="H14" s="58">
        <v>732632</v>
      </c>
      <c r="I14" s="58">
        <v>0</v>
      </c>
      <c r="J14" s="58">
        <v>0</v>
      </c>
      <c r="K14" s="58">
        <v>0</v>
      </c>
      <c r="L14" s="58">
        <v>0</v>
      </c>
      <c r="M14" s="70">
        <v>0</v>
      </c>
      <c r="N14" s="58">
        <v>4203</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34259264</v>
      </c>
      <c r="C15" s="58">
        <v>0</v>
      </c>
      <c r="D15" s="58">
        <v>78702</v>
      </c>
      <c r="E15" s="58">
        <v>567041</v>
      </c>
      <c r="F15" s="58">
        <v>0</v>
      </c>
      <c r="G15" s="58">
        <v>0</v>
      </c>
      <c r="H15" s="58">
        <v>2131657</v>
      </c>
      <c r="I15" s="58">
        <v>10729366</v>
      </c>
      <c r="J15" s="58">
        <v>30000</v>
      </c>
      <c r="K15" s="58">
        <v>131200</v>
      </c>
      <c r="L15" s="58">
        <v>5606352</v>
      </c>
      <c r="M15" s="58">
        <v>80000</v>
      </c>
      <c r="N15" s="70">
        <v>0</v>
      </c>
      <c r="O15" s="58">
        <v>265</v>
      </c>
      <c r="P15" s="58">
        <v>43875</v>
      </c>
      <c r="Q15" s="58">
        <v>77808</v>
      </c>
      <c r="R15" s="58">
        <v>14097123</v>
      </c>
      <c r="S15" s="58">
        <v>0</v>
      </c>
      <c r="T15" s="58">
        <v>7811</v>
      </c>
      <c r="U15" s="58">
        <v>0</v>
      </c>
      <c r="V15" s="58">
        <v>6000</v>
      </c>
      <c r="W15" s="58">
        <v>0</v>
      </c>
      <c r="X15" s="58">
        <v>0</v>
      </c>
      <c r="Y15" s="58">
        <v>420000</v>
      </c>
      <c r="Z15" s="58">
        <v>0</v>
      </c>
      <c r="AA15" s="58">
        <v>135000</v>
      </c>
      <c r="AB15" s="58">
        <v>25000</v>
      </c>
      <c r="AC15" s="58">
        <v>0</v>
      </c>
      <c r="AD15" s="58">
        <v>0</v>
      </c>
      <c r="AE15" s="58">
        <v>0</v>
      </c>
      <c r="AF15" s="58">
        <v>0</v>
      </c>
      <c r="AG15" s="58">
        <v>0</v>
      </c>
      <c r="AH15" s="58">
        <v>0</v>
      </c>
      <c r="AI15" s="58">
        <v>0</v>
      </c>
      <c r="AJ15" s="58">
        <v>0</v>
      </c>
      <c r="AK15" s="58">
        <v>0</v>
      </c>
      <c r="AL15" s="58">
        <v>0</v>
      </c>
      <c r="AM15" s="58">
        <v>89078</v>
      </c>
      <c r="AN15" s="61">
        <v>2986</v>
      </c>
    </row>
    <row r="16" spans="1:40" ht="14.25" x14ac:dyDescent="0.15">
      <c r="A16" s="62" t="s">
        <v>5</v>
      </c>
      <c r="B16" s="57">
        <f t="shared" si="1"/>
        <v>2385358</v>
      </c>
      <c r="C16" s="58">
        <v>0</v>
      </c>
      <c r="D16" s="58">
        <v>0</v>
      </c>
      <c r="E16" s="58">
        <v>0</v>
      </c>
      <c r="F16" s="58">
        <v>0</v>
      </c>
      <c r="G16" s="58">
        <v>0</v>
      </c>
      <c r="H16" s="58">
        <v>368282</v>
      </c>
      <c r="I16" s="58">
        <v>3000</v>
      </c>
      <c r="J16" s="58">
        <v>0</v>
      </c>
      <c r="K16" s="58">
        <v>0</v>
      </c>
      <c r="L16" s="58">
        <v>55435</v>
      </c>
      <c r="M16" s="58">
        <v>0</v>
      </c>
      <c r="N16" s="58">
        <v>74480</v>
      </c>
      <c r="O16" s="70">
        <v>0</v>
      </c>
      <c r="P16" s="58">
        <v>1086268</v>
      </c>
      <c r="Q16" s="58">
        <v>0</v>
      </c>
      <c r="R16" s="58">
        <v>797893</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36946100</v>
      </c>
      <c r="C17" s="58">
        <v>0</v>
      </c>
      <c r="D17" s="58">
        <v>0</v>
      </c>
      <c r="E17" s="58">
        <v>0</v>
      </c>
      <c r="F17" s="58">
        <v>0</v>
      </c>
      <c r="G17" s="58">
        <v>0</v>
      </c>
      <c r="H17" s="58">
        <v>24021762</v>
      </c>
      <c r="I17" s="58">
        <v>85446</v>
      </c>
      <c r="J17" s="58">
        <v>0</v>
      </c>
      <c r="K17" s="58">
        <v>595000</v>
      </c>
      <c r="L17" s="58">
        <v>719973</v>
      </c>
      <c r="M17" s="58">
        <v>0</v>
      </c>
      <c r="N17" s="58">
        <v>2826672</v>
      </c>
      <c r="O17" s="58">
        <v>872264</v>
      </c>
      <c r="P17" s="70">
        <v>0</v>
      </c>
      <c r="Q17" s="58">
        <v>0</v>
      </c>
      <c r="R17" s="58">
        <v>7678809</v>
      </c>
      <c r="S17" s="58">
        <v>0</v>
      </c>
      <c r="T17" s="58">
        <v>0</v>
      </c>
      <c r="U17" s="58">
        <v>0</v>
      </c>
      <c r="V17" s="58">
        <v>0</v>
      </c>
      <c r="W17" s="58">
        <v>0</v>
      </c>
      <c r="X17" s="58">
        <v>0</v>
      </c>
      <c r="Y17" s="58">
        <v>24647</v>
      </c>
      <c r="Z17" s="58">
        <v>0</v>
      </c>
      <c r="AA17" s="58">
        <v>0</v>
      </c>
      <c r="AB17" s="58">
        <v>0</v>
      </c>
      <c r="AC17" s="58">
        <v>0</v>
      </c>
      <c r="AD17" s="58">
        <v>0</v>
      </c>
      <c r="AE17" s="58">
        <v>0</v>
      </c>
      <c r="AF17" s="58">
        <v>0</v>
      </c>
      <c r="AG17" s="58">
        <v>0</v>
      </c>
      <c r="AH17" s="58">
        <v>0</v>
      </c>
      <c r="AI17" s="58">
        <v>0</v>
      </c>
      <c r="AJ17" s="58">
        <v>0</v>
      </c>
      <c r="AK17" s="58">
        <v>0</v>
      </c>
      <c r="AL17" s="58">
        <v>0</v>
      </c>
      <c r="AM17" s="58">
        <v>121527</v>
      </c>
      <c r="AN17" s="61">
        <v>0</v>
      </c>
    </row>
    <row r="18" spans="1:40" ht="14.25" x14ac:dyDescent="0.15">
      <c r="A18" s="62" t="s">
        <v>9</v>
      </c>
      <c r="B18" s="57">
        <f t="shared" si="1"/>
        <v>1562323</v>
      </c>
      <c r="C18" s="58">
        <v>508482</v>
      </c>
      <c r="D18" s="58">
        <v>0</v>
      </c>
      <c r="E18" s="58">
        <v>0</v>
      </c>
      <c r="F18" s="58">
        <v>4393</v>
      </c>
      <c r="G18" s="58">
        <v>180791</v>
      </c>
      <c r="H18" s="58">
        <v>0</v>
      </c>
      <c r="I18" s="58">
        <v>47418</v>
      </c>
      <c r="J18" s="58">
        <v>0</v>
      </c>
      <c r="K18" s="58">
        <v>94500</v>
      </c>
      <c r="L18" s="58">
        <v>0</v>
      </c>
      <c r="M18" s="58">
        <v>0</v>
      </c>
      <c r="N18" s="58">
        <v>105915</v>
      </c>
      <c r="O18" s="58">
        <v>0</v>
      </c>
      <c r="P18" s="58">
        <v>0</v>
      </c>
      <c r="Q18" s="70">
        <v>0</v>
      </c>
      <c r="R18" s="58">
        <v>522067</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96766</v>
      </c>
      <c r="AN18" s="61">
        <v>1991</v>
      </c>
    </row>
    <row r="19" spans="1:40" ht="14.25" x14ac:dyDescent="0.15">
      <c r="A19" s="62" t="s">
        <v>14</v>
      </c>
      <c r="B19" s="57">
        <f t="shared" si="1"/>
        <v>150232348</v>
      </c>
      <c r="C19" s="58">
        <v>84925</v>
      </c>
      <c r="D19" s="58">
        <v>399562</v>
      </c>
      <c r="E19" s="58">
        <v>754097</v>
      </c>
      <c r="F19" s="58">
        <v>246489</v>
      </c>
      <c r="G19" s="58">
        <v>2980891</v>
      </c>
      <c r="H19" s="58">
        <v>32464434</v>
      </c>
      <c r="I19" s="58">
        <v>20629861</v>
      </c>
      <c r="J19" s="58">
        <v>309352</v>
      </c>
      <c r="K19" s="58">
        <v>351989</v>
      </c>
      <c r="L19" s="58">
        <v>13743597</v>
      </c>
      <c r="M19" s="58">
        <v>0</v>
      </c>
      <c r="N19" s="58">
        <v>27469386</v>
      </c>
      <c r="O19" s="58">
        <v>895008</v>
      </c>
      <c r="P19" s="58">
        <v>1871365</v>
      </c>
      <c r="Q19" s="58">
        <v>4000</v>
      </c>
      <c r="R19" s="70">
        <v>0</v>
      </c>
      <c r="S19" s="58">
        <v>185955</v>
      </c>
      <c r="T19" s="58">
        <v>535082</v>
      </c>
      <c r="U19" s="58">
        <v>6465</v>
      </c>
      <c r="V19" s="58">
        <v>232424</v>
      </c>
      <c r="W19" s="58">
        <v>12500000</v>
      </c>
      <c r="X19" s="58">
        <v>3720000</v>
      </c>
      <c r="Y19" s="58">
        <v>363039</v>
      </c>
      <c r="Z19" s="58">
        <v>0</v>
      </c>
      <c r="AA19" s="58">
        <v>1357729</v>
      </c>
      <c r="AB19" s="58">
        <v>19880</v>
      </c>
      <c r="AC19" s="58">
        <v>0</v>
      </c>
      <c r="AD19" s="58">
        <v>0</v>
      </c>
      <c r="AE19" s="58">
        <v>0</v>
      </c>
      <c r="AF19" s="58">
        <v>0</v>
      </c>
      <c r="AG19" s="58">
        <v>0</v>
      </c>
      <c r="AH19" s="58">
        <v>0</v>
      </c>
      <c r="AI19" s="58">
        <v>356738</v>
      </c>
      <c r="AJ19" s="58">
        <v>80000</v>
      </c>
      <c r="AK19" s="58">
        <v>0</v>
      </c>
      <c r="AL19" s="58">
        <v>1</v>
      </c>
      <c r="AM19" s="58">
        <v>1018415</v>
      </c>
      <c r="AN19" s="61">
        <v>27651664</v>
      </c>
    </row>
    <row r="20" spans="1:40" ht="14.25" x14ac:dyDescent="0.15">
      <c r="A20" s="63" t="s">
        <v>22</v>
      </c>
      <c r="B20" s="57">
        <f t="shared" si="1"/>
        <v>17624552</v>
      </c>
      <c r="C20" s="58">
        <v>0</v>
      </c>
      <c r="D20" s="58">
        <v>6000000</v>
      </c>
      <c r="E20" s="58">
        <v>0</v>
      </c>
      <c r="F20" s="58">
        <v>962749</v>
      </c>
      <c r="G20" s="58">
        <v>0</v>
      </c>
      <c r="H20" s="58">
        <v>0</v>
      </c>
      <c r="I20" s="58">
        <v>1789</v>
      </c>
      <c r="J20" s="58">
        <v>93</v>
      </c>
      <c r="K20" s="58">
        <v>0</v>
      </c>
      <c r="L20" s="58">
        <v>1541644</v>
      </c>
      <c r="M20" s="58">
        <v>0</v>
      </c>
      <c r="N20" s="58">
        <v>785004</v>
      </c>
      <c r="O20" s="58">
        <v>0</v>
      </c>
      <c r="P20" s="58">
        <v>0</v>
      </c>
      <c r="Q20" s="58">
        <v>0</v>
      </c>
      <c r="R20" s="58">
        <v>5943954</v>
      </c>
      <c r="S20" s="70">
        <v>0</v>
      </c>
      <c r="T20" s="58">
        <v>11689</v>
      </c>
      <c r="U20" s="58">
        <v>0</v>
      </c>
      <c r="V20" s="58">
        <v>0</v>
      </c>
      <c r="W20" s="58">
        <v>0</v>
      </c>
      <c r="X20" s="58">
        <v>0</v>
      </c>
      <c r="Y20" s="58">
        <v>1680708</v>
      </c>
      <c r="Z20" s="58">
        <v>0</v>
      </c>
      <c r="AA20" s="58">
        <v>442</v>
      </c>
      <c r="AB20" s="58">
        <v>0</v>
      </c>
      <c r="AC20" s="58">
        <v>0</v>
      </c>
      <c r="AD20" s="58">
        <v>0</v>
      </c>
      <c r="AE20" s="58">
        <v>0</v>
      </c>
      <c r="AF20" s="58">
        <v>0</v>
      </c>
      <c r="AG20" s="58">
        <v>0</v>
      </c>
      <c r="AH20" s="58">
        <v>0</v>
      </c>
      <c r="AI20" s="58">
        <v>0</v>
      </c>
      <c r="AJ20" s="58">
        <v>0</v>
      </c>
      <c r="AK20" s="58">
        <v>0</v>
      </c>
      <c r="AL20" s="58">
        <v>0</v>
      </c>
      <c r="AM20" s="58">
        <v>0</v>
      </c>
      <c r="AN20" s="61">
        <v>696480</v>
      </c>
    </row>
    <row r="21" spans="1:40" ht="14.25" x14ac:dyDescent="0.15">
      <c r="A21" s="63" t="s">
        <v>21</v>
      </c>
      <c r="B21" s="57">
        <f t="shared" si="1"/>
        <v>22281274</v>
      </c>
      <c r="C21" s="58">
        <v>0</v>
      </c>
      <c r="D21" s="58">
        <v>14000</v>
      </c>
      <c r="E21" s="58">
        <v>195269</v>
      </c>
      <c r="F21" s="58">
        <v>0</v>
      </c>
      <c r="G21" s="58">
        <v>0</v>
      </c>
      <c r="H21" s="58">
        <v>2850152</v>
      </c>
      <c r="I21" s="58">
        <v>559198</v>
      </c>
      <c r="J21" s="58">
        <v>0</v>
      </c>
      <c r="K21" s="58">
        <v>8200</v>
      </c>
      <c r="L21" s="58">
        <v>1000</v>
      </c>
      <c r="M21" s="58">
        <v>0</v>
      </c>
      <c r="N21" s="58">
        <v>303528</v>
      </c>
      <c r="O21" s="58">
        <v>0</v>
      </c>
      <c r="P21" s="58">
        <v>0</v>
      </c>
      <c r="Q21" s="58">
        <v>0</v>
      </c>
      <c r="R21" s="58">
        <v>1498671</v>
      </c>
      <c r="S21" s="58">
        <v>46914</v>
      </c>
      <c r="T21" s="70">
        <v>0</v>
      </c>
      <c r="U21" s="58">
        <v>32000</v>
      </c>
      <c r="V21" s="58">
        <v>0</v>
      </c>
      <c r="W21" s="58">
        <v>0</v>
      </c>
      <c r="X21" s="58">
        <v>0</v>
      </c>
      <c r="Y21" s="58">
        <v>812683</v>
      </c>
      <c r="Z21" s="58">
        <v>0</v>
      </c>
      <c r="AA21" s="58">
        <v>1910388</v>
      </c>
      <c r="AB21" s="58">
        <v>0</v>
      </c>
      <c r="AC21" s="58">
        <v>0</v>
      </c>
      <c r="AD21" s="58">
        <v>0</v>
      </c>
      <c r="AE21" s="58">
        <v>0</v>
      </c>
      <c r="AF21" s="58">
        <v>0</v>
      </c>
      <c r="AG21" s="58">
        <v>0</v>
      </c>
      <c r="AH21" s="58">
        <v>0</v>
      </c>
      <c r="AI21" s="58">
        <v>13655121</v>
      </c>
      <c r="AJ21" s="58">
        <v>355000</v>
      </c>
      <c r="AK21" s="58">
        <v>0</v>
      </c>
      <c r="AL21" s="58">
        <v>0</v>
      </c>
      <c r="AM21" s="58">
        <v>0</v>
      </c>
      <c r="AN21" s="61">
        <v>39150</v>
      </c>
    </row>
    <row r="22" spans="1:40" ht="14.25" x14ac:dyDescent="0.15">
      <c r="A22" s="63" t="s">
        <v>26</v>
      </c>
      <c r="B22" s="57">
        <f t="shared" si="1"/>
        <v>13350479</v>
      </c>
      <c r="C22" s="58">
        <v>0</v>
      </c>
      <c r="D22" s="58">
        <v>10943000</v>
      </c>
      <c r="E22" s="58">
        <v>0</v>
      </c>
      <c r="F22" s="58">
        <v>0</v>
      </c>
      <c r="G22" s="58">
        <v>76098</v>
      </c>
      <c r="H22" s="58">
        <v>0</v>
      </c>
      <c r="I22" s="58">
        <v>698000</v>
      </c>
      <c r="J22" s="58">
        <v>0</v>
      </c>
      <c r="K22" s="58">
        <v>0</v>
      </c>
      <c r="L22" s="58">
        <v>0</v>
      </c>
      <c r="M22" s="58">
        <v>0</v>
      </c>
      <c r="N22" s="58">
        <v>82931</v>
      </c>
      <c r="O22" s="58">
        <v>0</v>
      </c>
      <c r="P22" s="58">
        <v>0</v>
      </c>
      <c r="Q22" s="58">
        <v>0</v>
      </c>
      <c r="R22" s="58">
        <v>4000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1546450</v>
      </c>
    </row>
    <row r="23" spans="1:40" ht="14.25" x14ac:dyDescent="0.15">
      <c r="A23" s="63" t="s">
        <v>23</v>
      </c>
      <c r="B23" s="57">
        <f t="shared" si="1"/>
        <v>5827508</v>
      </c>
      <c r="C23" s="58">
        <v>0</v>
      </c>
      <c r="D23" s="58">
        <v>13920</v>
      </c>
      <c r="E23" s="58">
        <v>300662</v>
      </c>
      <c r="F23" s="58">
        <v>0</v>
      </c>
      <c r="G23" s="58">
        <v>0</v>
      </c>
      <c r="H23" s="58">
        <v>0</v>
      </c>
      <c r="I23" s="58">
        <v>48000</v>
      </c>
      <c r="J23" s="58">
        <v>0</v>
      </c>
      <c r="K23" s="58">
        <v>0</v>
      </c>
      <c r="L23" s="58">
        <v>104775</v>
      </c>
      <c r="M23" s="58">
        <v>0</v>
      </c>
      <c r="N23" s="58">
        <v>1728612</v>
      </c>
      <c r="O23" s="58">
        <v>0</v>
      </c>
      <c r="P23" s="58">
        <v>0</v>
      </c>
      <c r="Q23" s="58">
        <v>0</v>
      </c>
      <c r="R23" s="58">
        <v>3588763</v>
      </c>
      <c r="S23" s="58">
        <v>23736</v>
      </c>
      <c r="T23" s="58">
        <v>6555</v>
      </c>
      <c r="U23" s="58">
        <v>0</v>
      </c>
      <c r="V23" s="70">
        <v>0</v>
      </c>
      <c r="W23" s="58">
        <v>0</v>
      </c>
      <c r="X23" s="58">
        <v>0</v>
      </c>
      <c r="Y23" s="58">
        <v>10000</v>
      </c>
      <c r="Z23" s="58">
        <v>0</v>
      </c>
      <c r="AA23" s="58">
        <v>2485</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1164135</v>
      </c>
      <c r="C24" s="58">
        <v>0</v>
      </c>
      <c r="D24" s="58">
        <v>12684</v>
      </c>
      <c r="E24" s="58">
        <v>0</v>
      </c>
      <c r="F24" s="58">
        <v>0</v>
      </c>
      <c r="G24" s="58">
        <v>6650</v>
      </c>
      <c r="H24" s="58">
        <v>0</v>
      </c>
      <c r="I24" s="58">
        <v>0</v>
      </c>
      <c r="J24" s="58">
        <v>0</v>
      </c>
      <c r="K24" s="58">
        <v>0</v>
      </c>
      <c r="L24" s="58">
        <v>0</v>
      </c>
      <c r="M24" s="58">
        <v>0</v>
      </c>
      <c r="N24" s="58">
        <v>431503</v>
      </c>
      <c r="O24" s="58">
        <v>0</v>
      </c>
      <c r="P24" s="58">
        <v>0</v>
      </c>
      <c r="Q24" s="58">
        <v>0</v>
      </c>
      <c r="R24" s="58">
        <v>692157</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21141</v>
      </c>
    </row>
    <row r="25" spans="1:40" ht="14.25" x14ac:dyDescent="0.15">
      <c r="A25" s="63" t="s">
        <v>25</v>
      </c>
      <c r="B25" s="57">
        <f t="shared" si="1"/>
        <v>2637034</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2637034</v>
      </c>
    </row>
    <row r="26" spans="1:40" ht="14.25" x14ac:dyDescent="0.15">
      <c r="A26" s="63" t="s">
        <v>19</v>
      </c>
      <c r="B26" s="57">
        <f t="shared" si="1"/>
        <v>101123088</v>
      </c>
      <c r="C26" s="58">
        <v>0</v>
      </c>
      <c r="D26" s="58">
        <v>0</v>
      </c>
      <c r="E26" s="58">
        <v>1000000</v>
      </c>
      <c r="F26" s="58">
        <v>0</v>
      </c>
      <c r="G26" s="58">
        <v>125000</v>
      </c>
      <c r="H26" s="58">
        <v>4085501</v>
      </c>
      <c r="I26" s="58">
        <v>1286208</v>
      </c>
      <c r="J26" s="58">
        <v>0</v>
      </c>
      <c r="K26" s="58">
        <v>0</v>
      </c>
      <c r="L26" s="58">
        <v>153995</v>
      </c>
      <c r="M26" s="58">
        <v>0</v>
      </c>
      <c r="N26" s="58">
        <v>5088183</v>
      </c>
      <c r="O26" s="58">
        <v>0</v>
      </c>
      <c r="P26" s="58">
        <v>80793795</v>
      </c>
      <c r="Q26" s="58">
        <v>0</v>
      </c>
      <c r="R26" s="58">
        <v>4516696</v>
      </c>
      <c r="S26" s="58">
        <v>1049320</v>
      </c>
      <c r="T26" s="58">
        <v>2785890</v>
      </c>
      <c r="U26" s="58">
        <v>0</v>
      </c>
      <c r="V26" s="58">
        <v>0</v>
      </c>
      <c r="W26" s="58">
        <v>0</v>
      </c>
      <c r="X26" s="58">
        <v>0</v>
      </c>
      <c r="Y26" s="70">
        <v>0</v>
      </c>
      <c r="Z26" s="58">
        <v>0</v>
      </c>
      <c r="AA26" s="58">
        <v>193500</v>
      </c>
      <c r="AB26" s="58">
        <v>0</v>
      </c>
      <c r="AC26" s="58">
        <v>0</v>
      </c>
      <c r="AD26" s="58">
        <v>0</v>
      </c>
      <c r="AE26" s="58">
        <v>0</v>
      </c>
      <c r="AF26" s="58">
        <v>0</v>
      </c>
      <c r="AG26" s="58">
        <v>0</v>
      </c>
      <c r="AH26" s="58">
        <v>0</v>
      </c>
      <c r="AI26" s="58">
        <v>0</v>
      </c>
      <c r="AJ26" s="58">
        <v>45000</v>
      </c>
      <c r="AK26" s="58">
        <v>0</v>
      </c>
      <c r="AL26" s="58">
        <v>0</v>
      </c>
      <c r="AM26" s="58">
        <v>0</v>
      </c>
      <c r="AN26" s="61">
        <v>0</v>
      </c>
    </row>
    <row r="27" spans="1:40" ht="14.25" x14ac:dyDescent="0.15">
      <c r="A27" s="63" t="s">
        <v>20</v>
      </c>
      <c r="B27" s="57">
        <f t="shared" si="1"/>
        <v>100395</v>
      </c>
      <c r="C27" s="58">
        <v>0</v>
      </c>
      <c r="D27" s="58">
        <v>0</v>
      </c>
      <c r="E27" s="58">
        <v>0</v>
      </c>
      <c r="F27" s="58">
        <v>0</v>
      </c>
      <c r="G27" s="58">
        <v>0</v>
      </c>
      <c r="H27" s="58">
        <v>0</v>
      </c>
      <c r="I27" s="58">
        <v>0</v>
      </c>
      <c r="J27" s="58">
        <v>0</v>
      </c>
      <c r="K27" s="58">
        <v>0</v>
      </c>
      <c r="L27" s="58">
        <v>0</v>
      </c>
      <c r="M27" s="58">
        <v>0</v>
      </c>
      <c r="N27" s="58">
        <v>100395</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13132810</v>
      </c>
      <c r="C28" s="58">
        <v>0</v>
      </c>
      <c r="D28" s="58">
        <v>71149</v>
      </c>
      <c r="E28" s="58">
        <v>1686500</v>
      </c>
      <c r="F28" s="58">
        <v>0</v>
      </c>
      <c r="G28" s="58">
        <v>0</v>
      </c>
      <c r="H28" s="58">
        <v>0</v>
      </c>
      <c r="I28" s="58">
        <v>66000</v>
      </c>
      <c r="J28" s="58">
        <v>0</v>
      </c>
      <c r="K28" s="58">
        <v>264024</v>
      </c>
      <c r="L28" s="58">
        <v>1976022</v>
      </c>
      <c r="M28" s="58">
        <v>0</v>
      </c>
      <c r="N28" s="58">
        <v>375300</v>
      </c>
      <c r="O28" s="58">
        <v>0</v>
      </c>
      <c r="P28" s="58">
        <v>0</v>
      </c>
      <c r="Q28" s="58">
        <v>0</v>
      </c>
      <c r="R28" s="58">
        <v>2086567</v>
      </c>
      <c r="S28" s="58">
        <v>51192</v>
      </c>
      <c r="T28" s="58">
        <v>1019009</v>
      </c>
      <c r="U28" s="58">
        <v>686000</v>
      </c>
      <c r="V28" s="58">
        <v>219301</v>
      </c>
      <c r="W28" s="58">
        <v>0</v>
      </c>
      <c r="X28" s="58">
        <v>0</v>
      </c>
      <c r="Y28" s="58">
        <v>908744</v>
      </c>
      <c r="Z28" s="58">
        <v>0</v>
      </c>
      <c r="AA28" s="70">
        <v>0</v>
      </c>
      <c r="AB28" s="58">
        <v>0</v>
      </c>
      <c r="AC28" s="58">
        <v>0</v>
      </c>
      <c r="AD28" s="58">
        <v>0</v>
      </c>
      <c r="AE28" s="58">
        <v>0</v>
      </c>
      <c r="AF28" s="58">
        <v>0</v>
      </c>
      <c r="AG28" s="58">
        <v>0</v>
      </c>
      <c r="AH28" s="58">
        <v>0</v>
      </c>
      <c r="AI28" s="58">
        <v>3460000</v>
      </c>
      <c r="AJ28" s="58">
        <v>263002</v>
      </c>
      <c r="AK28" s="58">
        <v>0</v>
      </c>
      <c r="AL28" s="58">
        <v>0</v>
      </c>
      <c r="AM28" s="58">
        <v>0</v>
      </c>
      <c r="AN28" s="61">
        <v>0</v>
      </c>
    </row>
    <row r="29" spans="1:40" ht="14.25" x14ac:dyDescent="0.15">
      <c r="A29" s="63" t="s">
        <v>28</v>
      </c>
      <c r="B29" s="57">
        <f t="shared" si="1"/>
        <v>4785831</v>
      </c>
      <c r="C29" s="58">
        <v>0</v>
      </c>
      <c r="D29" s="58">
        <v>0</v>
      </c>
      <c r="E29" s="58">
        <v>0</v>
      </c>
      <c r="F29" s="58">
        <v>0</v>
      </c>
      <c r="G29" s="58">
        <v>0</v>
      </c>
      <c r="H29" s="58">
        <v>58824</v>
      </c>
      <c r="I29" s="58">
        <v>4310824</v>
      </c>
      <c r="J29" s="58">
        <v>0</v>
      </c>
      <c r="K29" s="58">
        <v>0</v>
      </c>
      <c r="L29" s="58">
        <v>0</v>
      </c>
      <c r="M29" s="58">
        <v>0</v>
      </c>
      <c r="N29" s="58">
        <v>71000</v>
      </c>
      <c r="O29" s="58">
        <v>0</v>
      </c>
      <c r="P29" s="58">
        <v>3840</v>
      </c>
      <c r="Q29" s="58">
        <v>0</v>
      </c>
      <c r="R29" s="58">
        <v>287469</v>
      </c>
      <c r="S29" s="58">
        <v>25874</v>
      </c>
      <c r="T29" s="58">
        <v>0</v>
      </c>
      <c r="U29" s="58">
        <v>0</v>
      </c>
      <c r="V29" s="58">
        <v>0</v>
      </c>
      <c r="W29" s="58">
        <v>0</v>
      </c>
      <c r="X29" s="58">
        <v>0</v>
      </c>
      <c r="Y29" s="58">
        <v>0</v>
      </c>
      <c r="Z29" s="58">
        <v>0</v>
      </c>
      <c r="AA29" s="58">
        <v>28000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993770</v>
      </c>
      <c r="C30" s="58">
        <v>993770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360124</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360124</v>
      </c>
    </row>
    <row r="32" spans="1:40" ht="14.25" x14ac:dyDescent="0.15">
      <c r="A32" s="64" t="s">
        <v>30</v>
      </c>
      <c r="B32" s="57">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SUM(C33:AN33)</f>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SUM(C36:AN36)</f>
        <v>609750</v>
      </c>
      <c r="C36" s="58">
        <v>35803</v>
      </c>
      <c r="D36" s="58">
        <v>0</v>
      </c>
      <c r="E36" s="58">
        <v>0</v>
      </c>
      <c r="F36" s="58">
        <v>0</v>
      </c>
      <c r="G36" s="58">
        <v>0</v>
      </c>
      <c r="H36" s="58">
        <v>0</v>
      </c>
      <c r="I36" s="58">
        <v>0</v>
      </c>
      <c r="J36" s="58">
        <v>0</v>
      </c>
      <c r="K36" s="58">
        <v>0</v>
      </c>
      <c r="L36" s="58">
        <v>0</v>
      </c>
      <c r="M36" s="58">
        <v>0</v>
      </c>
      <c r="N36" s="58">
        <v>0</v>
      </c>
      <c r="O36" s="58">
        <v>0</v>
      </c>
      <c r="P36" s="58">
        <v>0</v>
      </c>
      <c r="Q36" s="58">
        <v>16828</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30556</v>
      </c>
      <c r="AN36" s="61">
        <v>526563</v>
      </c>
    </row>
    <row r="37" spans="1:40" ht="14.25" x14ac:dyDescent="0.15">
      <c r="A37" s="65" t="s">
        <v>37</v>
      </c>
      <c r="B37" s="57">
        <f>SUM(C37:AN37)</f>
        <v>749003</v>
      </c>
      <c r="C37" s="58">
        <v>0</v>
      </c>
      <c r="D37" s="58">
        <v>0</v>
      </c>
      <c r="E37" s="58">
        <v>0</v>
      </c>
      <c r="F37" s="58">
        <v>0</v>
      </c>
      <c r="G37" s="58">
        <v>0</v>
      </c>
      <c r="H37" s="58">
        <v>0</v>
      </c>
      <c r="I37" s="58">
        <v>0</v>
      </c>
      <c r="J37" s="58">
        <v>0</v>
      </c>
      <c r="K37" s="58">
        <v>0</v>
      </c>
      <c r="L37" s="58">
        <v>0</v>
      </c>
      <c r="M37" s="58">
        <v>0</v>
      </c>
      <c r="N37" s="58">
        <v>0</v>
      </c>
      <c r="O37" s="58">
        <v>0</v>
      </c>
      <c r="P37" s="58">
        <v>0</v>
      </c>
      <c r="Q37" s="58">
        <v>0</v>
      </c>
      <c r="R37" s="58">
        <v>72000</v>
      </c>
      <c r="S37" s="58">
        <v>0</v>
      </c>
      <c r="T37" s="58">
        <v>1</v>
      </c>
      <c r="U37" s="58">
        <v>0</v>
      </c>
      <c r="V37" s="58">
        <v>0</v>
      </c>
      <c r="W37" s="58">
        <v>0</v>
      </c>
      <c r="X37" s="58">
        <v>0</v>
      </c>
      <c r="Y37" s="58">
        <v>663002</v>
      </c>
      <c r="Z37" s="58">
        <v>0</v>
      </c>
      <c r="AA37" s="58">
        <v>14000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SUM(C39:AN39)</f>
        <v>3001</v>
      </c>
      <c r="C39" s="58">
        <v>0</v>
      </c>
      <c r="D39" s="58">
        <v>0</v>
      </c>
      <c r="E39" s="58">
        <v>0</v>
      </c>
      <c r="F39" s="58">
        <v>0</v>
      </c>
      <c r="G39" s="58">
        <v>0</v>
      </c>
      <c r="H39" s="58">
        <v>0</v>
      </c>
      <c r="I39" s="58">
        <v>0</v>
      </c>
      <c r="J39" s="58">
        <v>0</v>
      </c>
      <c r="K39" s="58">
        <v>0</v>
      </c>
      <c r="L39" s="58">
        <v>0</v>
      </c>
      <c r="M39" s="58">
        <v>0</v>
      </c>
      <c r="N39" s="58">
        <v>0</v>
      </c>
      <c r="O39" s="58">
        <v>0</v>
      </c>
      <c r="P39" s="58">
        <v>0</v>
      </c>
      <c r="Q39" s="58">
        <v>0</v>
      </c>
      <c r="R39" s="58">
        <v>1</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61">
        <v>3000</v>
      </c>
    </row>
    <row r="40" spans="1:40" ht="14.25" x14ac:dyDescent="0.15">
      <c r="A40" s="65" t="s">
        <v>34</v>
      </c>
      <c r="B40" s="57">
        <f>SUM(C40:AN40)</f>
        <v>1894514</v>
      </c>
      <c r="C40" s="58">
        <v>38896</v>
      </c>
      <c r="D40" s="58">
        <v>0</v>
      </c>
      <c r="E40" s="58">
        <v>172024</v>
      </c>
      <c r="F40" s="58">
        <v>38122</v>
      </c>
      <c r="G40" s="58">
        <v>15433</v>
      </c>
      <c r="H40" s="58">
        <v>1478</v>
      </c>
      <c r="I40" s="58">
        <v>653314</v>
      </c>
      <c r="J40" s="58">
        <v>0</v>
      </c>
      <c r="K40" s="58">
        <v>0</v>
      </c>
      <c r="L40" s="58">
        <v>0</v>
      </c>
      <c r="M40" s="58">
        <v>0</v>
      </c>
      <c r="N40" s="58">
        <v>11000</v>
      </c>
      <c r="O40" s="58">
        <v>0</v>
      </c>
      <c r="P40" s="58">
        <v>0</v>
      </c>
      <c r="Q40" s="58">
        <v>215031</v>
      </c>
      <c r="R40" s="58">
        <v>747225</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1991</v>
      </c>
    </row>
    <row r="41" spans="1:40" ht="14.25" x14ac:dyDescent="0.15">
      <c r="A41" s="66" t="s">
        <v>39</v>
      </c>
      <c r="B41" s="67">
        <f>SUM(C41:AN41)</f>
        <v>53465820</v>
      </c>
      <c r="C41" s="68">
        <v>651085</v>
      </c>
      <c r="D41" s="68">
        <v>0</v>
      </c>
      <c r="E41" s="68">
        <v>0</v>
      </c>
      <c r="F41" s="68">
        <v>0</v>
      </c>
      <c r="G41" s="68">
        <v>61545</v>
      </c>
      <c r="H41" s="68">
        <v>4815521</v>
      </c>
      <c r="I41" s="68">
        <v>0</v>
      </c>
      <c r="J41" s="68">
        <v>0</v>
      </c>
      <c r="K41" s="68">
        <v>0</v>
      </c>
      <c r="L41" s="68">
        <v>0</v>
      </c>
      <c r="M41" s="68">
        <v>0</v>
      </c>
      <c r="N41" s="68">
        <v>58570</v>
      </c>
      <c r="O41" s="68">
        <v>0</v>
      </c>
      <c r="P41" s="68">
        <v>15500000</v>
      </c>
      <c r="Q41" s="68">
        <v>544611</v>
      </c>
      <c r="R41" s="68">
        <v>10979922</v>
      </c>
      <c r="S41" s="68">
        <v>10000000</v>
      </c>
      <c r="T41" s="68">
        <v>0</v>
      </c>
      <c r="U41" s="68">
        <v>0</v>
      </c>
      <c r="V41" s="68">
        <v>0</v>
      </c>
      <c r="W41" s="68">
        <v>0</v>
      </c>
      <c r="X41" s="68">
        <v>2296</v>
      </c>
      <c r="Y41" s="68">
        <v>0</v>
      </c>
      <c r="Z41" s="68">
        <v>0</v>
      </c>
      <c r="AA41" s="68">
        <v>750000</v>
      </c>
      <c r="AB41" s="68">
        <v>0</v>
      </c>
      <c r="AC41" s="68">
        <v>0</v>
      </c>
      <c r="AD41" s="68">
        <v>720248</v>
      </c>
      <c r="AE41" s="68">
        <v>0</v>
      </c>
      <c r="AF41" s="68">
        <v>0</v>
      </c>
      <c r="AG41" s="68">
        <v>0</v>
      </c>
      <c r="AH41" s="68">
        <v>0</v>
      </c>
      <c r="AI41" s="68">
        <v>9266333</v>
      </c>
      <c r="AJ41" s="68">
        <v>0</v>
      </c>
      <c r="AK41" s="68">
        <v>0</v>
      </c>
      <c r="AL41" s="68">
        <v>0</v>
      </c>
      <c r="AM41" s="68">
        <v>115689</v>
      </c>
      <c r="AN41" s="74">
        <v>0</v>
      </c>
    </row>
    <row r="43" spans="1:40" x14ac:dyDescent="0.15">
      <c r="C43" s="7" t="s">
        <v>139</v>
      </c>
    </row>
    <row r="44" spans="1:40" x14ac:dyDescent="0.15">
      <c r="C44" s="7" t="s">
        <v>141</v>
      </c>
    </row>
    <row r="46" spans="1:40" x14ac:dyDescent="0.15">
      <c r="D46"/>
      <c r="E46"/>
      <c r="F46"/>
      <c r="G46"/>
      <c r="H46"/>
      <c r="I46"/>
    </row>
    <row r="47" spans="1:40" x14ac:dyDescent="0.15">
      <c r="D47"/>
      <c r="E47"/>
      <c r="F47"/>
      <c r="G47"/>
      <c r="H47"/>
      <c r="I47"/>
    </row>
    <row r="48" spans="1:40" x14ac:dyDescent="0.15">
      <c r="D48"/>
      <c r="E48"/>
      <c r="F48"/>
      <c r="G48"/>
      <c r="H48"/>
      <c r="I48"/>
    </row>
    <row r="49" spans="4:9" x14ac:dyDescent="0.15">
      <c r="D49"/>
      <c r="E49"/>
      <c r="F49"/>
      <c r="G49"/>
      <c r="H49"/>
      <c r="I49"/>
    </row>
    <row r="50" spans="4:9" x14ac:dyDescent="0.15">
      <c r="D50"/>
      <c r="E50"/>
      <c r="F50"/>
      <c r="G50"/>
      <c r="H50"/>
      <c r="I50"/>
    </row>
    <row r="51" spans="4:9" x14ac:dyDescent="0.15">
      <c r="D51"/>
      <c r="E51"/>
      <c r="F51"/>
      <c r="G51"/>
      <c r="H51"/>
      <c r="I51"/>
    </row>
    <row r="52" spans="4:9" x14ac:dyDescent="0.15">
      <c r="D52"/>
      <c r="E52"/>
      <c r="F52"/>
      <c r="G52"/>
      <c r="H52"/>
      <c r="I52"/>
    </row>
    <row r="53" spans="4:9" x14ac:dyDescent="0.15">
      <c r="D53"/>
      <c r="E53"/>
      <c r="F53"/>
      <c r="G53"/>
      <c r="H53"/>
      <c r="I53"/>
    </row>
    <row r="54" spans="4:9" x14ac:dyDescent="0.15">
      <c r="D54"/>
      <c r="E54"/>
      <c r="F54"/>
      <c r="G54"/>
      <c r="H54"/>
      <c r="I54"/>
    </row>
    <row r="55" spans="4:9" x14ac:dyDescent="0.15">
      <c r="D55"/>
      <c r="E55"/>
      <c r="F55"/>
      <c r="G55"/>
      <c r="H55"/>
      <c r="I55"/>
    </row>
    <row r="56" spans="4:9" x14ac:dyDescent="0.15">
      <c r="D56"/>
      <c r="E56"/>
      <c r="F56"/>
      <c r="G56"/>
      <c r="H56"/>
      <c r="I56"/>
    </row>
    <row r="57" spans="4:9" x14ac:dyDescent="0.15">
      <c r="D57"/>
      <c r="E57"/>
      <c r="F57"/>
      <c r="G57"/>
      <c r="H57"/>
      <c r="I57"/>
    </row>
  </sheetData>
  <phoneticPr fontId="3"/>
  <hyperlinks>
    <hyperlink ref="A1" location="Guidance!A1" display="Guidance sheet (link)" xr:uid="{00000000-0004-0000-0C00-000000000000}"/>
  </hyperlinks>
  <pageMargins left="0.47244094488188981" right="0.39370078740157483" top="0.47244094488188981" bottom="0.47244094488188981" header="0.19685039370078741" footer="0.23622047244094491"/>
  <pageSetup paperSize="8" scale="66"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AN57"/>
  <sheetViews>
    <sheetView zoomScale="80" zoomScaleNormal="80" workbookViewId="0">
      <pane xSplit="2" ySplit="3" topLeftCell="C4" activePane="bottomRight" state="frozen"/>
      <selection activeCell="C34" sqref="C34"/>
      <selection pane="topRight" activeCell="C34" sqref="C34"/>
      <selection pane="bottomLeft" activeCell="C34" sqref="C34"/>
      <selection pane="bottomRight"/>
    </sheetView>
  </sheetViews>
  <sheetFormatPr defaultColWidth="9" defaultRowHeight="15" x14ac:dyDescent="0.15"/>
  <cols>
    <col min="1" max="1" width="16.125" style="10" customWidth="1"/>
    <col min="2" max="2" width="14" style="6" customWidth="1"/>
    <col min="3" max="3" width="12.625" style="15" customWidth="1"/>
    <col min="4" max="40" width="11.625" style="7" customWidth="1"/>
    <col min="41" max="16384" width="9" style="7"/>
  </cols>
  <sheetData>
    <row r="1" spans="1:40" ht="26.25" x14ac:dyDescent="0.15">
      <c r="A1" s="87" t="s">
        <v>236</v>
      </c>
      <c r="B1" s="87"/>
      <c r="C1" s="89" t="s">
        <v>245</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 t="shared" ref="C3:AN3" si="0">SUM(C4:C41)</f>
        <v>1756740602</v>
      </c>
      <c r="D3" s="56">
        <f t="shared" si="0"/>
        <v>10750000</v>
      </c>
      <c r="E3" s="56">
        <f t="shared" si="0"/>
        <v>0</v>
      </c>
      <c r="F3" s="56">
        <f t="shared" si="0"/>
        <v>0</v>
      </c>
      <c r="G3" s="56">
        <f t="shared" si="0"/>
        <v>21296</v>
      </c>
      <c r="H3" s="56">
        <f t="shared" si="0"/>
        <v>0</v>
      </c>
      <c r="I3" s="56">
        <f t="shared" si="0"/>
        <v>677</v>
      </c>
      <c r="J3" s="56">
        <f t="shared" si="0"/>
        <v>0</v>
      </c>
      <c r="K3" s="56">
        <f t="shared" si="0"/>
        <v>0</v>
      </c>
      <c r="L3" s="56">
        <f t="shared" si="0"/>
        <v>0</v>
      </c>
      <c r="M3" s="56">
        <f t="shared" si="0"/>
        <v>4875000</v>
      </c>
      <c r="N3" s="56">
        <f t="shared" si="0"/>
        <v>105750</v>
      </c>
      <c r="O3" s="56">
        <f t="shared" si="0"/>
        <v>0</v>
      </c>
      <c r="P3" s="56">
        <f t="shared" si="0"/>
        <v>220</v>
      </c>
      <c r="Q3" s="56">
        <f t="shared" si="0"/>
        <v>79609</v>
      </c>
      <c r="R3" s="56">
        <f t="shared" si="0"/>
        <v>10191419</v>
      </c>
      <c r="S3" s="56">
        <f t="shared" si="0"/>
        <v>1</v>
      </c>
      <c r="T3" s="56">
        <f t="shared" si="0"/>
        <v>2</v>
      </c>
      <c r="U3" s="56">
        <f t="shared" si="0"/>
        <v>0</v>
      </c>
      <c r="V3" s="56">
        <f t="shared" si="0"/>
        <v>0</v>
      </c>
      <c r="W3" s="56">
        <f t="shared" si="0"/>
        <v>0</v>
      </c>
      <c r="X3" s="56">
        <f t="shared" si="0"/>
        <v>0</v>
      </c>
      <c r="Y3" s="56">
        <f t="shared" si="0"/>
        <v>0</v>
      </c>
      <c r="Z3" s="56">
        <f t="shared" si="0"/>
        <v>0</v>
      </c>
      <c r="AA3" s="56">
        <f t="shared" si="0"/>
        <v>22623</v>
      </c>
      <c r="AB3" s="56">
        <f t="shared" si="0"/>
        <v>0</v>
      </c>
      <c r="AC3" s="56">
        <f t="shared" si="0"/>
        <v>993770</v>
      </c>
      <c r="AD3" s="56">
        <f t="shared" si="0"/>
        <v>18789985</v>
      </c>
      <c r="AE3" s="56">
        <f t="shared" si="0"/>
        <v>0</v>
      </c>
      <c r="AF3" s="56">
        <f t="shared" si="0"/>
        <v>0</v>
      </c>
      <c r="AG3" s="56">
        <f t="shared" si="0"/>
        <v>0</v>
      </c>
      <c r="AH3" s="56">
        <f t="shared" si="0"/>
        <v>182</v>
      </c>
      <c r="AI3" s="56">
        <f t="shared" si="0"/>
        <v>5005459</v>
      </c>
      <c r="AJ3" s="56">
        <f t="shared" si="0"/>
        <v>1</v>
      </c>
      <c r="AK3" s="56">
        <f t="shared" si="0"/>
        <v>0</v>
      </c>
      <c r="AL3" s="56">
        <f t="shared" si="0"/>
        <v>31798</v>
      </c>
      <c r="AM3" s="56">
        <f t="shared" si="0"/>
        <v>0</v>
      </c>
      <c r="AN3" s="59">
        <f t="shared" si="0"/>
        <v>10202778</v>
      </c>
    </row>
    <row r="4" spans="1:40" s="6" customFormat="1" x14ac:dyDescent="0.15">
      <c r="A4" s="60" t="s">
        <v>264</v>
      </c>
      <c r="B4" s="57">
        <f t="shared" ref="B4:B31" si="1">SUM(C4:AN4)</f>
        <v>2117877</v>
      </c>
      <c r="C4" s="70">
        <v>0</v>
      </c>
      <c r="D4" s="58">
        <v>0</v>
      </c>
      <c r="E4" s="58">
        <v>0</v>
      </c>
      <c r="F4" s="58">
        <v>0</v>
      </c>
      <c r="G4" s="58">
        <v>0</v>
      </c>
      <c r="H4" s="58">
        <v>0</v>
      </c>
      <c r="I4" s="58">
        <v>142</v>
      </c>
      <c r="J4" s="58">
        <v>0</v>
      </c>
      <c r="K4" s="58">
        <v>0</v>
      </c>
      <c r="L4" s="58">
        <v>0</v>
      </c>
      <c r="M4" s="58">
        <v>0</v>
      </c>
      <c r="N4" s="58">
        <v>0</v>
      </c>
      <c r="O4" s="58">
        <v>0</v>
      </c>
      <c r="P4" s="58">
        <v>220</v>
      </c>
      <c r="Q4" s="58">
        <v>58312</v>
      </c>
      <c r="R4" s="58">
        <v>1064895</v>
      </c>
      <c r="S4" s="58">
        <v>1</v>
      </c>
      <c r="T4" s="58">
        <v>2</v>
      </c>
      <c r="U4" s="58">
        <v>0</v>
      </c>
      <c r="V4" s="58">
        <v>0</v>
      </c>
      <c r="W4" s="58">
        <v>0</v>
      </c>
      <c r="X4" s="58">
        <v>0</v>
      </c>
      <c r="Y4" s="58">
        <v>0</v>
      </c>
      <c r="Z4" s="58">
        <v>0</v>
      </c>
      <c r="AA4" s="58">
        <v>0</v>
      </c>
      <c r="AB4" s="58">
        <v>0</v>
      </c>
      <c r="AC4" s="58">
        <v>993770</v>
      </c>
      <c r="AD4" s="58">
        <v>0</v>
      </c>
      <c r="AE4" s="58">
        <v>0</v>
      </c>
      <c r="AF4" s="58">
        <v>0</v>
      </c>
      <c r="AG4" s="58">
        <v>0</v>
      </c>
      <c r="AH4" s="58">
        <v>0</v>
      </c>
      <c r="AI4" s="58">
        <v>0</v>
      </c>
      <c r="AJ4" s="58">
        <v>0</v>
      </c>
      <c r="AK4" s="58">
        <v>0</v>
      </c>
      <c r="AL4" s="58">
        <v>535</v>
      </c>
      <c r="AM4" s="58">
        <v>0</v>
      </c>
      <c r="AN4" s="61">
        <v>0</v>
      </c>
    </row>
    <row r="5" spans="1:40" ht="14.25" x14ac:dyDescent="0.15">
      <c r="A5" s="62" t="s">
        <v>15</v>
      </c>
      <c r="B5" s="57">
        <f t="shared" si="1"/>
        <v>24670834</v>
      </c>
      <c r="C5" s="58">
        <v>24670834</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37450347</v>
      </c>
      <c r="C6" s="58">
        <v>37450347</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16020508</v>
      </c>
      <c r="C7" s="58">
        <v>16020508</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28960810</v>
      </c>
      <c r="C8" s="58">
        <v>28960810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264062073</v>
      </c>
      <c r="C9" s="58">
        <v>264062073</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61">
        <v>0</v>
      </c>
    </row>
    <row r="10" spans="1:40" ht="14.25" x14ac:dyDescent="0.15">
      <c r="A10" s="62" t="s">
        <v>17</v>
      </c>
      <c r="B10" s="57">
        <f t="shared" si="1"/>
        <v>322046798</v>
      </c>
      <c r="C10" s="58">
        <v>322046263</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61">
        <v>535</v>
      </c>
    </row>
    <row r="11" spans="1:40" ht="14.25" x14ac:dyDescent="0.15">
      <c r="A11" s="62" t="s">
        <v>6</v>
      </c>
      <c r="B11" s="57">
        <f t="shared" si="1"/>
        <v>7216337</v>
      </c>
      <c r="C11" s="58">
        <v>7216337</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3854805</v>
      </c>
      <c r="C12" s="58">
        <v>3854805</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98251977</v>
      </c>
      <c r="C13" s="58">
        <v>98251977</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1011957</v>
      </c>
      <c r="C14" s="58">
        <v>1011957</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154706988</v>
      </c>
      <c r="C15" s="58">
        <v>154706988</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61">
        <v>0</v>
      </c>
    </row>
    <row r="16" spans="1:40" ht="14.25" x14ac:dyDescent="0.15">
      <c r="A16" s="62" t="s">
        <v>5</v>
      </c>
      <c r="B16" s="57">
        <f t="shared" si="1"/>
        <v>19831911</v>
      </c>
      <c r="C16" s="58">
        <v>19831911</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85175131</v>
      </c>
      <c r="C17" s="58">
        <v>85175131</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14637496</v>
      </c>
      <c r="C18" s="58">
        <v>14637314</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182</v>
      </c>
      <c r="AI18" s="58">
        <v>0</v>
      </c>
      <c r="AJ18" s="58">
        <v>0</v>
      </c>
      <c r="AK18" s="58">
        <v>0</v>
      </c>
      <c r="AL18" s="58">
        <v>0</v>
      </c>
      <c r="AM18" s="58">
        <v>0</v>
      </c>
      <c r="AN18" s="61">
        <v>0</v>
      </c>
    </row>
    <row r="19" spans="1:40" ht="14.25" x14ac:dyDescent="0.15">
      <c r="A19" s="62" t="s">
        <v>14</v>
      </c>
      <c r="B19" s="57">
        <f t="shared" si="1"/>
        <v>456204193</v>
      </c>
      <c r="C19" s="58">
        <v>454177263</v>
      </c>
      <c r="D19" s="58">
        <v>0</v>
      </c>
      <c r="E19" s="58">
        <v>0</v>
      </c>
      <c r="F19" s="58">
        <v>0</v>
      </c>
      <c r="G19" s="58">
        <v>0</v>
      </c>
      <c r="H19" s="58">
        <v>0</v>
      </c>
      <c r="I19" s="58">
        <v>0</v>
      </c>
      <c r="J19" s="58">
        <v>0</v>
      </c>
      <c r="K19" s="58">
        <v>0</v>
      </c>
      <c r="L19" s="58">
        <v>0</v>
      </c>
      <c r="M19" s="58">
        <v>0</v>
      </c>
      <c r="N19" s="58">
        <v>25807</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1123</v>
      </c>
      <c r="AM19" s="58">
        <v>0</v>
      </c>
      <c r="AN19" s="61">
        <v>2000000</v>
      </c>
    </row>
    <row r="20" spans="1:40" ht="14.25" x14ac:dyDescent="0.15">
      <c r="A20" s="63" t="s">
        <v>22</v>
      </c>
      <c r="B20" s="57">
        <f t="shared" si="1"/>
        <v>17041272</v>
      </c>
      <c r="C20" s="58">
        <v>16291272</v>
      </c>
      <c r="D20" s="58">
        <v>750000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1"/>
        <v>64470193</v>
      </c>
      <c r="C21" s="58">
        <v>64464212</v>
      </c>
      <c r="D21" s="58">
        <v>0</v>
      </c>
      <c r="E21" s="58">
        <v>0</v>
      </c>
      <c r="F21" s="58">
        <v>0</v>
      </c>
      <c r="G21" s="58">
        <v>0</v>
      </c>
      <c r="H21" s="58">
        <v>0</v>
      </c>
      <c r="I21" s="58">
        <v>0</v>
      </c>
      <c r="J21" s="58">
        <v>0</v>
      </c>
      <c r="K21" s="58">
        <v>0</v>
      </c>
      <c r="L21" s="58">
        <v>0</v>
      </c>
      <c r="M21" s="58">
        <v>0</v>
      </c>
      <c r="N21" s="58">
        <v>0</v>
      </c>
      <c r="O21" s="58">
        <v>0</v>
      </c>
      <c r="P21" s="58">
        <v>0</v>
      </c>
      <c r="Q21" s="58">
        <v>0</v>
      </c>
      <c r="R21" s="58">
        <v>1493</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4488</v>
      </c>
      <c r="AJ21" s="58">
        <v>0</v>
      </c>
      <c r="AK21" s="58">
        <v>0</v>
      </c>
      <c r="AL21" s="58">
        <v>0</v>
      </c>
      <c r="AM21" s="58">
        <v>0</v>
      </c>
      <c r="AN21" s="61">
        <v>0</v>
      </c>
    </row>
    <row r="22" spans="1:40" ht="14.25" x14ac:dyDescent="0.15">
      <c r="A22" s="63" t="s">
        <v>26</v>
      </c>
      <c r="B22" s="57">
        <f t="shared" si="1"/>
        <v>13508959</v>
      </c>
      <c r="C22" s="58">
        <v>8633959</v>
      </c>
      <c r="D22" s="58">
        <v>0</v>
      </c>
      <c r="E22" s="58">
        <v>0</v>
      </c>
      <c r="F22" s="58">
        <v>0</v>
      </c>
      <c r="G22" s="58">
        <v>0</v>
      </c>
      <c r="H22" s="58">
        <v>0</v>
      </c>
      <c r="I22" s="58">
        <v>0</v>
      </c>
      <c r="J22" s="58">
        <v>0</v>
      </c>
      <c r="K22" s="58">
        <v>0</v>
      </c>
      <c r="L22" s="58">
        <v>0</v>
      </c>
      <c r="M22" s="58">
        <v>4875000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11922250</v>
      </c>
      <c r="C23" s="58">
        <v>11922250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19555943</v>
      </c>
      <c r="C24" s="58">
        <v>9362047</v>
      </c>
      <c r="D24" s="58">
        <v>10000000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193896</v>
      </c>
    </row>
    <row r="25" spans="1:40" ht="14.25" x14ac:dyDescent="0.15">
      <c r="A25" s="63" t="s">
        <v>25</v>
      </c>
      <c r="B25" s="57">
        <f t="shared" si="1"/>
        <v>7839577</v>
      </c>
      <c r="C25" s="58">
        <v>7839577</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47621081</v>
      </c>
      <c r="C26" s="58">
        <v>47558904</v>
      </c>
      <c r="D26" s="58">
        <v>0</v>
      </c>
      <c r="E26" s="58">
        <v>0</v>
      </c>
      <c r="F26" s="58">
        <v>0</v>
      </c>
      <c r="G26" s="58">
        <v>0</v>
      </c>
      <c r="H26" s="58">
        <v>0</v>
      </c>
      <c r="I26" s="58">
        <v>0</v>
      </c>
      <c r="J26" s="58">
        <v>0</v>
      </c>
      <c r="K26" s="58">
        <v>0</v>
      </c>
      <c r="L26" s="58">
        <v>0</v>
      </c>
      <c r="M26" s="58">
        <v>0</v>
      </c>
      <c r="N26" s="58">
        <v>62177</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28326526</v>
      </c>
      <c r="C27" s="58">
        <v>28326526</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17592362</v>
      </c>
      <c r="C28" s="58">
        <v>17569739</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22623</v>
      </c>
      <c r="AJ28" s="58">
        <v>0</v>
      </c>
      <c r="AK28" s="58">
        <v>0</v>
      </c>
      <c r="AL28" s="58">
        <v>0</v>
      </c>
      <c r="AM28" s="58">
        <v>0</v>
      </c>
      <c r="AN28" s="61">
        <v>0</v>
      </c>
    </row>
    <row r="29" spans="1:40" ht="14.25" x14ac:dyDescent="0.15">
      <c r="A29" s="63" t="s">
        <v>28</v>
      </c>
      <c r="B29" s="57">
        <f t="shared" si="1"/>
        <v>198715</v>
      </c>
      <c r="C29" s="58">
        <v>198715</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10182441</v>
      </c>
      <c r="C31" s="58">
        <v>1092334</v>
      </c>
      <c r="D31" s="58">
        <v>0</v>
      </c>
      <c r="E31" s="58">
        <v>0</v>
      </c>
      <c r="F31" s="58">
        <v>0</v>
      </c>
      <c r="G31" s="58">
        <v>0</v>
      </c>
      <c r="H31" s="58">
        <v>0</v>
      </c>
      <c r="I31" s="58">
        <v>0</v>
      </c>
      <c r="J31" s="58">
        <v>0</v>
      </c>
      <c r="K31" s="58">
        <v>0</v>
      </c>
      <c r="L31" s="58">
        <v>0</v>
      </c>
      <c r="M31" s="58">
        <v>0</v>
      </c>
      <c r="N31" s="58">
        <v>0</v>
      </c>
      <c r="O31" s="58">
        <v>0</v>
      </c>
      <c r="P31" s="58">
        <v>0</v>
      </c>
      <c r="Q31" s="58">
        <v>0</v>
      </c>
      <c r="R31" s="58">
        <v>1092334</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7997773</v>
      </c>
    </row>
    <row r="32" spans="1:40" ht="14.25" x14ac:dyDescent="0.15">
      <c r="A32" s="64" t="s">
        <v>30</v>
      </c>
      <c r="B32" s="57">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SUM(C33:AN33)</f>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f t="shared" ref="B34:B39" si="2">SUM(C34:AN34)</f>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f t="shared" si="2"/>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2"/>
        <v>34267</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22623</v>
      </c>
      <c r="AB36" s="58">
        <v>0</v>
      </c>
      <c r="AC36" s="58">
        <v>0</v>
      </c>
      <c r="AD36" s="58">
        <v>0</v>
      </c>
      <c r="AE36" s="58">
        <v>0</v>
      </c>
      <c r="AF36" s="58">
        <v>0</v>
      </c>
      <c r="AG36" s="58">
        <v>0</v>
      </c>
      <c r="AH36" s="58">
        <v>0</v>
      </c>
      <c r="AI36" s="70">
        <v>0</v>
      </c>
      <c r="AJ36" s="58">
        <v>0</v>
      </c>
      <c r="AK36" s="58">
        <v>0</v>
      </c>
      <c r="AL36" s="58">
        <v>1071</v>
      </c>
      <c r="AM36" s="58">
        <v>0</v>
      </c>
      <c r="AN36" s="61">
        <v>10573</v>
      </c>
    </row>
    <row r="37" spans="1:40" ht="14.25" x14ac:dyDescent="0.15">
      <c r="A37" s="65" t="s">
        <v>37</v>
      </c>
      <c r="B37" s="57">
        <f t="shared" si="2"/>
        <v>223502</v>
      </c>
      <c r="C37" s="58">
        <v>223501</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1</v>
      </c>
    </row>
    <row r="38" spans="1:40" ht="14.25" x14ac:dyDescent="0.15">
      <c r="A38" s="65" t="s">
        <v>38</v>
      </c>
      <c r="B38" s="57">
        <f t="shared" si="2"/>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2"/>
        <v>5058809</v>
      </c>
      <c r="C39" s="58">
        <v>5058809</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61">
        <v>0</v>
      </c>
    </row>
    <row r="40" spans="1:40" ht="14.25" x14ac:dyDescent="0.15">
      <c r="A40" s="65" t="s">
        <v>34</v>
      </c>
      <c r="B40" s="57">
        <f>SUM(C40:AN40)</f>
        <v>5058809</v>
      </c>
      <c r="C40" s="58">
        <v>5058809</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SUM(C41:AN41)</f>
        <v>32956424</v>
      </c>
      <c r="C41" s="68">
        <v>1065430</v>
      </c>
      <c r="D41" s="68">
        <v>0</v>
      </c>
      <c r="E41" s="68">
        <v>0</v>
      </c>
      <c r="F41" s="68">
        <v>0</v>
      </c>
      <c r="G41" s="68">
        <v>21296</v>
      </c>
      <c r="H41" s="68">
        <v>0</v>
      </c>
      <c r="I41" s="68">
        <v>535</v>
      </c>
      <c r="J41" s="68">
        <v>0</v>
      </c>
      <c r="K41" s="68">
        <v>0</v>
      </c>
      <c r="L41" s="68">
        <v>0</v>
      </c>
      <c r="M41" s="68">
        <v>0</v>
      </c>
      <c r="N41" s="68">
        <v>17766</v>
      </c>
      <c r="O41" s="68">
        <v>0</v>
      </c>
      <c r="P41" s="68">
        <v>0</v>
      </c>
      <c r="Q41" s="68">
        <v>21297</v>
      </c>
      <c r="R41" s="68">
        <v>8032697</v>
      </c>
      <c r="S41" s="68">
        <v>0</v>
      </c>
      <c r="T41" s="68">
        <v>0</v>
      </c>
      <c r="U41" s="68">
        <v>0</v>
      </c>
      <c r="V41" s="68">
        <v>0</v>
      </c>
      <c r="W41" s="68">
        <v>0</v>
      </c>
      <c r="X41" s="68">
        <v>0</v>
      </c>
      <c r="Y41" s="68">
        <v>0</v>
      </c>
      <c r="Z41" s="68">
        <v>0</v>
      </c>
      <c r="AA41" s="68">
        <v>0</v>
      </c>
      <c r="AB41" s="68">
        <v>0</v>
      </c>
      <c r="AC41" s="68">
        <v>0</v>
      </c>
      <c r="AD41" s="68">
        <v>18789985</v>
      </c>
      <c r="AE41" s="68">
        <v>0</v>
      </c>
      <c r="AF41" s="68">
        <v>0</v>
      </c>
      <c r="AG41" s="68">
        <v>0</v>
      </c>
      <c r="AH41" s="68">
        <v>0</v>
      </c>
      <c r="AI41" s="68">
        <v>4978348</v>
      </c>
      <c r="AJ41" s="68">
        <v>1</v>
      </c>
      <c r="AK41" s="68">
        <v>0</v>
      </c>
      <c r="AL41" s="68">
        <v>29069</v>
      </c>
      <c r="AM41" s="68">
        <v>0</v>
      </c>
      <c r="AN41" s="74">
        <v>0</v>
      </c>
    </row>
    <row r="43" spans="1:40" x14ac:dyDescent="0.15">
      <c r="C43" s="7" t="s">
        <v>149</v>
      </c>
    </row>
    <row r="44" spans="1:40" x14ac:dyDescent="0.15">
      <c r="C44" s="7" t="s">
        <v>141</v>
      </c>
    </row>
    <row r="46" spans="1:40" x14ac:dyDescent="0.15">
      <c r="D46"/>
      <c r="E46"/>
      <c r="F46"/>
      <c r="G46"/>
      <c r="H46"/>
      <c r="I46"/>
    </row>
    <row r="47" spans="1:40" x14ac:dyDescent="0.15">
      <c r="D47"/>
      <c r="E47"/>
      <c r="F47"/>
      <c r="G47"/>
      <c r="H47"/>
      <c r="I47"/>
    </row>
    <row r="48" spans="1:40" x14ac:dyDescent="0.15">
      <c r="D48"/>
      <c r="E48"/>
      <c r="F48"/>
      <c r="G48"/>
      <c r="H48"/>
      <c r="I48"/>
    </row>
    <row r="49" spans="4:9" x14ac:dyDescent="0.15">
      <c r="D49"/>
      <c r="E49"/>
      <c r="F49"/>
      <c r="G49"/>
      <c r="H49"/>
      <c r="I49"/>
    </row>
    <row r="50" spans="4:9" x14ac:dyDescent="0.15">
      <c r="D50"/>
      <c r="E50"/>
      <c r="F50"/>
      <c r="G50"/>
      <c r="H50"/>
      <c r="I50"/>
    </row>
    <row r="51" spans="4:9" x14ac:dyDescent="0.15">
      <c r="D51"/>
      <c r="E51"/>
      <c r="F51"/>
      <c r="G51"/>
      <c r="H51"/>
      <c r="I51"/>
    </row>
    <row r="52" spans="4:9" x14ac:dyDescent="0.15">
      <c r="D52"/>
      <c r="E52"/>
      <c r="F52"/>
      <c r="G52"/>
      <c r="H52"/>
      <c r="I52"/>
    </row>
    <row r="53" spans="4:9" x14ac:dyDescent="0.15">
      <c r="D53"/>
      <c r="E53"/>
      <c r="F53"/>
      <c r="G53"/>
      <c r="H53"/>
      <c r="I53"/>
    </row>
    <row r="54" spans="4:9" x14ac:dyDescent="0.15">
      <c r="D54"/>
      <c r="E54"/>
      <c r="F54"/>
      <c r="G54"/>
      <c r="H54"/>
      <c r="I54"/>
    </row>
    <row r="55" spans="4:9" x14ac:dyDescent="0.15">
      <c r="D55"/>
      <c r="E55"/>
      <c r="F55"/>
      <c r="G55"/>
      <c r="H55"/>
      <c r="I55"/>
    </row>
    <row r="56" spans="4:9" x14ac:dyDescent="0.15">
      <c r="D56"/>
      <c r="E56"/>
      <c r="F56"/>
      <c r="G56"/>
      <c r="H56"/>
      <c r="I56"/>
    </row>
    <row r="57" spans="4:9" x14ac:dyDescent="0.15">
      <c r="D57"/>
      <c r="E57"/>
      <c r="F57"/>
      <c r="G57"/>
      <c r="H57"/>
      <c r="I57"/>
    </row>
  </sheetData>
  <phoneticPr fontId="3"/>
  <hyperlinks>
    <hyperlink ref="A1" location="Guidance!A1" display="Guidance sheet (link)" xr:uid="{00000000-0004-0000-0D00-000000000000}"/>
  </hyperlinks>
  <pageMargins left="0.47244094488188981" right="0.39370078740157483" top="0.47244094488188981" bottom="0.47244094488188981" header="0.19685039370078741" footer="0.23622047244094491"/>
  <pageSetup paperSize="8" scale="66"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4"/>
  <dimension ref="A1:AN57"/>
  <sheetViews>
    <sheetView zoomScale="80" zoomScaleNormal="80" workbookViewId="0">
      <pane xSplit="2" ySplit="3" topLeftCell="C4" activePane="bottomRight" state="frozen"/>
      <selection activeCell="AK8" sqref="AK8"/>
      <selection pane="topRight" activeCell="AK8" sqref="AK8"/>
      <selection pane="bottomLeft" activeCell="AK8" sqref="AK8"/>
      <selection pane="bottomRight"/>
    </sheetView>
  </sheetViews>
  <sheetFormatPr defaultColWidth="9" defaultRowHeight="15" x14ac:dyDescent="0.15"/>
  <cols>
    <col min="1" max="1" width="16.125" style="10" customWidth="1"/>
    <col min="2" max="2" width="14" style="6" customWidth="1"/>
    <col min="3" max="3" width="10.625" style="15" customWidth="1"/>
    <col min="4" max="40" width="10.625" style="7" customWidth="1"/>
    <col min="41" max="16384" width="9" style="7"/>
  </cols>
  <sheetData>
    <row r="1" spans="1:40" ht="26.25" x14ac:dyDescent="0.15">
      <c r="A1" s="87" t="s">
        <v>236</v>
      </c>
      <c r="B1" s="87"/>
      <c r="C1" s="89" t="s">
        <v>238</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 t="shared" ref="C3:AN3" si="0">SUM(C4:C41)</f>
        <v>0</v>
      </c>
      <c r="D3" s="56">
        <f t="shared" si="0"/>
        <v>54667</v>
      </c>
      <c r="E3" s="56">
        <f t="shared" si="0"/>
        <v>26870</v>
      </c>
      <c r="F3" s="56">
        <f t="shared" si="0"/>
        <v>0</v>
      </c>
      <c r="G3" s="56">
        <f t="shared" si="0"/>
        <v>0</v>
      </c>
      <c r="H3" s="56">
        <f t="shared" si="0"/>
        <v>0</v>
      </c>
      <c r="I3" s="56">
        <f t="shared" si="0"/>
        <v>8294</v>
      </c>
      <c r="J3" s="56">
        <f t="shared" si="0"/>
        <v>0</v>
      </c>
      <c r="K3" s="56">
        <f t="shared" si="0"/>
        <v>11320</v>
      </c>
      <c r="L3" s="56">
        <f t="shared" si="0"/>
        <v>0</v>
      </c>
      <c r="M3" s="56">
        <f t="shared" si="0"/>
        <v>489</v>
      </c>
      <c r="N3" s="56">
        <f t="shared" si="0"/>
        <v>19821</v>
      </c>
      <c r="O3" s="56">
        <f t="shared" si="0"/>
        <v>367996</v>
      </c>
      <c r="P3" s="56">
        <f t="shared" si="0"/>
        <v>7000000</v>
      </c>
      <c r="Q3" s="56">
        <f t="shared" si="0"/>
        <v>0</v>
      </c>
      <c r="R3" s="56">
        <f t="shared" si="0"/>
        <v>1547486</v>
      </c>
      <c r="S3" s="56">
        <f t="shared" si="0"/>
        <v>34052</v>
      </c>
      <c r="T3" s="56">
        <f t="shared" si="0"/>
        <v>7616</v>
      </c>
      <c r="U3" s="56">
        <f t="shared" si="0"/>
        <v>3437</v>
      </c>
      <c r="V3" s="56">
        <f t="shared" si="0"/>
        <v>1276</v>
      </c>
      <c r="W3" s="56">
        <f t="shared" si="0"/>
        <v>2257</v>
      </c>
      <c r="X3" s="56">
        <f t="shared" si="0"/>
        <v>1723</v>
      </c>
      <c r="Y3" s="56">
        <f t="shared" si="0"/>
        <v>0</v>
      </c>
      <c r="Z3" s="56">
        <f t="shared" si="0"/>
        <v>0</v>
      </c>
      <c r="AA3" s="56">
        <f t="shared" si="0"/>
        <v>0</v>
      </c>
      <c r="AB3" s="56">
        <f t="shared" si="0"/>
        <v>0</v>
      </c>
      <c r="AC3" s="56">
        <f t="shared" si="0"/>
        <v>0</v>
      </c>
      <c r="AD3" s="56">
        <f t="shared" si="0"/>
        <v>0</v>
      </c>
      <c r="AE3" s="56">
        <f t="shared" si="0"/>
        <v>0</v>
      </c>
      <c r="AF3" s="56">
        <f t="shared" si="0"/>
        <v>0</v>
      </c>
      <c r="AG3" s="56">
        <f t="shared" si="0"/>
        <v>0</v>
      </c>
      <c r="AH3" s="56">
        <f t="shared" si="0"/>
        <v>0</v>
      </c>
      <c r="AI3" s="56">
        <f t="shared" si="0"/>
        <v>958869</v>
      </c>
      <c r="AJ3" s="56">
        <f t="shared" si="0"/>
        <v>0</v>
      </c>
      <c r="AK3" s="56">
        <f t="shared" si="0"/>
        <v>0</v>
      </c>
      <c r="AL3" s="56">
        <f t="shared" si="0"/>
        <v>0</v>
      </c>
      <c r="AM3" s="56">
        <f t="shared" si="0"/>
        <v>0</v>
      </c>
      <c r="AN3" s="59">
        <f t="shared" si="0"/>
        <v>5978794</v>
      </c>
    </row>
    <row r="4" spans="1:40" s="6" customFormat="1" x14ac:dyDescent="0.15">
      <c r="A4" s="60" t="s">
        <v>264</v>
      </c>
      <c r="B4" s="57">
        <f t="shared" ref="B4:B31" si="1">SUM(C4:AN4)</f>
        <v>2059189</v>
      </c>
      <c r="C4" s="70">
        <v>0</v>
      </c>
      <c r="D4" s="58">
        <v>54667</v>
      </c>
      <c r="E4" s="58">
        <v>26870</v>
      </c>
      <c r="F4" s="58">
        <v>0</v>
      </c>
      <c r="G4" s="58">
        <v>0</v>
      </c>
      <c r="H4" s="58">
        <v>0</v>
      </c>
      <c r="I4" s="58">
        <v>0</v>
      </c>
      <c r="J4" s="58">
        <v>0</v>
      </c>
      <c r="K4" s="58">
        <v>11320</v>
      </c>
      <c r="L4" s="58">
        <v>0</v>
      </c>
      <c r="M4" s="58">
        <v>489</v>
      </c>
      <c r="N4" s="58">
        <v>0</v>
      </c>
      <c r="O4" s="58">
        <v>367996</v>
      </c>
      <c r="P4" s="58">
        <v>0</v>
      </c>
      <c r="Q4" s="58">
        <v>0</v>
      </c>
      <c r="R4" s="58">
        <v>1547486</v>
      </c>
      <c r="S4" s="58">
        <v>34052</v>
      </c>
      <c r="T4" s="58">
        <v>7616</v>
      </c>
      <c r="U4" s="58">
        <v>3437</v>
      </c>
      <c r="V4" s="58">
        <v>1276</v>
      </c>
      <c r="W4" s="58">
        <v>2257</v>
      </c>
      <c r="X4" s="58">
        <v>1723</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61">
        <v>0</v>
      </c>
    </row>
    <row r="10" spans="1:40" ht="14.25" x14ac:dyDescent="0.15">
      <c r="A10" s="62" t="s">
        <v>17</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61">
        <v>0</v>
      </c>
    </row>
    <row r="11" spans="1:40" ht="14.25" x14ac:dyDescent="0.15">
      <c r="A11" s="62" t="s">
        <v>6</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61">
        <v>0</v>
      </c>
    </row>
    <row r="16" spans="1:40" ht="14.25" x14ac:dyDescent="0.15">
      <c r="A16" s="62" t="s">
        <v>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8294</v>
      </c>
      <c r="C18" s="58">
        <v>0</v>
      </c>
      <c r="D18" s="58">
        <v>0</v>
      </c>
      <c r="E18" s="58">
        <v>0</v>
      </c>
      <c r="F18" s="58">
        <v>0</v>
      </c>
      <c r="G18" s="58">
        <v>0</v>
      </c>
      <c r="H18" s="58">
        <v>0</v>
      </c>
      <c r="I18" s="58">
        <v>8294</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61">
        <v>0</v>
      </c>
    </row>
    <row r="19" spans="1:40" ht="14.25" x14ac:dyDescent="0.15">
      <c r="A19" s="62" t="s">
        <v>14</v>
      </c>
      <c r="B19" s="57">
        <f t="shared" si="1"/>
        <v>5998615</v>
      </c>
      <c r="C19" s="58">
        <v>0</v>
      </c>
      <c r="D19" s="58">
        <v>0</v>
      </c>
      <c r="E19" s="58">
        <v>0</v>
      </c>
      <c r="F19" s="58">
        <v>0</v>
      </c>
      <c r="G19" s="58">
        <v>0</v>
      </c>
      <c r="H19" s="58">
        <v>0</v>
      </c>
      <c r="I19" s="58">
        <v>0</v>
      </c>
      <c r="J19" s="58">
        <v>0</v>
      </c>
      <c r="K19" s="58">
        <v>0</v>
      </c>
      <c r="L19" s="58">
        <v>0</v>
      </c>
      <c r="M19" s="58">
        <v>0</v>
      </c>
      <c r="N19" s="58">
        <v>19821</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61">
        <v>5978794</v>
      </c>
    </row>
    <row r="20" spans="1:40" ht="14.25" x14ac:dyDescent="0.15">
      <c r="A20" s="63" t="s">
        <v>22</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7000000</v>
      </c>
      <c r="C28" s="58">
        <v>0</v>
      </c>
      <c r="D28" s="58">
        <v>0</v>
      </c>
      <c r="E28" s="58">
        <v>0</v>
      </c>
      <c r="F28" s="58">
        <v>0</v>
      </c>
      <c r="G28" s="58">
        <v>0</v>
      </c>
      <c r="H28" s="58">
        <v>0</v>
      </c>
      <c r="I28" s="58">
        <v>0</v>
      </c>
      <c r="J28" s="58">
        <v>0</v>
      </c>
      <c r="K28" s="58">
        <v>0</v>
      </c>
      <c r="L28" s="58">
        <v>0</v>
      </c>
      <c r="M28" s="58">
        <v>0</v>
      </c>
      <c r="N28" s="58">
        <v>0</v>
      </c>
      <c r="O28" s="58">
        <v>0</v>
      </c>
      <c r="P28" s="58">
        <v>7000000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0</v>
      </c>
    </row>
    <row r="32" spans="1:40" ht="14.25" x14ac:dyDescent="0.15">
      <c r="A32" s="64" t="s">
        <v>30</v>
      </c>
      <c r="B32" s="57">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SUM(C33:AN33)</f>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f t="shared" ref="B34:B39" si="2">SUM(C34:AN34)</f>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f t="shared" si="2"/>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2"/>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0</v>
      </c>
    </row>
    <row r="37" spans="1:40" ht="14.25" x14ac:dyDescent="0.15">
      <c r="A37" s="65" t="s">
        <v>37</v>
      </c>
      <c r="B37" s="57">
        <f t="shared" si="2"/>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2"/>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2"/>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61">
        <v>0</v>
      </c>
    </row>
    <row r="40" spans="1:40" ht="14.25" x14ac:dyDescent="0.15">
      <c r="A40" s="65" t="s">
        <v>34</v>
      </c>
      <c r="B40" s="57">
        <f>SUM(C40:AN40)</f>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SUM(C41:AN41)</f>
        <v>958869</v>
      </c>
      <c r="C41" s="68">
        <v>0</v>
      </c>
      <c r="D41" s="68">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958869</v>
      </c>
      <c r="AJ41" s="68">
        <v>0</v>
      </c>
      <c r="AK41" s="68">
        <v>0</v>
      </c>
      <c r="AL41" s="68">
        <v>0</v>
      </c>
      <c r="AM41" s="68">
        <v>0</v>
      </c>
      <c r="AN41" s="74">
        <v>0</v>
      </c>
    </row>
    <row r="43" spans="1:40" x14ac:dyDescent="0.15">
      <c r="C43" s="7" t="s">
        <v>182</v>
      </c>
    </row>
    <row r="44" spans="1:40" x14ac:dyDescent="0.15">
      <c r="C44" s="7" t="s">
        <v>183</v>
      </c>
    </row>
    <row r="46" spans="1:40" x14ac:dyDescent="0.15">
      <c r="D46"/>
      <c r="E46"/>
      <c r="F46"/>
      <c r="G46"/>
      <c r="H46"/>
      <c r="I46"/>
    </row>
    <row r="47" spans="1:40" x14ac:dyDescent="0.15">
      <c r="D47"/>
      <c r="E47"/>
      <c r="F47"/>
      <c r="G47"/>
      <c r="H47"/>
      <c r="I47"/>
    </row>
    <row r="48" spans="1:40" x14ac:dyDescent="0.15">
      <c r="D48"/>
      <c r="E48"/>
      <c r="F48"/>
      <c r="G48"/>
      <c r="H48"/>
      <c r="I48"/>
    </row>
    <row r="49" spans="4:9" x14ac:dyDescent="0.15">
      <c r="D49"/>
      <c r="E49"/>
      <c r="F49"/>
      <c r="G49"/>
      <c r="H49"/>
      <c r="I49"/>
    </row>
    <row r="50" spans="4:9" x14ac:dyDescent="0.15">
      <c r="D50"/>
      <c r="E50"/>
      <c r="F50"/>
      <c r="G50"/>
      <c r="H50"/>
      <c r="I50"/>
    </row>
    <row r="51" spans="4:9" x14ac:dyDescent="0.15">
      <c r="D51"/>
      <c r="E51"/>
      <c r="F51"/>
      <c r="G51"/>
      <c r="H51"/>
      <c r="I51"/>
    </row>
    <row r="52" spans="4:9" x14ac:dyDescent="0.15">
      <c r="D52"/>
      <c r="E52"/>
      <c r="F52"/>
      <c r="G52"/>
      <c r="H52"/>
      <c r="I52"/>
    </row>
    <row r="53" spans="4:9" x14ac:dyDescent="0.15">
      <c r="D53"/>
      <c r="E53"/>
      <c r="F53"/>
      <c r="G53"/>
      <c r="H53"/>
      <c r="I53"/>
    </row>
    <row r="54" spans="4:9" x14ac:dyDescent="0.15">
      <c r="D54"/>
      <c r="E54"/>
      <c r="F54"/>
      <c r="G54"/>
      <c r="H54"/>
      <c r="I54"/>
    </row>
    <row r="55" spans="4:9" x14ac:dyDescent="0.15">
      <c r="D55"/>
      <c r="E55"/>
      <c r="F55"/>
      <c r="G55"/>
      <c r="H55"/>
      <c r="I55"/>
    </row>
    <row r="56" spans="4:9" x14ac:dyDescent="0.15">
      <c r="D56"/>
      <c r="E56"/>
      <c r="F56"/>
      <c r="G56"/>
      <c r="H56"/>
      <c r="I56"/>
    </row>
    <row r="57" spans="4:9" x14ac:dyDescent="0.15">
      <c r="D57"/>
      <c r="E57"/>
      <c r="F57"/>
      <c r="G57"/>
      <c r="H57"/>
      <c r="I57"/>
    </row>
  </sheetData>
  <phoneticPr fontId="3"/>
  <hyperlinks>
    <hyperlink ref="A1" location="Guidance!A1" display="Guidance sheet (link)" xr:uid="{00000000-0004-0000-0E00-000000000000}"/>
  </hyperlinks>
  <pageMargins left="0.47244094488188981" right="0.39370078740157483" top="0.47244094488188981" bottom="0.47244094488188981" header="0.19685039370078741" footer="0.23622047244094491"/>
  <pageSetup paperSize="8" scale="66"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dimension ref="A1:AN57"/>
  <sheetViews>
    <sheetView zoomScale="80" zoomScaleNormal="80" workbookViewId="0">
      <pane xSplit="2" ySplit="3" topLeftCell="C4" activePane="bottomRight" state="frozen"/>
      <selection activeCell="AK8" sqref="AK8"/>
      <selection pane="topRight" activeCell="AK8" sqref="AK8"/>
      <selection pane="bottomLeft" activeCell="AK8" sqref="AK8"/>
      <selection pane="bottomRight" activeCell="C1" sqref="C1"/>
    </sheetView>
  </sheetViews>
  <sheetFormatPr defaultColWidth="9" defaultRowHeight="15" x14ac:dyDescent="0.15"/>
  <cols>
    <col min="1" max="1" width="16.125" style="23" customWidth="1"/>
    <col min="2" max="2" width="14" style="20" customWidth="1"/>
    <col min="3" max="3" width="11.625" style="24" customWidth="1"/>
    <col min="4" max="40" width="11.625" style="19" customWidth="1"/>
    <col min="41" max="16384" width="9" style="19"/>
  </cols>
  <sheetData>
    <row r="1" spans="1:40" ht="26.25" x14ac:dyDescent="0.15">
      <c r="A1" s="87" t="s">
        <v>236</v>
      </c>
      <c r="B1" s="87"/>
      <c r="C1" s="89" t="s">
        <v>246</v>
      </c>
      <c r="D1" s="90"/>
      <c r="E1" s="90"/>
      <c r="F1" s="90"/>
      <c r="G1" s="90"/>
      <c r="H1" s="90"/>
      <c r="I1" s="90"/>
      <c r="J1" s="90"/>
      <c r="K1" s="90"/>
      <c r="L1" s="90"/>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20" customFormat="1" ht="25.5" customHeight="1" x14ac:dyDescent="0.15">
      <c r="A3" s="49" t="s">
        <v>152</v>
      </c>
      <c r="B3" s="93" t="s">
        <v>267</v>
      </c>
      <c r="C3" s="56">
        <f t="shared" ref="C3:AN3" si="0">SUM(C4:C41)</f>
        <v>378305668</v>
      </c>
      <c r="D3" s="56">
        <f t="shared" si="0"/>
        <v>4935</v>
      </c>
      <c r="E3" s="56">
        <f t="shared" si="0"/>
        <v>3243</v>
      </c>
      <c r="F3" s="56">
        <f t="shared" si="0"/>
        <v>47089</v>
      </c>
      <c r="G3" s="56">
        <f t="shared" si="0"/>
        <v>10074351</v>
      </c>
      <c r="H3" s="56">
        <f t="shared" si="0"/>
        <v>1908807</v>
      </c>
      <c r="I3" s="56">
        <f t="shared" si="0"/>
        <v>668725</v>
      </c>
      <c r="J3" s="56">
        <v>173901</v>
      </c>
      <c r="K3" s="56">
        <f t="shared" si="0"/>
        <v>9098</v>
      </c>
      <c r="L3" s="56">
        <f t="shared" si="0"/>
        <v>24205601</v>
      </c>
      <c r="M3" s="56">
        <f t="shared" si="0"/>
        <v>0</v>
      </c>
      <c r="N3" s="56">
        <f t="shared" si="0"/>
        <v>5077652</v>
      </c>
      <c r="O3" s="56">
        <f t="shared" si="0"/>
        <v>14151</v>
      </c>
      <c r="P3" s="56">
        <f t="shared" si="0"/>
        <v>1169164</v>
      </c>
      <c r="Q3" s="56">
        <f t="shared" si="0"/>
        <v>213070</v>
      </c>
      <c r="R3" s="56">
        <f t="shared" si="0"/>
        <v>1164728</v>
      </c>
      <c r="S3" s="56">
        <f t="shared" si="0"/>
        <v>75</v>
      </c>
      <c r="T3" s="56">
        <f t="shared" si="0"/>
        <v>37404</v>
      </c>
      <c r="U3" s="56">
        <f t="shared" si="0"/>
        <v>0</v>
      </c>
      <c r="V3" s="56">
        <f t="shared" si="0"/>
        <v>1470</v>
      </c>
      <c r="W3" s="56">
        <f t="shared" si="0"/>
        <v>0</v>
      </c>
      <c r="X3" s="56">
        <f t="shared" si="0"/>
        <v>0</v>
      </c>
      <c r="Y3" s="56">
        <f t="shared" si="0"/>
        <v>80512</v>
      </c>
      <c r="Z3" s="56">
        <f t="shared" si="0"/>
        <v>405535</v>
      </c>
      <c r="AA3" s="56">
        <f t="shared" si="0"/>
        <v>1782</v>
      </c>
      <c r="AB3" s="56">
        <f t="shared" si="0"/>
        <v>0</v>
      </c>
      <c r="AC3" s="56">
        <f t="shared" si="0"/>
        <v>0</v>
      </c>
      <c r="AD3" s="56">
        <f t="shared" si="0"/>
        <v>0</v>
      </c>
      <c r="AE3" s="56">
        <f t="shared" si="0"/>
        <v>0</v>
      </c>
      <c r="AF3" s="56">
        <f t="shared" si="0"/>
        <v>0</v>
      </c>
      <c r="AG3" s="56">
        <f t="shared" si="0"/>
        <v>0</v>
      </c>
      <c r="AH3" s="56">
        <f t="shared" si="0"/>
        <v>0</v>
      </c>
      <c r="AI3" s="56">
        <f t="shared" si="0"/>
        <v>123616</v>
      </c>
      <c r="AJ3" s="56">
        <f t="shared" si="0"/>
        <v>0</v>
      </c>
      <c r="AK3" s="56">
        <f t="shared" si="0"/>
        <v>0</v>
      </c>
      <c r="AL3" s="56">
        <f t="shared" si="0"/>
        <v>5262286</v>
      </c>
      <c r="AM3" s="56">
        <f t="shared" si="0"/>
        <v>2938477</v>
      </c>
      <c r="AN3" s="59">
        <f t="shared" si="0"/>
        <v>1280</v>
      </c>
    </row>
    <row r="4" spans="1:40" s="20" customFormat="1" x14ac:dyDescent="0.15">
      <c r="A4" s="60" t="s">
        <v>264</v>
      </c>
      <c r="B4" s="57">
        <f t="shared" ref="B4:B34" si="1">SUM(C4:AN4)</f>
        <v>16036396</v>
      </c>
      <c r="C4" s="70">
        <v>0</v>
      </c>
      <c r="D4" s="58">
        <v>4935</v>
      </c>
      <c r="E4" s="58">
        <v>3243</v>
      </c>
      <c r="F4" s="58">
        <v>47089</v>
      </c>
      <c r="G4" s="58">
        <v>10072257</v>
      </c>
      <c r="H4" s="58">
        <v>1908807</v>
      </c>
      <c r="I4" s="58">
        <v>668725</v>
      </c>
      <c r="J4" s="58">
        <v>173901</v>
      </c>
      <c r="K4" s="58">
        <v>9098</v>
      </c>
      <c r="L4" s="58">
        <v>795601</v>
      </c>
      <c r="M4" s="58">
        <v>0</v>
      </c>
      <c r="N4" s="58">
        <v>7622</v>
      </c>
      <c r="O4" s="58">
        <v>14151</v>
      </c>
      <c r="P4" s="58">
        <v>1169164</v>
      </c>
      <c r="Q4" s="58">
        <v>211469</v>
      </c>
      <c r="R4" s="58">
        <v>1985</v>
      </c>
      <c r="S4" s="58">
        <v>75</v>
      </c>
      <c r="T4" s="58">
        <v>21729</v>
      </c>
      <c r="U4" s="58">
        <v>0</v>
      </c>
      <c r="V4" s="58">
        <v>1470</v>
      </c>
      <c r="W4" s="58">
        <v>0</v>
      </c>
      <c r="X4" s="58">
        <v>0</v>
      </c>
      <c r="Y4" s="58">
        <v>80512</v>
      </c>
      <c r="Z4" s="58">
        <v>405535</v>
      </c>
      <c r="AA4" s="58">
        <v>1782</v>
      </c>
      <c r="AB4" s="58">
        <v>0</v>
      </c>
      <c r="AC4" s="58">
        <v>0</v>
      </c>
      <c r="AD4" s="58">
        <v>0</v>
      </c>
      <c r="AE4" s="58">
        <v>0</v>
      </c>
      <c r="AF4" s="58">
        <v>0</v>
      </c>
      <c r="AG4" s="58">
        <v>0</v>
      </c>
      <c r="AH4" s="58">
        <v>0</v>
      </c>
      <c r="AI4" s="58">
        <v>0</v>
      </c>
      <c r="AJ4" s="58">
        <v>0</v>
      </c>
      <c r="AK4" s="58">
        <v>0</v>
      </c>
      <c r="AL4" s="58">
        <v>0</v>
      </c>
      <c r="AM4" s="58">
        <v>437246</v>
      </c>
      <c r="AN4" s="61">
        <v>0</v>
      </c>
    </row>
    <row r="5" spans="1:40" ht="14.25" x14ac:dyDescent="0.15">
      <c r="A5" s="62" t="s">
        <v>15</v>
      </c>
      <c r="B5" s="57">
        <f t="shared" si="1"/>
        <v>3509245</v>
      </c>
      <c r="C5" s="58">
        <v>3509245</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13522131</v>
      </c>
      <c r="C6" s="58">
        <v>13522131</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8775036</v>
      </c>
      <c r="C7" s="58">
        <v>8775036</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3349097</v>
      </c>
      <c r="C8" s="58">
        <v>3349097</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10332927</v>
      </c>
      <c r="C9" s="58">
        <v>10332927</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61">
        <v>0</v>
      </c>
    </row>
    <row r="10" spans="1:40" ht="14.25" x14ac:dyDescent="0.15">
      <c r="A10" s="62" t="s">
        <v>17</v>
      </c>
      <c r="B10" s="57">
        <f t="shared" si="1"/>
        <v>117458650</v>
      </c>
      <c r="C10" s="58">
        <v>117458650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61">
        <v>0</v>
      </c>
    </row>
    <row r="11" spans="1:40" ht="14.25" x14ac:dyDescent="0.15">
      <c r="A11" s="62" t="s">
        <v>6</v>
      </c>
      <c r="B11" s="57">
        <f t="shared" si="1"/>
        <v>7470104</v>
      </c>
      <c r="C11" s="58">
        <v>7470104</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4246884</v>
      </c>
      <c r="C12" s="58">
        <v>4246884</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45159557</v>
      </c>
      <c r="C13" s="58">
        <v>45159557</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498698</v>
      </c>
      <c r="C14" s="58">
        <v>498698</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22226388</v>
      </c>
      <c r="C15" s="58">
        <v>17160046</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5066342</v>
      </c>
      <c r="AM15" s="58">
        <v>0</v>
      </c>
      <c r="AN15" s="61">
        <v>0</v>
      </c>
    </row>
    <row r="16" spans="1:40" ht="14.25" x14ac:dyDescent="0.15">
      <c r="A16" s="62" t="s">
        <v>5</v>
      </c>
      <c r="B16" s="57">
        <f t="shared" si="1"/>
        <v>2246600</v>
      </c>
      <c r="C16" s="58">
        <v>2246600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61793300</v>
      </c>
      <c r="C17" s="58">
        <v>61793300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3058267</v>
      </c>
      <c r="C18" s="58">
        <v>3058267</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61">
        <v>0</v>
      </c>
    </row>
    <row r="19" spans="1:40" ht="14.25" x14ac:dyDescent="0.15">
      <c r="A19" s="62" t="s">
        <v>14</v>
      </c>
      <c r="B19" s="57">
        <f t="shared" si="1"/>
        <v>31308349</v>
      </c>
      <c r="C19" s="58">
        <v>31110028</v>
      </c>
      <c r="D19" s="58">
        <v>0</v>
      </c>
      <c r="E19" s="58">
        <v>0</v>
      </c>
      <c r="F19" s="58">
        <v>0</v>
      </c>
      <c r="G19" s="58">
        <v>0</v>
      </c>
      <c r="H19" s="58">
        <v>0</v>
      </c>
      <c r="I19" s="58">
        <v>0</v>
      </c>
      <c r="J19" s="58">
        <v>0</v>
      </c>
      <c r="K19" s="58">
        <v>0</v>
      </c>
      <c r="L19" s="58">
        <v>0</v>
      </c>
      <c r="M19" s="58">
        <v>0</v>
      </c>
      <c r="N19" s="58">
        <v>2763</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195558</v>
      </c>
      <c r="AM19" s="58">
        <v>0</v>
      </c>
      <c r="AN19" s="61">
        <v>0</v>
      </c>
    </row>
    <row r="20" spans="1:40" ht="14.25" x14ac:dyDescent="0.15">
      <c r="A20" s="63" t="s">
        <v>22</v>
      </c>
      <c r="B20" s="57">
        <f t="shared" si="1"/>
        <v>1459788</v>
      </c>
      <c r="C20" s="58">
        <v>1449938</v>
      </c>
      <c r="D20" s="58">
        <v>0</v>
      </c>
      <c r="E20" s="58">
        <v>0</v>
      </c>
      <c r="F20" s="58">
        <v>0</v>
      </c>
      <c r="G20" s="58">
        <v>2093</v>
      </c>
      <c r="H20" s="58">
        <v>0</v>
      </c>
      <c r="I20" s="58">
        <v>0</v>
      </c>
      <c r="J20" s="58">
        <v>0</v>
      </c>
      <c r="K20" s="58">
        <v>0</v>
      </c>
      <c r="L20" s="58">
        <v>0</v>
      </c>
      <c r="M20" s="58">
        <v>0</v>
      </c>
      <c r="N20" s="58">
        <v>924</v>
      </c>
      <c r="O20" s="58">
        <v>0</v>
      </c>
      <c r="P20" s="58">
        <v>0</v>
      </c>
      <c r="Q20" s="58">
        <v>1600</v>
      </c>
      <c r="R20" s="58">
        <v>2772</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1230</v>
      </c>
      <c r="AJ20" s="58">
        <v>0</v>
      </c>
      <c r="AK20" s="58">
        <v>0</v>
      </c>
      <c r="AL20" s="58">
        <v>0</v>
      </c>
      <c r="AM20" s="58">
        <v>1231</v>
      </c>
      <c r="AN20" s="61">
        <v>0</v>
      </c>
    </row>
    <row r="21" spans="1:40" ht="14.25" x14ac:dyDescent="0.15">
      <c r="A21" s="63" t="s">
        <v>21</v>
      </c>
      <c r="B21" s="57">
        <f t="shared" si="1"/>
        <v>8144627</v>
      </c>
      <c r="C21" s="58">
        <v>8144627</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1"/>
        <v>4311906</v>
      </c>
      <c r="C22" s="58">
        <v>4311906</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2906622</v>
      </c>
      <c r="C23" s="58">
        <v>2906622</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103456</v>
      </c>
      <c r="C24" s="58">
        <v>103456</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863136</v>
      </c>
      <c r="C25" s="58">
        <v>863136</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39203067</v>
      </c>
      <c r="C26" s="58">
        <v>15793067</v>
      </c>
      <c r="D26" s="58">
        <v>0</v>
      </c>
      <c r="E26" s="58">
        <v>0</v>
      </c>
      <c r="F26" s="58">
        <v>0</v>
      </c>
      <c r="G26" s="58">
        <v>0</v>
      </c>
      <c r="H26" s="58">
        <v>0</v>
      </c>
      <c r="I26" s="58">
        <v>0</v>
      </c>
      <c r="J26" s="58">
        <v>0</v>
      </c>
      <c r="K26" s="58">
        <v>0</v>
      </c>
      <c r="L26" s="58">
        <v>23410000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7257838</v>
      </c>
      <c r="C27" s="58">
        <v>7257533</v>
      </c>
      <c r="D27" s="58">
        <v>0</v>
      </c>
      <c r="E27" s="58">
        <v>0</v>
      </c>
      <c r="F27" s="58">
        <v>0</v>
      </c>
      <c r="G27" s="58">
        <v>1</v>
      </c>
      <c r="H27" s="58">
        <v>0</v>
      </c>
      <c r="I27" s="58">
        <v>0</v>
      </c>
      <c r="J27" s="58">
        <v>0</v>
      </c>
      <c r="K27" s="58">
        <v>0</v>
      </c>
      <c r="L27" s="58">
        <v>0</v>
      </c>
      <c r="M27" s="58">
        <v>0</v>
      </c>
      <c r="N27" s="58">
        <v>1</v>
      </c>
      <c r="O27" s="58">
        <v>0</v>
      </c>
      <c r="P27" s="58">
        <v>0</v>
      </c>
      <c r="Q27" s="58">
        <v>1</v>
      </c>
      <c r="R27" s="58">
        <v>299</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3</v>
      </c>
      <c r="AJ27" s="58">
        <v>0</v>
      </c>
      <c r="AK27" s="58">
        <v>0</v>
      </c>
      <c r="AL27" s="58">
        <v>0</v>
      </c>
      <c r="AM27" s="58">
        <v>0</v>
      </c>
      <c r="AN27" s="61">
        <v>0</v>
      </c>
    </row>
    <row r="28" spans="1:40" ht="14.25" x14ac:dyDescent="0.15">
      <c r="A28" s="63" t="s">
        <v>24</v>
      </c>
      <c r="B28" s="57">
        <f t="shared" si="1"/>
        <v>6750416</v>
      </c>
      <c r="C28" s="58">
        <v>6750416</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225635</v>
      </c>
      <c r="C29" s="58">
        <v>225635</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0</v>
      </c>
    </row>
    <row r="32" spans="1:40" ht="14.25" x14ac:dyDescent="0.15">
      <c r="A32" s="64" t="s">
        <v>30</v>
      </c>
      <c r="B32" s="57">
        <f t="shared" si="1"/>
        <v>706416</v>
      </c>
      <c r="C32" s="58">
        <v>706416</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f t="shared" ref="B35:B39" si="2">SUM(C35:AN35)</f>
        <v>102346</v>
      </c>
      <c r="C35" s="58">
        <v>102346</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2"/>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0</v>
      </c>
    </row>
    <row r="37" spans="1:40" ht="14.25" x14ac:dyDescent="0.15">
      <c r="A37" s="65" t="s">
        <v>37</v>
      </c>
      <c r="B37" s="57">
        <f t="shared" si="2"/>
        <v>1280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1280</v>
      </c>
    </row>
    <row r="38" spans="1:40" ht="14.25" x14ac:dyDescent="0.15">
      <c r="A38" s="65" t="s">
        <v>38</v>
      </c>
      <c r="B38" s="57">
        <f t="shared" si="2"/>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2"/>
        <v>2695944</v>
      </c>
      <c r="C39" s="58">
        <v>0</v>
      </c>
      <c r="D39" s="58">
        <v>0</v>
      </c>
      <c r="E39" s="58">
        <v>0</v>
      </c>
      <c r="F39" s="58">
        <v>0</v>
      </c>
      <c r="G39" s="58">
        <v>0</v>
      </c>
      <c r="H39" s="58">
        <v>0</v>
      </c>
      <c r="I39" s="58">
        <v>0</v>
      </c>
      <c r="J39" s="58">
        <v>0</v>
      </c>
      <c r="K39" s="58">
        <v>0</v>
      </c>
      <c r="L39" s="58">
        <v>0</v>
      </c>
      <c r="M39" s="58">
        <v>0</v>
      </c>
      <c r="N39" s="58">
        <v>0</v>
      </c>
      <c r="O39" s="58">
        <v>0</v>
      </c>
      <c r="P39" s="58">
        <v>0</v>
      </c>
      <c r="Q39" s="58">
        <v>0</v>
      </c>
      <c r="R39" s="58">
        <v>57886</v>
      </c>
      <c r="S39" s="58">
        <v>0</v>
      </c>
      <c r="T39" s="58">
        <v>15675</v>
      </c>
      <c r="U39" s="58">
        <v>0</v>
      </c>
      <c r="V39" s="58">
        <v>0</v>
      </c>
      <c r="W39" s="58">
        <v>0</v>
      </c>
      <c r="X39" s="58">
        <v>0</v>
      </c>
      <c r="Y39" s="58">
        <v>0</v>
      </c>
      <c r="Z39" s="58">
        <v>0</v>
      </c>
      <c r="AA39" s="58">
        <v>0</v>
      </c>
      <c r="AB39" s="58">
        <v>0</v>
      </c>
      <c r="AC39" s="58">
        <v>0</v>
      </c>
      <c r="AD39" s="58">
        <v>0</v>
      </c>
      <c r="AE39" s="58">
        <v>0</v>
      </c>
      <c r="AF39" s="58">
        <v>0</v>
      </c>
      <c r="AG39" s="58">
        <v>0</v>
      </c>
      <c r="AH39" s="58">
        <v>0</v>
      </c>
      <c r="AI39" s="58">
        <v>122383</v>
      </c>
      <c r="AJ39" s="58">
        <v>0</v>
      </c>
      <c r="AK39" s="58">
        <v>0</v>
      </c>
      <c r="AL39" s="70">
        <v>0</v>
      </c>
      <c r="AM39" s="58">
        <v>2500000</v>
      </c>
      <c r="AN39" s="61">
        <v>0</v>
      </c>
    </row>
    <row r="40" spans="1:40" ht="14.25" x14ac:dyDescent="0.15">
      <c r="A40" s="65" t="s">
        <v>34</v>
      </c>
      <c r="B40" s="57">
        <f>SUM(C40:AN40)</f>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SUM(C41:AN41)</f>
        <v>6168514</v>
      </c>
      <c r="C41" s="68">
        <v>0</v>
      </c>
      <c r="D41" s="68">
        <v>0</v>
      </c>
      <c r="E41" s="68">
        <v>0</v>
      </c>
      <c r="F41" s="68">
        <v>0</v>
      </c>
      <c r="G41" s="68">
        <v>0</v>
      </c>
      <c r="H41" s="68">
        <v>0</v>
      </c>
      <c r="I41" s="68">
        <v>0</v>
      </c>
      <c r="J41" s="68">
        <v>0</v>
      </c>
      <c r="K41" s="68">
        <v>0</v>
      </c>
      <c r="L41" s="68">
        <v>0</v>
      </c>
      <c r="M41" s="68">
        <v>0</v>
      </c>
      <c r="N41" s="68">
        <v>5066342</v>
      </c>
      <c r="O41" s="68">
        <v>0</v>
      </c>
      <c r="P41" s="68">
        <v>0</v>
      </c>
      <c r="Q41" s="68">
        <v>0</v>
      </c>
      <c r="R41" s="68">
        <v>1101786</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0</v>
      </c>
      <c r="AJ41" s="68">
        <v>0</v>
      </c>
      <c r="AK41" s="68">
        <v>0</v>
      </c>
      <c r="AL41" s="68">
        <v>386</v>
      </c>
      <c r="AM41" s="68">
        <v>0</v>
      </c>
      <c r="AN41" s="74">
        <v>0</v>
      </c>
    </row>
    <row r="42" spans="1:40" x14ac:dyDescent="0.15">
      <c r="C42" s="24" t="s">
        <v>150</v>
      </c>
    </row>
    <row r="43" spans="1:40" x14ac:dyDescent="0.15">
      <c r="C43" s="19" t="s">
        <v>182</v>
      </c>
    </row>
    <row r="44" spans="1:40" x14ac:dyDescent="0.15">
      <c r="C44" s="19" t="s">
        <v>185</v>
      </c>
    </row>
    <row r="46" spans="1:40" x14ac:dyDescent="0.15">
      <c r="D46" s="25"/>
      <c r="E46" s="25"/>
      <c r="F46" s="25"/>
      <c r="G46" s="25"/>
      <c r="H46" s="25"/>
      <c r="I46" s="25"/>
    </row>
    <row r="47" spans="1:40" x14ac:dyDescent="0.15">
      <c r="D47" s="25"/>
      <c r="E47" s="25"/>
      <c r="F47" s="25"/>
      <c r="G47" s="25"/>
      <c r="H47" s="25"/>
      <c r="I47" s="25"/>
    </row>
    <row r="48" spans="1:40" x14ac:dyDescent="0.15">
      <c r="D48" s="25"/>
      <c r="E48" s="25"/>
      <c r="F48" s="25"/>
      <c r="G48" s="25"/>
      <c r="H48" s="25"/>
      <c r="I48" s="25"/>
    </row>
    <row r="49" spans="4:9" x14ac:dyDescent="0.15">
      <c r="D49" s="25"/>
      <c r="E49" s="25"/>
      <c r="F49" s="25"/>
      <c r="G49" s="25"/>
      <c r="H49" s="25"/>
      <c r="I49" s="25"/>
    </row>
    <row r="50" spans="4:9" x14ac:dyDescent="0.15">
      <c r="D50" s="25"/>
      <c r="E50" s="25"/>
      <c r="F50" s="25"/>
      <c r="G50" s="25"/>
      <c r="H50" s="25"/>
      <c r="I50" s="25"/>
    </row>
    <row r="51" spans="4:9" x14ac:dyDescent="0.15">
      <c r="D51" s="25"/>
      <c r="E51" s="25"/>
      <c r="F51" s="25"/>
      <c r="G51" s="25"/>
      <c r="H51" s="25"/>
      <c r="I51" s="25"/>
    </row>
    <row r="52" spans="4:9" x14ac:dyDescent="0.15">
      <c r="D52" s="25"/>
      <c r="E52" s="25"/>
      <c r="F52" s="25"/>
      <c r="G52" s="25"/>
      <c r="H52" s="25"/>
      <c r="I52" s="25"/>
    </row>
    <row r="53" spans="4:9" x14ac:dyDescent="0.15">
      <c r="D53" s="25"/>
      <c r="E53" s="25"/>
      <c r="F53" s="25"/>
      <c r="G53" s="25"/>
      <c r="H53" s="25"/>
      <c r="I53" s="25"/>
    </row>
    <row r="54" spans="4:9" x14ac:dyDescent="0.15">
      <c r="D54" s="25"/>
      <c r="E54" s="25"/>
      <c r="F54" s="25"/>
      <c r="G54" s="25"/>
      <c r="H54" s="25"/>
      <c r="I54" s="25"/>
    </row>
    <row r="55" spans="4:9" x14ac:dyDescent="0.15">
      <c r="D55" s="25"/>
      <c r="E55" s="25"/>
      <c r="F55" s="25"/>
      <c r="G55" s="25"/>
      <c r="H55" s="25"/>
      <c r="I55" s="25"/>
    </row>
    <row r="56" spans="4:9" x14ac:dyDescent="0.15">
      <c r="D56" s="25"/>
      <c r="E56" s="25"/>
      <c r="F56" s="25"/>
      <c r="G56" s="25"/>
      <c r="H56" s="25"/>
      <c r="I56" s="25"/>
    </row>
    <row r="57" spans="4:9" x14ac:dyDescent="0.15">
      <c r="D57" s="25"/>
      <c r="E57" s="25"/>
      <c r="F57" s="25"/>
      <c r="G57" s="25"/>
      <c r="H57" s="25"/>
      <c r="I57" s="25"/>
    </row>
  </sheetData>
  <phoneticPr fontId="3"/>
  <hyperlinks>
    <hyperlink ref="A1" location="Guidance!A1" display="Guidance sheet (link)" xr:uid="{00000000-0004-0000-0F00-000000000000}"/>
  </hyperlinks>
  <pageMargins left="0.47244094488188981" right="0.39370078740157483" top="0.47244094488188981" bottom="0.47244094488188981" header="0.19685039370078741" footer="0.23622047244094491"/>
  <pageSetup paperSize="8" scale="66"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AO45"/>
  <sheetViews>
    <sheetView zoomScale="80" zoomScaleNormal="80" workbookViewId="0">
      <pane xSplit="2" ySplit="3" topLeftCell="C4" activePane="bottomRight" state="frozen"/>
      <selection activeCell="AK8" sqref="AK8"/>
      <selection pane="topRight" activeCell="AK8" sqref="AK8"/>
      <selection pane="bottomLeft" activeCell="AK8" sqref="AK8"/>
      <selection pane="bottomRight" activeCell="D1" sqref="D1"/>
    </sheetView>
  </sheetViews>
  <sheetFormatPr defaultRowHeight="15" x14ac:dyDescent="0.15"/>
  <cols>
    <col min="1" max="1" width="15.625" style="12" customWidth="1"/>
    <col min="2" max="2" width="13.875" style="6" customWidth="1"/>
    <col min="3" max="3" width="0.375" style="11" customWidth="1"/>
    <col min="4" max="20" width="10.625" style="11" customWidth="1"/>
    <col min="21" max="21" width="10.625" style="13" customWidth="1"/>
    <col min="22" max="41" width="10.625" style="11" customWidth="1"/>
    <col min="42" max="42" width="9" customWidth="1"/>
  </cols>
  <sheetData>
    <row r="1" spans="1:41" ht="26.25" x14ac:dyDescent="0.15">
      <c r="A1" s="87" t="s">
        <v>236</v>
      </c>
      <c r="B1" s="87"/>
      <c r="C1" s="88" t="s">
        <v>247</v>
      </c>
      <c r="D1" s="88"/>
      <c r="E1" s="88"/>
      <c r="F1" s="88"/>
      <c r="G1" s="88"/>
      <c r="H1" s="88"/>
      <c r="I1" s="88"/>
      <c r="J1" s="88"/>
      <c r="K1" s="88"/>
      <c r="L1" s="88"/>
      <c r="M1" s="88"/>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1" customFormat="1" ht="25.5" customHeight="1" x14ac:dyDescent="0.15">
      <c r="A3" s="49" t="s">
        <v>152</v>
      </c>
      <c r="B3" s="93" t="s">
        <v>267</v>
      </c>
      <c r="C3" s="56">
        <f>SUM(C4:C42)</f>
        <v>0</v>
      </c>
      <c r="D3" s="56">
        <f>SUM(D4:D42)</f>
        <v>0</v>
      </c>
      <c r="E3" s="56">
        <f t="shared" ref="E3:AO3" si="0">SUM(E4:E42)</f>
        <v>0</v>
      </c>
      <c r="F3" s="56">
        <f t="shared" si="0"/>
        <v>0</v>
      </c>
      <c r="G3" s="56">
        <f t="shared" si="0"/>
        <v>0</v>
      </c>
      <c r="H3" s="56">
        <f t="shared" si="0"/>
        <v>0</v>
      </c>
      <c r="I3" s="56">
        <f t="shared" si="0"/>
        <v>0</v>
      </c>
      <c r="J3" s="56">
        <f t="shared" si="0"/>
        <v>0</v>
      </c>
      <c r="K3" s="56">
        <f t="shared" si="0"/>
        <v>0</v>
      </c>
      <c r="L3" s="56">
        <f t="shared" si="0"/>
        <v>0</v>
      </c>
      <c r="M3" s="56">
        <f t="shared" si="0"/>
        <v>0</v>
      </c>
      <c r="N3" s="56">
        <f t="shared" si="0"/>
        <v>0</v>
      </c>
      <c r="O3" s="56">
        <f t="shared" si="0"/>
        <v>0</v>
      </c>
      <c r="P3" s="56">
        <f t="shared" si="0"/>
        <v>0</v>
      </c>
      <c r="Q3" s="56">
        <f t="shared" si="0"/>
        <v>0</v>
      </c>
      <c r="R3" s="56">
        <f t="shared" si="0"/>
        <v>0</v>
      </c>
      <c r="S3" s="56">
        <f t="shared" si="0"/>
        <v>0</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f t="shared" si="0"/>
        <v>0</v>
      </c>
      <c r="AF3" s="56" t="s">
        <v>0</v>
      </c>
      <c r="AG3" s="56" t="s">
        <v>0</v>
      </c>
      <c r="AH3" s="56" t="s">
        <v>0</v>
      </c>
      <c r="AI3" s="56" t="s">
        <v>0</v>
      </c>
      <c r="AJ3" s="56">
        <f>SUM(AJ4:AJ42)</f>
        <v>12813402</v>
      </c>
      <c r="AK3" s="56">
        <f t="shared" si="0"/>
        <v>0</v>
      </c>
      <c r="AL3" s="56" t="s">
        <v>0</v>
      </c>
      <c r="AM3" s="56">
        <f t="shared" si="0"/>
        <v>0</v>
      </c>
      <c r="AN3" s="56">
        <f t="shared" si="0"/>
        <v>0</v>
      </c>
      <c r="AO3" s="59">
        <f t="shared" si="0"/>
        <v>302480</v>
      </c>
    </row>
    <row r="4" spans="1:41" ht="14.25" x14ac:dyDescent="0.15">
      <c r="A4" s="60" t="s">
        <v>40</v>
      </c>
      <c r="B4" s="57">
        <f>SUM(C4:AO4)</f>
        <v>13115882</v>
      </c>
      <c r="C4" s="70">
        <v>0</v>
      </c>
      <c r="D4" s="58">
        <v>0</v>
      </c>
      <c r="E4" s="58">
        <v>0</v>
      </c>
      <c r="F4" s="58">
        <v>0</v>
      </c>
      <c r="G4" s="58">
        <v>0</v>
      </c>
      <c r="H4" s="58">
        <v>0</v>
      </c>
      <c r="I4" s="58">
        <v>0</v>
      </c>
      <c r="J4" s="58">
        <v>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12813402</v>
      </c>
      <c r="AK4" s="58">
        <v>0</v>
      </c>
      <c r="AL4" s="58">
        <v>0</v>
      </c>
      <c r="AM4" s="58">
        <v>0</v>
      </c>
      <c r="AN4" s="58">
        <v>0</v>
      </c>
      <c r="AO4" s="61">
        <v>302480</v>
      </c>
    </row>
    <row r="5" spans="1:41" ht="14.25" x14ac:dyDescent="0.15">
      <c r="A5" s="60" t="s">
        <v>264</v>
      </c>
      <c r="B5" s="57">
        <f>SUM(C5:AO5)</f>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ref="B6:B42" si="1">SUM(C6:AO6)</f>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61">
        <v>0</v>
      </c>
    </row>
    <row r="11" spans="1:41" ht="14.25" x14ac:dyDescent="0.15">
      <c r="A11" s="62" t="s">
        <v>17</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0</v>
      </c>
    </row>
    <row r="12" spans="1:41" ht="14.25" x14ac:dyDescent="0.15">
      <c r="A12" s="62" t="s">
        <v>6</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61">
        <v>0</v>
      </c>
    </row>
    <row r="17" spans="1:41" ht="14.25" x14ac:dyDescent="0.15">
      <c r="A17" s="62" t="s">
        <v>5</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0</v>
      </c>
    </row>
    <row r="19" spans="1:41" ht="14.25" x14ac:dyDescent="0.15">
      <c r="A19" s="62" t="s">
        <v>9</v>
      </c>
      <c r="B19" s="57">
        <f t="shared" si="1"/>
        <v>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61">
        <v>0</v>
      </c>
    </row>
    <row r="20" spans="1:41" ht="14.25" x14ac:dyDescent="0.15">
      <c r="A20" s="62" t="s">
        <v>14</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61">
        <v>0</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t="s">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t="s">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t="s">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t="s">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0</v>
      </c>
    </row>
    <row r="38" spans="1:41" ht="14.25" x14ac:dyDescent="0.15">
      <c r="A38" s="65" t="s">
        <v>37</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t="s">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1"/>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1"/>
        <v>0</v>
      </c>
      <c r="C41" s="58">
        <v>0</v>
      </c>
      <c r="D41" s="58">
        <v>0</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1"/>
        <v>0</v>
      </c>
      <c r="C42" s="68">
        <v>0</v>
      </c>
      <c r="D42" s="68">
        <v>0</v>
      </c>
      <c r="E42" s="68">
        <v>0</v>
      </c>
      <c r="F42" s="68">
        <v>0</v>
      </c>
      <c r="G42" s="68">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74">
        <v>0</v>
      </c>
    </row>
    <row r="44" spans="1:41" x14ac:dyDescent="0.15">
      <c r="C44" s="7" t="s">
        <v>143</v>
      </c>
    </row>
    <row r="45" spans="1:41" x14ac:dyDescent="0.15">
      <c r="C45" s="7" t="s">
        <v>64</v>
      </c>
    </row>
  </sheetData>
  <phoneticPr fontId="3"/>
  <hyperlinks>
    <hyperlink ref="A1" location="Guidance!A1" display="Guidance sheet (link)" xr:uid="{00000000-0004-0000-1000-000000000000}"/>
  </hyperlinks>
  <pageMargins left="0.35433070866141736" right="0.27559055118110237" top="0.43307086614173229" bottom="0.47244094488188981" header="0.23622047244094491" footer="0.19685039370078741"/>
  <pageSetup paperSize="8" scale="80"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AO45"/>
  <sheetViews>
    <sheetView zoomScale="80" zoomScaleNormal="80" workbookViewId="0">
      <pane xSplit="2" ySplit="3" topLeftCell="C4" activePane="bottomRight" state="frozen"/>
      <selection pane="topRight"/>
      <selection pane="bottomLeft"/>
      <selection pane="bottomRight" activeCell="C1" sqref="C1"/>
    </sheetView>
  </sheetViews>
  <sheetFormatPr defaultRowHeight="15" x14ac:dyDescent="0.15"/>
  <cols>
    <col min="1" max="1" width="15.625" style="12" customWidth="1"/>
    <col min="2" max="2" width="13.875" style="6" customWidth="1"/>
    <col min="3" max="3" width="0.125" style="11" customWidth="1"/>
    <col min="4" max="20" width="11.625" style="11" customWidth="1"/>
    <col min="21" max="21" width="11.625" style="13" customWidth="1"/>
    <col min="22" max="41" width="11.625" style="11" customWidth="1"/>
    <col min="42" max="42" width="9" customWidth="1"/>
  </cols>
  <sheetData>
    <row r="1" spans="1:41" ht="26.25" x14ac:dyDescent="0.15">
      <c r="A1" s="87" t="s">
        <v>236</v>
      </c>
      <c r="B1" s="87"/>
      <c r="C1" s="88" t="s">
        <v>248</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1" customFormat="1" ht="25.5" customHeight="1" x14ac:dyDescent="0.15">
      <c r="A3" s="49" t="s">
        <v>152</v>
      </c>
      <c r="B3" s="93" t="s">
        <v>267</v>
      </c>
      <c r="C3" s="56">
        <f t="shared" ref="C3:AE3" si="0">SUM(C4:C42)</f>
        <v>0</v>
      </c>
      <c r="D3" s="56">
        <f t="shared" si="0"/>
        <v>0</v>
      </c>
      <c r="E3" s="56">
        <f t="shared" si="0"/>
        <v>4029096</v>
      </c>
      <c r="F3" s="56">
        <f t="shared" si="0"/>
        <v>1355572</v>
      </c>
      <c r="G3" s="56">
        <f t="shared" si="0"/>
        <v>27439229</v>
      </c>
      <c r="H3" s="56">
        <f t="shared" si="0"/>
        <v>2452985</v>
      </c>
      <c r="I3" s="56">
        <f t="shared" si="0"/>
        <v>36455001</v>
      </c>
      <c r="J3" s="56">
        <f t="shared" si="0"/>
        <v>48712902</v>
      </c>
      <c r="K3" s="56">
        <f t="shared" si="0"/>
        <v>53945</v>
      </c>
      <c r="L3" s="56">
        <f t="shared" si="0"/>
        <v>3778980</v>
      </c>
      <c r="M3" s="56">
        <f t="shared" si="0"/>
        <v>19276322</v>
      </c>
      <c r="N3" s="56">
        <f t="shared" si="0"/>
        <v>171346</v>
      </c>
      <c r="O3" s="56">
        <f t="shared" si="0"/>
        <v>39222701</v>
      </c>
      <c r="P3" s="56">
        <f t="shared" si="0"/>
        <v>1533397</v>
      </c>
      <c r="Q3" s="56">
        <f t="shared" si="0"/>
        <v>30348255</v>
      </c>
      <c r="R3" s="56">
        <f t="shared" si="0"/>
        <v>2802469</v>
      </c>
      <c r="S3" s="56">
        <f t="shared" si="0"/>
        <v>128774640</v>
      </c>
      <c r="T3" s="56">
        <f t="shared" si="0"/>
        <v>0</v>
      </c>
      <c r="U3" s="56">
        <f t="shared" si="0"/>
        <v>5052040</v>
      </c>
      <c r="V3" s="56">
        <f t="shared" si="0"/>
        <v>0</v>
      </c>
      <c r="W3" s="56">
        <f t="shared" si="0"/>
        <v>640118</v>
      </c>
      <c r="X3" s="56">
        <f t="shared" si="0"/>
        <v>110000</v>
      </c>
      <c r="Y3" s="56">
        <f t="shared" si="0"/>
        <v>271751</v>
      </c>
      <c r="Z3" s="56">
        <f t="shared" si="0"/>
        <v>2161253</v>
      </c>
      <c r="AA3" s="56">
        <f t="shared" si="0"/>
        <v>16600</v>
      </c>
      <c r="AB3" s="56">
        <f t="shared" si="0"/>
        <v>1073173</v>
      </c>
      <c r="AC3" s="56">
        <f t="shared" si="0"/>
        <v>390468</v>
      </c>
      <c r="AD3" s="56">
        <f t="shared" si="0"/>
        <v>0</v>
      </c>
      <c r="AE3" s="56">
        <f t="shared" si="0"/>
        <v>0</v>
      </c>
      <c r="AF3" s="56">
        <v>0</v>
      </c>
      <c r="AG3" s="56">
        <v>0</v>
      </c>
      <c r="AH3" s="56">
        <v>0</v>
      </c>
      <c r="AI3" s="56">
        <v>0</v>
      </c>
      <c r="AJ3" s="56">
        <f>SUM(AJ4:AJ42)</f>
        <v>40145071</v>
      </c>
      <c r="AK3" s="56">
        <f>SUM(AK4:AK42)</f>
        <v>0</v>
      </c>
      <c r="AL3" s="56">
        <v>0</v>
      </c>
      <c r="AM3" s="56">
        <f>SUM(AM4:AM42)</f>
        <v>25108</v>
      </c>
      <c r="AN3" s="56">
        <f>SUM(AN4:AN42)</f>
        <v>51768</v>
      </c>
      <c r="AO3" s="59">
        <f>SUM(AO4:AO42)</f>
        <v>114864819</v>
      </c>
    </row>
    <row r="4" spans="1:41" ht="14.25" x14ac:dyDescent="0.15">
      <c r="A4" s="60" t="s">
        <v>40</v>
      </c>
      <c r="B4" s="57">
        <f>SUM(C4:AO4)</f>
        <v>195649027</v>
      </c>
      <c r="C4" s="70">
        <v>0</v>
      </c>
      <c r="D4" s="58">
        <v>0</v>
      </c>
      <c r="E4" s="58">
        <v>1975685</v>
      </c>
      <c r="F4" s="58">
        <v>0</v>
      </c>
      <c r="G4" s="58">
        <v>1168392</v>
      </c>
      <c r="H4" s="58">
        <v>52529</v>
      </c>
      <c r="I4" s="58">
        <v>14339841</v>
      </c>
      <c r="J4" s="58">
        <v>8304830</v>
      </c>
      <c r="K4" s="58">
        <v>0</v>
      </c>
      <c r="L4" s="58">
        <v>0</v>
      </c>
      <c r="M4" s="58">
        <v>13379879</v>
      </c>
      <c r="N4" s="58">
        <v>1905</v>
      </c>
      <c r="O4" s="58">
        <v>25725864</v>
      </c>
      <c r="P4" s="58">
        <v>0</v>
      </c>
      <c r="Q4" s="58">
        <v>4620894</v>
      </c>
      <c r="R4" s="58">
        <v>2304444</v>
      </c>
      <c r="S4" s="58">
        <v>62161648</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26427231</v>
      </c>
      <c r="AK4" s="58">
        <v>0</v>
      </c>
      <c r="AL4" s="58">
        <v>0</v>
      </c>
      <c r="AM4" s="58">
        <v>0</v>
      </c>
      <c r="AN4" s="58">
        <v>51768</v>
      </c>
      <c r="AO4" s="61">
        <v>35134117</v>
      </c>
    </row>
    <row r="5" spans="1:41" ht="14.25" x14ac:dyDescent="0.15">
      <c r="A5" s="60" t="s">
        <v>264</v>
      </c>
      <c r="B5" s="57">
        <f>SUM(C5:AO5)</f>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ref="B6:B42" si="1">SUM(C6:AO6)</f>
        <v>794601</v>
      </c>
      <c r="C6" s="58">
        <v>0</v>
      </c>
      <c r="D6" s="58">
        <v>0</v>
      </c>
      <c r="E6" s="70">
        <v>0</v>
      </c>
      <c r="F6" s="58">
        <v>0</v>
      </c>
      <c r="G6" s="58">
        <v>0</v>
      </c>
      <c r="H6" s="58">
        <v>7945</v>
      </c>
      <c r="I6" s="58">
        <v>0</v>
      </c>
      <c r="J6" s="58">
        <v>505000</v>
      </c>
      <c r="K6" s="58">
        <v>0</v>
      </c>
      <c r="L6" s="58">
        <v>0</v>
      </c>
      <c r="M6" s="58">
        <v>0</v>
      </c>
      <c r="N6" s="58">
        <v>0</v>
      </c>
      <c r="O6" s="58">
        <v>0</v>
      </c>
      <c r="P6" s="58">
        <v>0</v>
      </c>
      <c r="Q6" s="58">
        <v>0</v>
      </c>
      <c r="R6" s="58">
        <v>0</v>
      </c>
      <c r="S6" s="58">
        <v>0</v>
      </c>
      <c r="T6" s="58">
        <v>0</v>
      </c>
      <c r="U6" s="58">
        <v>4056</v>
      </c>
      <c r="V6" s="58">
        <v>0</v>
      </c>
      <c r="W6" s="58">
        <v>0</v>
      </c>
      <c r="X6" s="58">
        <v>0</v>
      </c>
      <c r="Y6" s="58">
        <v>0</v>
      </c>
      <c r="Z6" s="58">
        <v>0</v>
      </c>
      <c r="AA6" s="58">
        <v>0</v>
      </c>
      <c r="AB6" s="58">
        <v>67400</v>
      </c>
      <c r="AC6" s="58">
        <v>0</v>
      </c>
      <c r="AD6" s="58">
        <v>0</v>
      </c>
      <c r="AE6" s="58">
        <v>0</v>
      </c>
      <c r="AF6" s="58">
        <v>0</v>
      </c>
      <c r="AG6" s="58">
        <v>0</v>
      </c>
      <c r="AH6" s="58">
        <v>0</v>
      </c>
      <c r="AI6" s="58">
        <v>0</v>
      </c>
      <c r="AJ6" s="58">
        <v>0</v>
      </c>
      <c r="AK6" s="58">
        <v>0</v>
      </c>
      <c r="AL6" s="58">
        <v>0</v>
      </c>
      <c r="AM6" s="58">
        <v>0</v>
      </c>
      <c r="AN6" s="58">
        <v>0</v>
      </c>
      <c r="AO6" s="61">
        <v>210200</v>
      </c>
    </row>
    <row r="7" spans="1:41" ht="14.25" x14ac:dyDescent="0.15">
      <c r="A7" s="62" t="s">
        <v>13</v>
      </c>
      <c r="B7" s="57">
        <f t="shared" si="1"/>
        <v>171233</v>
      </c>
      <c r="C7" s="58">
        <v>0</v>
      </c>
      <c r="D7" s="58">
        <v>0</v>
      </c>
      <c r="E7" s="58">
        <v>0</v>
      </c>
      <c r="F7" s="70">
        <v>0</v>
      </c>
      <c r="G7" s="58">
        <v>0</v>
      </c>
      <c r="H7" s="58">
        <v>0</v>
      </c>
      <c r="I7" s="58">
        <v>46600</v>
      </c>
      <c r="J7" s="58">
        <v>0</v>
      </c>
      <c r="K7" s="58">
        <v>0</v>
      </c>
      <c r="L7" s="58">
        <v>0</v>
      </c>
      <c r="M7" s="58">
        <v>0</v>
      </c>
      <c r="N7" s="58">
        <v>0</v>
      </c>
      <c r="O7" s="58">
        <v>100000</v>
      </c>
      <c r="P7" s="58">
        <v>0</v>
      </c>
      <c r="Q7" s="58">
        <v>6100</v>
      </c>
      <c r="R7" s="58">
        <v>0</v>
      </c>
      <c r="S7" s="58">
        <v>18533</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23971973</v>
      </c>
      <c r="C8" s="58">
        <v>0</v>
      </c>
      <c r="D8" s="58">
        <v>0</v>
      </c>
      <c r="E8" s="58">
        <v>0</v>
      </c>
      <c r="F8" s="58">
        <v>147600</v>
      </c>
      <c r="G8" s="70">
        <v>0</v>
      </c>
      <c r="H8" s="58">
        <v>857000</v>
      </c>
      <c r="I8" s="58">
        <v>3391681</v>
      </c>
      <c r="J8" s="58">
        <v>760001</v>
      </c>
      <c r="K8" s="58">
        <v>0</v>
      </c>
      <c r="L8" s="58">
        <v>0</v>
      </c>
      <c r="M8" s="58">
        <v>100001</v>
      </c>
      <c r="N8" s="58">
        <v>0</v>
      </c>
      <c r="O8" s="58">
        <v>2668552</v>
      </c>
      <c r="P8" s="58">
        <v>0</v>
      </c>
      <c r="Q8" s="58">
        <v>376253</v>
      </c>
      <c r="R8" s="58">
        <v>172000</v>
      </c>
      <c r="S8" s="58">
        <v>5572000</v>
      </c>
      <c r="T8" s="58">
        <v>0</v>
      </c>
      <c r="U8" s="58">
        <v>0</v>
      </c>
      <c r="V8" s="58">
        <v>0</v>
      </c>
      <c r="W8" s="58">
        <v>0</v>
      </c>
      <c r="X8" s="58">
        <v>0</v>
      </c>
      <c r="Y8" s="58">
        <v>50000</v>
      </c>
      <c r="Z8" s="58">
        <v>5000</v>
      </c>
      <c r="AA8" s="58">
        <v>0</v>
      </c>
      <c r="AB8" s="58">
        <v>13000</v>
      </c>
      <c r="AC8" s="58">
        <v>0</v>
      </c>
      <c r="AD8" s="58">
        <v>0</v>
      </c>
      <c r="AE8" s="58">
        <v>0</v>
      </c>
      <c r="AF8" s="58">
        <v>0</v>
      </c>
      <c r="AG8" s="58">
        <v>0</v>
      </c>
      <c r="AH8" s="58">
        <v>0</v>
      </c>
      <c r="AI8" s="58">
        <v>0</v>
      </c>
      <c r="AJ8" s="58">
        <v>0</v>
      </c>
      <c r="AK8" s="58">
        <v>0</v>
      </c>
      <c r="AL8" s="58">
        <v>0</v>
      </c>
      <c r="AM8" s="58">
        <v>0</v>
      </c>
      <c r="AN8" s="58">
        <v>0</v>
      </c>
      <c r="AO8" s="61">
        <v>9858885</v>
      </c>
    </row>
    <row r="9" spans="1:41" ht="14.25" x14ac:dyDescent="0.15">
      <c r="A9" s="62" t="s">
        <v>10</v>
      </c>
      <c r="B9" s="57">
        <f t="shared" si="1"/>
        <v>611884</v>
      </c>
      <c r="C9" s="58">
        <v>0</v>
      </c>
      <c r="D9" s="58">
        <v>0</v>
      </c>
      <c r="E9" s="58">
        <v>20000</v>
      </c>
      <c r="F9" s="58">
        <v>5880</v>
      </c>
      <c r="G9" s="58">
        <v>28000</v>
      </c>
      <c r="H9" s="70">
        <v>0</v>
      </c>
      <c r="I9" s="58">
        <v>80370</v>
      </c>
      <c r="J9" s="58">
        <v>307979</v>
      </c>
      <c r="K9" s="58">
        <v>0</v>
      </c>
      <c r="L9" s="58">
        <v>0</v>
      </c>
      <c r="M9" s="58">
        <v>0</v>
      </c>
      <c r="N9" s="58">
        <v>0</v>
      </c>
      <c r="O9" s="58">
        <v>4168</v>
      </c>
      <c r="P9" s="58">
        <v>0</v>
      </c>
      <c r="Q9" s="58">
        <v>29000</v>
      </c>
      <c r="R9" s="58">
        <v>34487</v>
      </c>
      <c r="S9" s="58">
        <v>72000</v>
      </c>
      <c r="T9" s="58">
        <v>0</v>
      </c>
      <c r="U9" s="58">
        <v>0</v>
      </c>
      <c r="V9" s="58">
        <v>0</v>
      </c>
      <c r="W9" s="58">
        <v>0</v>
      </c>
      <c r="X9" s="58">
        <v>0</v>
      </c>
      <c r="Y9" s="58">
        <v>0</v>
      </c>
      <c r="Z9" s="58">
        <v>30000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24279531</v>
      </c>
      <c r="C10" s="58">
        <v>0</v>
      </c>
      <c r="D10" s="58">
        <v>0</v>
      </c>
      <c r="E10" s="58">
        <v>316000</v>
      </c>
      <c r="F10" s="58">
        <v>192286</v>
      </c>
      <c r="G10" s="58">
        <v>113001</v>
      </c>
      <c r="H10" s="58">
        <v>0</v>
      </c>
      <c r="I10" s="70">
        <v>0</v>
      </c>
      <c r="J10" s="58">
        <v>1127448</v>
      </c>
      <c r="K10" s="58">
        <v>0</v>
      </c>
      <c r="L10" s="58">
        <v>2193000</v>
      </c>
      <c r="M10" s="58">
        <v>388159</v>
      </c>
      <c r="N10" s="58">
        <v>0</v>
      </c>
      <c r="O10" s="58">
        <v>1534211</v>
      </c>
      <c r="P10" s="58">
        <v>476710</v>
      </c>
      <c r="Q10" s="58">
        <v>2705746</v>
      </c>
      <c r="R10" s="58">
        <v>0</v>
      </c>
      <c r="S10" s="58">
        <v>8032882</v>
      </c>
      <c r="T10" s="58">
        <v>0</v>
      </c>
      <c r="U10" s="58">
        <v>2388031</v>
      </c>
      <c r="V10" s="58">
        <v>0</v>
      </c>
      <c r="W10" s="58">
        <v>0</v>
      </c>
      <c r="X10" s="58">
        <v>0</v>
      </c>
      <c r="Y10" s="58">
        <v>0</v>
      </c>
      <c r="Z10" s="58">
        <v>18000</v>
      </c>
      <c r="AA10" s="58">
        <v>0</v>
      </c>
      <c r="AB10" s="58">
        <v>16000</v>
      </c>
      <c r="AC10" s="58">
        <v>5468</v>
      </c>
      <c r="AD10" s="58">
        <v>0</v>
      </c>
      <c r="AE10" s="58">
        <v>0</v>
      </c>
      <c r="AF10" s="58">
        <v>0</v>
      </c>
      <c r="AG10" s="58">
        <v>0</v>
      </c>
      <c r="AH10" s="58">
        <v>0</v>
      </c>
      <c r="AI10" s="58">
        <v>0</v>
      </c>
      <c r="AJ10" s="58">
        <v>350000</v>
      </c>
      <c r="AK10" s="58">
        <v>0</v>
      </c>
      <c r="AL10" s="58">
        <v>0</v>
      </c>
      <c r="AM10" s="58">
        <v>0</v>
      </c>
      <c r="AN10" s="58">
        <v>0</v>
      </c>
      <c r="AO10" s="61">
        <v>4422589</v>
      </c>
    </row>
    <row r="11" spans="1:41" ht="14.25" x14ac:dyDescent="0.15">
      <c r="A11" s="62" t="s">
        <v>17</v>
      </c>
      <c r="B11" s="57">
        <f t="shared" si="1"/>
        <v>8571295</v>
      </c>
      <c r="C11" s="58">
        <v>0</v>
      </c>
      <c r="D11" s="58">
        <v>0</v>
      </c>
      <c r="E11" s="58">
        <v>495141</v>
      </c>
      <c r="F11" s="58">
        <v>107041</v>
      </c>
      <c r="G11" s="58">
        <v>146744</v>
      </c>
      <c r="H11" s="58">
        <v>26000</v>
      </c>
      <c r="I11" s="58">
        <v>147476</v>
      </c>
      <c r="J11" s="70">
        <v>0</v>
      </c>
      <c r="K11" s="58">
        <v>0</v>
      </c>
      <c r="L11" s="58">
        <v>0</v>
      </c>
      <c r="M11" s="58">
        <v>90133</v>
      </c>
      <c r="N11" s="58">
        <v>80342</v>
      </c>
      <c r="O11" s="58">
        <v>392253</v>
      </c>
      <c r="P11" s="58">
        <v>53508</v>
      </c>
      <c r="Q11" s="58">
        <v>89134</v>
      </c>
      <c r="R11" s="58">
        <v>57000</v>
      </c>
      <c r="S11" s="58">
        <v>4620417</v>
      </c>
      <c r="T11" s="58">
        <v>0</v>
      </c>
      <c r="U11" s="58">
        <v>47301</v>
      </c>
      <c r="V11" s="58">
        <v>0</v>
      </c>
      <c r="W11" s="58">
        <v>640000</v>
      </c>
      <c r="X11" s="58">
        <v>0</v>
      </c>
      <c r="Y11" s="58">
        <v>0</v>
      </c>
      <c r="Z11" s="58">
        <v>700053</v>
      </c>
      <c r="AA11" s="58">
        <v>0</v>
      </c>
      <c r="AB11" s="58">
        <v>13000</v>
      </c>
      <c r="AC11" s="58">
        <v>204000</v>
      </c>
      <c r="AD11" s="58">
        <v>0</v>
      </c>
      <c r="AE11" s="58">
        <v>0</v>
      </c>
      <c r="AF11" s="58">
        <v>0</v>
      </c>
      <c r="AG11" s="58">
        <v>0</v>
      </c>
      <c r="AH11" s="58">
        <v>0</v>
      </c>
      <c r="AI11" s="58">
        <v>0</v>
      </c>
      <c r="AJ11" s="58">
        <v>0</v>
      </c>
      <c r="AK11" s="58">
        <v>0</v>
      </c>
      <c r="AL11" s="58">
        <v>0</v>
      </c>
      <c r="AM11" s="58">
        <v>0</v>
      </c>
      <c r="AN11" s="58">
        <v>0</v>
      </c>
      <c r="AO11" s="61">
        <v>661752</v>
      </c>
    </row>
    <row r="12" spans="1:41" ht="14.25" x14ac:dyDescent="0.15">
      <c r="A12" s="62" t="s">
        <v>6</v>
      </c>
      <c r="B12" s="57">
        <f t="shared" si="1"/>
        <v>945</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945</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108000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108000</v>
      </c>
    </row>
    <row r="14" spans="1:41" ht="14.25" x14ac:dyDescent="0.15">
      <c r="A14" s="62" t="s">
        <v>12</v>
      </c>
      <c r="B14" s="57">
        <f t="shared" si="1"/>
        <v>9973920</v>
      </c>
      <c r="C14" s="58">
        <v>0</v>
      </c>
      <c r="D14" s="58">
        <v>0</v>
      </c>
      <c r="E14" s="58">
        <v>0</v>
      </c>
      <c r="F14" s="58">
        <v>0</v>
      </c>
      <c r="G14" s="58">
        <v>900000</v>
      </c>
      <c r="H14" s="58">
        <v>0</v>
      </c>
      <c r="I14" s="58">
        <v>2272401</v>
      </c>
      <c r="J14" s="58">
        <v>0</v>
      </c>
      <c r="K14" s="58">
        <v>0</v>
      </c>
      <c r="L14" s="58">
        <v>0</v>
      </c>
      <c r="M14" s="70">
        <v>0</v>
      </c>
      <c r="N14" s="58">
        <v>0</v>
      </c>
      <c r="O14" s="58">
        <v>58000</v>
      </c>
      <c r="P14" s="58">
        <v>0</v>
      </c>
      <c r="Q14" s="58">
        <v>3000</v>
      </c>
      <c r="R14" s="58">
        <v>0</v>
      </c>
      <c r="S14" s="58">
        <v>6689921</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50598</v>
      </c>
    </row>
    <row r="15" spans="1:41" ht="14.25" x14ac:dyDescent="0.15">
      <c r="A15" s="62" t="s">
        <v>18</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22711813</v>
      </c>
      <c r="C16" s="58">
        <v>0</v>
      </c>
      <c r="D16" s="58">
        <v>0</v>
      </c>
      <c r="E16" s="58">
        <v>12000</v>
      </c>
      <c r="F16" s="58">
        <v>44026</v>
      </c>
      <c r="G16" s="58">
        <v>780271</v>
      </c>
      <c r="H16" s="58">
        <v>208168</v>
      </c>
      <c r="I16" s="58">
        <v>125611</v>
      </c>
      <c r="J16" s="58">
        <v>1545530</v>
      </c>
      <c r="K16" s="58">
        <v>0</v>
      </c>
      <c r="L16" s="58">
        <v>0</v>
      </c>
      <c r="M16" s="58">
        <v>130000</v>
      </c>
      <c r="N16" s="58">
        <v>12548</v>
      </c>
      <c r="O16" s="70">
        <v>0</v>
      </c>
      <c r="P16" s="58">
        <v>0</v>
      </c>
      <c r="Q16" s="58">
        <v>1513503</v>
      </c>
      <c r="R16" s="58">
        <v>0</v>
      </c>
      <c r="S16" s="58">
        <v>7195948</v>
      </c>
      <c r="T16" s="58">
        <v>0</v>
      </c>
      <c r="U16" s="58">
        <v>0</v>
      </c>
      <c r="V16" s="58">
        <v>0</v>
      </c>
      <c r="W16" s="58">
        <v>0</v>
      </c>
      <c r="X16" s="58">
        <v>0</v>
      </c>
      <c r="Y16" s="58">
        <v>0</v>
      </c>
      <c r="Z16" s="58">
        <v>450000</v>
      </c>
      <c r="AA16" s="58">
        <v>0</v>
      </c>
      <c r="AB16" s="58">
        <v>0</v>
      </c>
      <c r="AC16" s="58">
        <v>0</v>
      </c>
      <c r="AD16" s="58">
        <v>0</v>
      </c>
      <c r="AE16" s="58">
        <v>0</v>
      </c>
      <c r="AF16" s="58">
        <v>0</v>
      </c>
      <c r="AG16" s="58">
        <v>0</v>
      </c>
      <c r="AH16" s="58">
        <v>0</v>
      </c>
      <c r="AI16" s="58">
        <v>0</v>
      </c>
      <c r="AJ16" s="58">
        <v>301700</v>
      </c>
      <c r="AK16" s="58">
        <v>0</v>
      </c>
      <c r="AL16" s="58">
        <v>0</v>
      </c>
      <c r="AM16" s="58">
        <v>0</v>
      </c>
      <c r="AN16" s="58">
        <v>0</v>
      </c>
      <c r="AO16" s="61">
        <v>10392508</v>
      </c>
    </row>
    <row r="17" spans="1:41" ht="14.25" x14ac:dyDescent="0.15">
      <c r="A17" s="62" t="s">
        <v>5</v>
      </c>
      <c r="B17" s="57">
        <f t="shared" si="1"/>
        <v>288000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288000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10204936</v>
      </c>
      <c r="C18" s="58">
        <v>0</v>
      </c>
      <c r="D18" s="58">
        <v>0</v>
      </c>
      <c r="E18" s="58">
        <v>0</v>
      </c>
      <c r="F18" s="58">
        <v>0</v>
      </c>
      <c r="G18" s="58">
        <v>9841530</v>
      </c>
      <c r="H18" s="58">
        <v>0</v>
      </c>
      <c r="I18" s="58">
        <v>85000</v>
      </c>
      <c r="J18" s="58">
        <v>0</v>
      </c>
      <c r="K18" s="58">
        <v>0</v>
      </c>
      <c r="L18" s="58">
        <v>0</v>
      </c>
      <c r="M18" s="58">
        <v>0</v>
      </c>
      <c r="N18" s="58">
        <v>0</v>
      </c>
      <c r="O18" s="58">
        <v>0</v>
      </c>
      <c r="P18" s="58">
        <v>0</v>
      </c>
      <c r="Q18" s="70">
        <v>0</v>
      </c>
      <c r="R18" s="58">
        <v>0</v>
      </c>
      <c r="S18" s="58">
        <v>30000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248406</v>
      </c>
    </row>
    <row r="19" spans="1:41" ht="14.25" x14ac:dyDescent="0.15">
      <c r="A19" s="62" t="s">
        <v>9</v>
      </c>
      <c r="B19" s="57">
        <f t="shared" si="1"/>
        <v>1593402</v>
      </c>
      <c r="C19" s="58">
        <v>0</v>
      </c>
      <c r="D19" s="58">
        <v>0</v>
      </c>
      <c r="E19" s="58">
        <v>0</v>
      </c>
      <c r="F19" s="58">
        <v>0</v>
      </c>
      <c r="G19" s="58">
        <v>50000</v>
      </c>
      <c r="H19" s="58">
        <v>21000</v>
      </c>
      <c r="I19" s="58">
        <v>0</v>
      </c>
      <c r="J19" s="58">
        <v>627927</v>
      </c>
      <c r="K19" s="58">
        <v>0</v>
      </c>
      <c r="L19" s="58">
        <v>0</v>
      </c>
      <c r="M19" s="58">
        <v>0</v>
      </c>
      <c r="N19" s="58">
        <v>0</v>
      </c>
      <c r="O19" s="58">
        <v>0</v>
      </c>
      <c r="P19" s="58">
        <v>0</v>
      </c>
      <c r="Q19" s="58">
        <v>0</v>
      </c>
      <c r="R19" s="70">
        <v>0</v>
      </c>
      <c r="S19" s="58">
        <v>50000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60157</v>
      </c>
      <c r="AK19" s="58">
        <v>0</v>
      </c>
      <c r="AL19" s="58">
        <v>0</v>
      </c>
      <c r="AM19" s="58">
        <v>0</v>
      </c>
      <c r="AN19" s="58">
        <v>0</v>
      </c>
      <c r="AO19" s="61">
        <v>784318</v>
      </c>
    </row>
    <row r="20" spans="1:41" ht="14.25" x14ac:dyDescent="0.15">
      <c r="A20" s="62" t="s">
        <v>14</v>
      </c>
      <c r="B20" s="57">
        <f t="shared" si="1"/>
        <v>103671234</v>
      </c>
      <c r="C20" s="58">
        <v>0</v>
      </c>
      <c r="D20" s="58">
        <v>0</v>
      </c>
      <c r="E20" s="58">
        <v>774000</v>
      </c>
      <c r="F20" s="58">
        <v>125609</v>
      </c>
      <c r="G20" s="58">
        <v>3858432</v>
      </c>
      <c r="H20" s="58">
        <v>1246333</v>
      </c>
      <c r="I20" s="58">
        <v>9982330</v>
      </c>
      <c r="J20" s="58">
        <v>24017240</v>
      </c>
      <c r="K20" s="58">
        <v>53945</v>
      </c>
      <c r="L20" s="58">
        <v>1182380</v>
      </c>
      <c r="M20" s="58">
        <v>3957262</v>
      </c>
      <c r="N20" s="58">
        <v>54551</v>
      </c>
      <c r="O20" s="58">
        <v>5223648</v>
      </c>
      <c r="P20" s="58">
        <v>305000</v>
      </c>
      <c r="Q20" s="58">
        <v>2727817</v>
      </c>
      <c r="R20" s="58">
        <v>119328</v>
      </c>
      <c r="S20" s="70">
        <v>0</v>
      </c>
      <c r="T20" s="58">
        <v>0</v>
      </c>
      <c r="U20" s="58">
        <v>1626050</v>
      </c>
      <c r="V20" s="58">
        <v>0</v>
      </c>
      <c r="W20" s="58">
        <v>0</v>
      </c>
      <c r="X20" s="58">
        <v>20000</v>
      </c>
      <c r="Y20" s="58">
        <v>221751</v>
      </c>
      <c r="Z20" s="58">
        <v>238000</v>
      </c>
      <c r="AA20" s="58">
        <v>16600</v>
      </c>
      <c r="AB20" s="58">
        <v>0</v>
      </c>
      <c r="AC20" s="58">
        <v>11000</v>
      </c>
      <c r="AD20" s="58">
        <v>0</v>
      </c>
      <c r="AE20" s="58">
        <v>0</v>
      </c>
      <c r="AF20" s="58">
        <v>0</v>
      </c>
      <c r="AG20" s="58">
        <v>0</v>
      </c>
      <c r="AH20" s="58">
        <v>0</v>
      </c>
      <c r="AI20" s="58">
        <v>0</v>
      </c>
      <c r="AJ20" s="58">
        <v>2658703</v>
      </c>
      <c r="AK20" s="58">
        <v>0</v>
      </c>
      <c r="AL20" s="58">
        <v>0</v>
      </c>
      <c r="AM20" s="58">
        <v>0</v>
      </c>
      <c r="AN20" s="58">
        <v>0</v>
      </c>
      <c r="AO20" s="61">
        <v>45251255</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722906</v>
      </c>
      <c r="C22" s="58">
        <v>0</v>
      </c>
      <c r="D22" s="58">
        <v>0</v>
      </c>
      <c r="E22" s="58">
        <v>0</v>
      </c>
      <c r="F22" s="58">
        <v>0</v>
      </c>
      <c r="G22" s="58">
        <v>0</v>
      </c>
      <c r="H22" s="58">
        <v>0</v>
      </c>
      <c r="I22" s="58">
        <v>100450</v>
      </c>
      <c r="J22" s="58">
        <v>0</v>
      </c>
      <c r="K22" s="58">
        <v>0</v>
      </c>
      <c r="L22" s="58">
        <v>0</v>
      </c>
      <c r="M22" s="58">
        <v>0</v>
      </c>
      <c r="N22" s="58">
        <v>0</v>
      </c>
      <c r="O22" s="58">
        <v>0</v>
      </c>
      <c r="P22" s="58">
        <v>0</v>
      </c>
      <c r="Q22" s="58">
        <v>0</v>
      </c>
      <c r="R22" s="58">
        <v>0</v>
      </c>
      <c r="S22" s="58">
        <v>0</v>
      </c>
      <c r="T22" s="58">
        <v>0</v>
      </c>
      <c r="U22" s="70">
        <v>0</v>
      </c>
      <c r="V22" s="58">
        <v>0</v>
      </c>
      <c r="W22" s="58">
        <v>118</v>
      </c>
      <c r="X22" s="58">
        <v>0</v>
      </c>
      <c r="Y22" s="58">
        <v>0</v>
      </c>
      <c r="Z22" s="58">
        <v>0</v>
      </c>
      <c r="AA22" s="58">
        <v>0</v>
      </c>
      <c r="AB22" s="58">
        <v>617838</v>
      </c>
      <c r="AC22" s="58">
        <v>0</v>
      </c>
      <c r="AD22" s="58">
        <v>0</v>
      </c>
      <c r="AE22" s="58">
        <v>0</v>
      </c>
      <c r="AF22" s="58">
        <v>0</v>
      </c>
      <c r="AG22" s="58">
        <v>0</v>
      </c>
      <c r="AH22" s="58">
        <v>0</v>
      </c>
      <c r="AI22" s="58">
        <v>0</v>
      </c>
      <c r="AJ22" s="58">
        <v>0</v>
      </c>
      <c r="AK22" s="58">
        <v>0</v>
      </c>
      <c r="AL22" s="58">
        <v>0</v>
      </c>
      <c r="AM22" s="58">
        <v>0</v>
      </c>
      <c r="AN22" s="58">
        <v>0</v>
      </c>
      <c r="AO22" s="61">
        <v>4500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30000</v>
      </c>
      <c r="C24" s="58">
        <v>0</v>
      </c>
      <c r="D24" s="58">
        <v>0</v>
      </c>
      <c r="E24" s="58">
        <v>0</v>
      </c>
      <c r="F24" s="58">
        <v>0</v>
      </c>
      <c r="G24" s="58">
        <v>0</v>
      </c>
      <c r="H24" s="58">
        <v>0</v>
      </c>
      <c r="I24" s="58">
        <v>0</v>
      </c>
      <c r="J24" s="58">
        <v>30000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38000</v>
      </c>
      <c r="C26" s="58">
        <v>0</v>
      </c>
      <c r="D26" s="58">
        <v>0</v>
      </c>
      <c r="E26" s="58">
        <v>0</v>
      </c>
      <c r="F26" s="58">
        <v>0</v>
      </c>
      <c r="G26" s="58">
        <v>0</v>
      </c>
      <c r="H26" s="58">
        <v>0</v>
      </c>
      <c r="I26" s="58">
        <v>0</v>
      </c>
      <c r="J26" s="58">
        <v>0</v>
      </c>
      <c r="K26" s="58">
        <v>0</v>
      </c>
      <c r="L26" s="58">
        <v>0</v>
      </c>
      <c r="M26" s="58">
        <v>0</v>
      </c>
      <c r="N26" s="58">
        <v>0</v>
      </c>
      <c r="O26" s="58">
        <v>38000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84000</v>
      </c>
      <c r="C27" s="58">
        <v>0</v>
      </c>
      <c r="D27" s="58">
        <v>0</v>
      </c>
      <c r="E27" s="58">
        <v>0</v>
      </c>
      <c r="F27" s="58">
        <v>0</v>
      </c>
      <c r="G27" s="58">
        <v>0</v>
      </c>
      <c r="H27" s="58">
        <v>0</v>
      </c>
      <c r="I27" s="58">
        <v>0</v>
      </c>
      <c r="J27" s="58">
        <v>0</v>
      </c>
      <c r="K27" s="58">
        <v>0</v>
      </c>
      <c r="L27" s="58">
        <v>0</v>
      </c>
      <c r="M27" s="58">
        <v>0</v>
      </c>
      <c r="N27" s="58">
        <v>0</v>
      </c>
      <c r="O27" s="58">
        <v>49000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35000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13001</v>
      </c>
      <c r="C29" s="58">
        <v>0</v>
      </c>
      <c r="D29" s="58">
        <v>0</v>
      </c>
      <c r="E29" s="58">
        <v>0</v>
      </c>
      <c r="F29" s="58">
        <v>0</v>
      </c>
      <c r="G29" s="58">
        <v>13000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1</v>
      </c>
    </row>
    <row r="30" spans="1:41" ht="14.25" x14ac:dyDescent="0.15">
      <c r="A30" s="63" t="s">
        <v>28</v>
      </c>
      <c r="B30" s="57">
        <f t="shared" si="1"/>
        <v>2734</v>
      </c>
      <c r="C30" s="58">
        <v>0</v>
      </c>
      <c r="D30" s="58">
        <v>0</v>
      </c>
      <c r="E30" s="58">
        <v>0</v>
      </c>
      <c r="F30" s="58">
        <v>0</v>
      </c>
      <c r="G30" s="58">
        <v>0</v>
      </c>
      <c r="H30" s="58">
        <v>0</v>
      </c>
      <c r="I30" s="58">
        <v>2734</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1"/>
        <v>10685906</v>
      </c>
      <c r="C37" s="58">
        <v>0</v>
      </c>
      <c r="D37" s="58">
        <v>0</v>
      </c>
      <c r="E37" s="58">
        <v>0</v>
      </c>
      <c r="F37" s="58">
        <v>0</v>
      </c>
      <c r="G37" s="58">
        <v>0</v>
      </c>
      <c r="H37" s="58">
        <v>0</v>
      </c>
      <c r="I37" s="58">
        <v>150000</v>
      </c>
      <c r="J37" s="58">
        <v>0</v>
      </c>
      <c r="K37" s="58">
        <v>0</v>
      </c>
      <c r="L37" s="58">
        <v>0</v>
      </c>
      <c r="M37" s="58">
        <v>0</v>
      </c>
      <c r="N37" s="58">
        <v>0</v>
      </c>
      <c r="O37" s="58">
        <v>0</v>
      </c>
      <c r="P37" s="58">
        <v>0</v>
      </c>
      <c r="Q37" s="58">
        <v>2239646</v>
      </c>
      <c r="R37" s="58">
        <v>0</v>
      </c>
      <c r="S37" s="58">
        <v>593482</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88</v>
      </c>
      <c r="AN37" s="58">
        <v>0</v>
      </c>
      <c r="AO37" s="61">
        <v>7702690</v>
      </c>
    </row>
    <row r="38" spans="1:41" ht="14.25" x14ac:dyDescent="0.15">
      <c r="A38" s="65" t="s">
        <v>37</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1"/>
        <v>15000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15000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1"/>
        <v>0</v>
      </c>
      <c r="C41" s="58">
        <v>0</v>
      </c>
      <c r="D41" s="58">
        <v>0</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1"/>
        <v>97015668</v>
      </c>
      <c r="C42" s="68">
        <v>0</v>
      </c>
      <c r="D42" s="68">
        <v>0</v>
      </c>
      <c r="E42" s="68">
        <v>436270</v>
      </c>
      <c r="F42" s="68">
        <v>733130</v>
      </c>
      <c r="G42" s="68">
        <v>10539859</v>
      </c>
      <c r="H42" s="68">
        <v>34010</v>
      </c>
      <c r="I42" s="68">
        <v>5730507</v>
      </c>
      <c r="J42" s="68">
        <v>11486947</v>
      </c>
      <c r="K42" s="68">
        <v>0</v>
      </c>
      <c r="L42" s="68">
        <v>403600</v>
      </c>
      <c r="M42" s="68">
        <v>1230888</v>
      </c>
      <c r="N42" s="68">
        <v>22000</v>
      </c>
      <c r="O42" s="68">
        <v>3429005</v>
      </c>
      <c r="P42" s="68">
        <v>698179</v>
      </c>
      <c r="Q42" s="68">
        <v>16037162</v>
      </c>
      <c r="R42" s="68">
        <v>115210</v>
      </c>
      <c r="S42" s="68">
        <v>33433864</v>
      </c>
      <c r="T42" s="68">
        <v>0</v>
      </c>
      <c r="U42" s="68">
        <v>986602</v>
      </c>
      <c r="V42" s="68">
        <v>0</v>
      </c>
      <c r="W42" s="68">
        <v>0</v>
      </c>
      <c r="X42" s="68">
        <v>90000</v>
      </c>
      <c r="Y42" s="68">
        <v>0</v>
      </c>
      <c r="Z42" s="68">
        <v>720200</v>
      </c>
      <c r="AA42" s="68">
        <v>0</v>
      </c>
      <c r="AB42" s="68">
        <v>345935</v>
      </c>
      <c r="AC42" s="68">
        <v>170000</v>
      </c>
      <c r="AD42" s="68">
        <v>0</v>
      </c>
      <c r="AE42" s="68">
        <v>0</v>
      </c>
      <c r="AF42" s="68">
        <v>0</v>
      </c>
      <c r="AG42" s="68">
        <v>0</v>
      </c>
      <c r="AH42" s="68">
        <v>0</v>
      </c>
      <c r="AI42" s="68">
        <v>0</v>
      </c>
      <c r="AJ42" s="68">
        <v>10347280</v>
      </c>
      <c r="AK42" s="68">
        <v>0</v>
      </c>
      <c r="AL42" s="68">
        <v>0</v>
      </c>
      <c r="AM42" s="68">
        <v>25020</v>
      </c>
      <c r="AN42" s="68">
        <v>0</v>
      </c>
      <c r="AO42" s="74">
        <v>0</v>
      </c>
    </row>
    <row r="44" spans="1:41" x14ac:dyDescent="0.15">
      <c r="C44" s="7" t="s">
        <v>48</v>
      </c>
    </row>
    <row r="45" spans="1:41" x14ac:dyDescent="0.15">
      <c r="C45" s="7" t="s">
        <v>64</v>
      </c>
    </row>
  </sheetData>
  <phoneticPr fontId="3"/>
  <hyperlinks>
    <hyperlink ref="A1" location="Guidance!A1" display="Guidance sheet (link)" xr:uid="{00000000-0004-0000-1100-000000000000}"/>
  </hyperlinks>
  <pageMargins left="0.35433070866141736" right="0.27559055118110237" top="0.43307086614173229" bottom="0.47244094488188981" header="0.23622047244094491" footer="0.19685039370078741"/>
  <pageSetup paperSize="8" scale="80" orientation="landscape" verticalDpi="0"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AO45"/>
  <sheetViews>
    <sheetView zoomScale="80" zoomScaleNormal="80" workbookViewId="0">
      <pane xSplit="2" ySplit="3" topLeftCell="C4" activePane="bottomRight" state="frozen"/>
      <selection pane="topRight"/>
      <selection pane="bottomLeft"/>
      <selection pane="bottomRight"/>
    </sheetView>
  </sheetViews>
  <sheetFormatPr defaultRowHeight="15" x14ac:dyDescent="0.15"/>
  <cols>
    <col min="1" max="1" width="15.625" style="12" customWidth="1"/>
    <col min="2" max="2" width="13.375" style="6" customWidth="1"/>
    <col min="3" max="3" width="0.125" style="11" customWidth="1"/>
    <col min="4" max="20" width="11.625" style="11" customWidth="1"/>
    <col min="21" max="21" width="11.625" style="13" customWidth="1"/>
    <col min="22" max="41" width="11.625" style="11" customWidth="1"/>
    <col min="42" max="42" width="9" customWidth="1"/>
  </cols>
  <sheetData>
    <row r="1" spans="1:41" ht="26.25" x14ac:dyDescent="0.15">
      <c r="A1" s="87" t="s">
        <v>236</v>
      </c>
      <c r="B1" s="87"/>
      <c r="C1" s="88" t="s">
        <v>249</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1" customFormat="1" ht="25.5" customHeight="1" x14ac:dyDescent="0.15">
      <c r="A3" s="49" t="s">
        <v>152</v>
      </c>
      <c r="B3" s="93" t="s">
        <v>267</v>
      </c>
      <c r="C3" s="56">
        <f t="shared" ref="C3:AO3" si="0">SUM(C4:C42)</f>
        <v>0</v>
      </c>
      <c r="D3" s="56">
        <f t="shared" si="0"/>
        <v>0</v>
      </c>
      <c r="E3" s="56">
        <f t="shared" si="0"/>
        <v>7219496</v>
      </c>
      <c r="F3" s="56">
        <f t="shared" si="0"/>
        <v>4125556</v>
      </c>
      <c r="G3" s="56">
        <f t="shared" si="0"/>
        <v>32057896</v>
      </c>
      <c r="H3" s="56">
        <f t="shared" si="0"/>
        <v>2893121</v>
      </c>
      <c r="I3" s="56">
        <f t="shared" si="0"/>
        <v>43751554</v>
      </c>
      <c r="J3" s="56">
        <f t="shared" si="0"/>
        <v>52171623</v>
      </c>
      <c r="K3" s="56">
        <f t="shared" si="0"/>
        <v>380890</v>
      </c>
      <c r="L3" s="56">
        <f t="shared" si="0"/>
        <v>9285054</v>
      </c>
      <c r="M3" s="56">
        <f t="shared" si="0"/>
        <v>22792461</v>
      </c>
      <c r="N3" s="56">
        <f t="shared" si="0"/>
        <v>854120</v>
      </c>
      <c r="O3" s="56">
        <f t="shared" si="0"/>
        <v>73230286</v>
      </c>
      <c r="P3" s="56">
        <f t="shared" si="0"/>
        <v>3627324</v>
      </c>
      <c r="Q3" s="56">
        <f t="shared" si="0"/>
        <v>36720725</v>
      </c>
      <c r="R3" s="56">
        <f t="shared" si="0"/>
        <v>6260617</v>
      </c>
      <c r="S3" s="56">
        <f t="shared" si="0"/>
        <v>128934348</v>
      </c>
      <c r="T3" s="56">
        <f t="shared" si="0"/>
        <v>155002</v>
      </c>
      <c r="U3" s="56">
        <f t="shared" si="0"/>
        <v>7722832</v>
      </c>
      <c r="V3" s="56">
        <f t="shared" si="0"/>
        <v>957</v>
      </c>
      <c r="W3" s="56">
        <f t="shared" si="0"/>
        <v>2446028</v>
      </c>
      <c r="X3" s="56">
        <f t="shared" si="0"/>
        <v>242000</v>
      </c>
      <c r="Y3" s="56">
        <f t="shared" si="0"/>
        <v>862599</v>
      </c>
      <c r="Z3" s="56">
        <f t="shared" si="0"/>
        <v>9473211</v>
      </c>
      <c r="AA3" s="56">
        <f t="shared" si="0"/>
        <v>1325648</v>
      </c>
      <c r="AB3" s="56">
        <f t="shared" si="0"/>
        <v>1975000</v>
      </c>
      <c r="AC3" s="56">
        <f t="shared" si="0"/>
        <v>1017469</v>
      </c>
      <c r="AD3" s="56">
        <f t="shared" si="0"/>
        <v>0</v>
      </c>
      <c r="AE3" s="56">
        <f t="shared" si="0"/>
        <v>0</v>
      </c>
      <c r="AF3" s="56">
        <v>0</v>
      </c>
      <c r="AG3" s="56">
        <v>0</v>
      </c>
      <c r="AH3" s="56">
        <v>0</v>
      </c>
      <c r="AI3" s="56">
        <v>0</v>
      </c>
      <c r="AJ3" s="56">
        <f t="shared" si="0"/>
        <v>48044419</v>
      </c>
      <c r="AK3" s="56">
        <f t="shared" si="0"/>
        <v>29375</v>
      </c>
      <c r="AL3" s="56">
        <v>0</v>
      </c>
      <c r="AM3" s="56">
        <f t="shared" si="0"/>
        <v>401000</v>
      </c>
      <c r="AN3" s="56">
        <f t="shared" si="0"/>
        <v>2224053</v>
      </c>
      <c r="AO3" s="59">
        <f t="shared" si="0"/>
        <v>124002707</v>
      </c>
    </row>
    <row r="4" spans="1:41" ht="14.25" x14ac:dyDescent="0.15">
      <c r="A4" s="60" t="s">
        <v>40</v>
      </c>
      <c r="B4" s="57">
        <f t="shared" ref="B4:B42" si="1">SUM(C4:AO4)</f>
        <v>134286411</v>
      </c>
      <c r="C4" s="70">
        <v>0</v>
      </c>
      <c r="D4" s="58">
        <v>0</v>
      </c>
      <c r="E4" s="58">
        <v>1761949</v>
      </c>
      <c r="F4" s="58">
        <v>24293</v>
      </c>
      <c r="G4" s="58">
        <v>776480</v>
      </c>
      <c r="H4" s="58">
        <v>216150</v>
      </c>
      <c r="I4" s="58">
        <v>14299380</v>
      </c>
      <c r="J4" s="58">
        <v>5143359</v>
      </c>
      <c r="K4" s="58">
        <v>0</v>
      </c>
      <c r="L4" s="58">
        <v>0</v>
      </c>
      <c r="M4" s="58">
        <v>17800214</v>
      </c>
      <c r="N4" s="58">
        <v>215204</v>
      </c>
      <c r="O4" s="58">
        <v>5254583</v>
      </c>
      <c r="P4" s="58">
        <v>0</v>
      </c>
      <c r="Q4" s="58">
        <v>5704089</v>
      </c>
      <c r="R4" s="58">
        <v>4158571</v>
      </c>
      <c r="S4" s="58">
        <v>27103234</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20656442</v>
      </c>
      <c r="AK4" s="58">
        <v>0</v>
      </c>
      <c r="AL4" s="58">
        <v>0</v>
      </c>
      <c r="AM4" s="58">
        <v>0</v>
      </c>
      <c r="AN4" s="58">
        <v>1588133</v>
      </c>
      <c r="AO4" s="61">
        <v>29584330</v>
      </c>
    </row>
    <row r="5" spans="1:41" ht="14.25"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1758631</v>
      </c>
      <c r="C6" s="58">
        <v>0</v>
      </c>
      <c r="D6" s="58">
        <v>0</v>
      </c>
      <c r="E6" s="70">
        <v>0</v>
      </c>
      <c r="F6" s="58">
        <v>141535</v>
      </c>
      <c r="G6" s="58">
        <v>5857</v>
      </c>
      <c r="H6" s="58">
        <v>61481</v>
      </c>
      <c r="I6" s="58">
        <v>83853</v>
      </c>
      <c r="J6" s="58">
        <v>230766</v>
      </c>
      <c r="K6" s="58">
        <v>0</v>
      </c>
      <c r="L6" s="58">
        <v>0</v>
      </c>
      <c r="M6" s="58">
        <v>342453</v>
      </c>
      <c r="N6" s="58">
        <v>0</v>
      </c>
      <c r="O6" s="58">
        <v>56216</v>
      </c>
      <c r="P6" s="58">
        <v>0</v>
      </c>
      <c r="Q6" s="58">
        <v>3220</v>
      </c>
      <c r="R6" s="58">
        <v>54552</v>
      </c>
      <c r="S6" s="58">
        <v>493490</v>
      </c>
      <c r="T6" s="58">
        <v>1</v>
      </c>
      <c r="U6" s="58">
        <v>41984</v>
      </c>
      <c r="V6" s="58">
        <v>957</v>
      </c>
      <c r="W6" s="58">
        <v>56615</v>
      </c>
      <c r="X6" s="58">
        <v>0</v>
      </c>
      <c r="Y6" s="58">
        <v>0</v>
      </c>
      <c r="Z6" s="58">
        <v>38942</v>
      </c>
      <c r="AA6" s="58">
        <v>10655</v>
      </c>
      <c r="AB6" s="58">
        <v>25384</v>
      </c>
      <c r="AC6" s="58">
        <v>5484</v>
      </c>
      <c r="AD6" s="58">
        <v>0</v>
      </c>
      <c r="AE6" s="58">
        <v>0</v>
      </c>
      <c r="AF6" s="58">
        <v>0</v>
      </c>
      <c r="AG6" s="58">
        <v>0</v>
      </c>
      <c r="AH6" s="58">
        <v>0</v>
      </c>
      <c r="AI6" s="58">
        <v>0</v>
      </c>
      <c r="AJ6" s="58">
        <v>0</v>
      </c>
      <c r="AK6" s="58">
        <v>0</v>
      </c>
      <c r="AL6" s="58">
        <v>0</v>
      </c>
      <c r="AM6" s="58">
        <v>0</v>
      </c>
      <c r="AN6" s="58">
        <v>41669</v>
      </c>
      <c r="AO6" s="61">
        <v>63517</v>
      </c>
    </row>
    <row r="7" spans="1:41" ht="14.25" x14ac:dyDescent="0.15">
      <c r="A7" s="62" t="s">
        <v>13</v>
      </c>
      <c r="B7" s="57">
        <f t="shared" si="1"/>
        <v>980360</v>
      </c>
      <c r="C7" s="58">
        <v>0</v>
      </c>
      <c r="D7" s="58">
        <v>0</v>
      </c>
      <c r="E7" s="58">
        <v>5156</v>
      </c>
      <c r="F7" s="70">
        <v>0</v>
      </c>
      <c r="G7" s="58">
        <v>5000</v>
      </c>
      <c r="H7" s="58">
        <v>0</v>
      </c>
      <c r="I7" s="58">
        <v>32000</v>
      </c>
      <c r="J7" s="58">
        <v>51263</v>
      </c>
      <c r="K7" s="58">
        <v>0</v>
      </c>
      <c r="L7" s="58">
        <v>0</v>
      </c>
      <c r="M7" s="58">
        <v>25000</v>
      </c>
      <c r="N7" s="58">
        <v>0</v>
      </c>
      <c r="O7" s="58">
        <v>71520</v>
      </c>
      <c r="P7" s="58">
        <v>0</v>
      </c>
      <c r="Q7" s="58">
        <v>0</v>
      </c>
      <c r="R7" s="58">
        <v>0</v>
      </c>
      <c r="S7" s="58">
        <v>250078</v>
      </c>
      <c r="T7" s="58">
        <v>0</v>
      </c>
      <c r="U7" s="58">
        <v>21337</v>
      </c>
      <c r="V7" s="58">
        <v>0</v>
      </c>
      <c r="W7" s="58">
        <v>147855</v>
      </c>
      <c r="X7" s="58">
        <v>0</v>
      </c>
      <c r="Y7" s="58">
        <v>0</v>
      </c>
      <c r="Z7" s="58">
        <v>0</v>
      </c>
      <c r="AA7" s="58">
        <v>305285</v>
      </c>
      <c r="AB7" s="58">
        <v>49366</v>
      </c>
      <c r="AC7" s="58">
        <v>0</v>
      </c>
      <c r="AD7" s="58">
        <v>0</v>
      </c>
      <c r="AE7" s="58">
        <v>0</v>
      </c>
      <c r="AF7" s="58">
        <v>0</v>
      </c>
      <c r="AG7" s="58">
        <v>0</v>
      </c>
      <c r="AH7" s="58">
        <v>0</v>
      </c>
      <c r="AI7" s="58">
        <v>0</v>
      </c>
      <c r="AJ7" s="58">
        <v>0</v>
      </c>
      <c r="AK7" s="58">
        <v>0</v>
      </c>
      <c r="AL7" s="58">
        <v>0</v>
      </c>
      <c r="AM7" s="58">
        <v>0</v>
      </c>
      <c r="AN7" s="58">
        <v>0</v>
      </c>
      <c r="AO7" s="61">
        <v>16500</v>
      </c>
    </row>
    <row r="8" spans="1:41" ht="14.25" x14ac:dyDescent="0.15">
      <c r="A8" s="62" t="s">
        <v>16</v>
      </c>
      <c r="B8" s="57">
        <f t="shared" si="1"/>
        <v>33349553</v>
      </c>
      <c r="C8" s="58">
        <v>0</v>
      </c>
      <c r="D8" s="58">
        <v>0</v>
      </c>
      <c r="E8" s="58">
        <v>108772</v>
      </c>
      <c r="F8" s="58">
        <v>268776</v>
      </c>
      <c r="G8" s="70">
        <v>0</v>
      </c>
      <c r="H8" s="58">
        <v>763000</v>
      </c>
      <c r="I8" s="58">
        <v>887817</v>
      </c>
      <c r="J8" s="58">
        <v>5554592</v>
      </c>
      <c r="K8" s="58">
        <v>0</v>
      </c>
      <c r="L8" s="58">
        <v>1627172</v>
      </c>
      <c r="M8" s="58">
        <v>762500</v>
      </c>
      <c r="N8" s="58">
        <v>0</v>
      </c>
      <c r="O8" s="58">
        <v>4029468</v>
      </c>
      <c r="P8" s="58">
        <v>134000</v>
      </c>
      <c r="Q8" s="58">
        <v>767383</v>
      </c>
      <c r="R8" s="58">
        <v>99000</v>
      </c>
      <c r="S8" s="58">
        <v>8540832</v>
      </c>
      <c r="T8" s="58">
        <v>0</v>
      </c>
      <c r="U8" s="58">
        <v>304359</v>
      </c>
      <c r="V8" s="58">
        <v>0</v>
      </c>
      <c r="W8" s="58">
        <v>0</v>
      </c>
      <c r="X8" s="58">
        <v>70000</v>
      </c>
      <c r="Y8" s="58">
        <v>30012</v>
      </c>
      <c r="Z8" s="58">
        <v>560995</v>
      </c>
      <c r="AA8" s="58">
        <v>236108</v>
      </c>
      <c r="AB8" s="58">
        <v>0</v>
      </c>
      <c r="AC8" s="58">
        <v>505804</v>
      </c>
      <c r="AD8" s="58">
        <v>0</v>
      </c>
      <c r="AE8" s="58">
        <v>0</v>
      </c>
      <c r="AF8" s="58">
        <v>0</v>
      </c>
      <c r="AG8" s="58">
        <v>0</v>
      </c>
      <c r="AH8" s="58">
        <v>0</v>
      </c>
      <c r="AI8" s="58">
        <v>0</v>
      </c>
      <c r="AJ8" s="58">
        <v>100000</v>
      </c>
      <c r="AK8" s="58">
        <v>0</v>
      </c>
      <c r="AL8" s="58">
        <v>0</v>
      </c>
      <c r="AM8" s="58">
        <v>0</v>
      </c>
      <c r="AN8" s="58">
        <v>225185</v>
      </c>
      <c r="AO8" s="61">
        <v>7773778</v>
      </c>
    </row>
    <row r="9" spans="1:41" ht="14.25" x14ac:dyDescent="0.15">
      <c r="A9" s="62" t="s">
        <v>10</v>
      </c>
      <c r="B9" s="57">
        <f t="shared" si="1"/>
        <v>1240338</v>
      </c>
      <c r="C9" s="58">
        <v>0</v>
      </c>
      <c r="D9" s="58">
        <v>0</v>
      </c>
      <c r="E9" s="58">
        <v>12000</v>
      </c>
      <c r="F9" s="58">
        <v>6980</v>
      </c>
      <c r="G9" s="58">
        <v>85000</v>
      </c>
      <c r="H9" s="70">
        <v>0</v>
      </c>
      <c r="I9" s="58">
        <v>75370</v>
      </c>
      <c r="J9" s="58">
        <v>647501</v>
      </c>
      <c r="K9" s="58">
        <v>0</v>
      </c>
      <c r="L9" s="58">
        <v>0</v>
      </c>
      <c r="M9" s="58">
        <v>0</v>
      </c>
      <c r="N9" s="58">
        <v>0</v>
      </c>
      <c r="O9" s="58">
        <v>0</v>
      </c>
      <c r="P9" s="58">
        <v>0</v>
      </c>
      <c r="Q9" s="58">
        <v>3000</v>
      </c>
      <c r="R9" s="58">
        <v>134487</v>
      </c>
      <c r="S9" s="58">
        <v>276000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42495037</v>
      </c>
      <c r="C10" s="58">
        <v>0</v>
      </c>
      <c r="D10" s="58">
        <v>0</v>
      </c>
      <c r="E10" s="58">
        <v>57000</v>
      </c>
      <c r="F10" s="58">
        <v>550504</v>
      </c>
      <c r="G10" s="58">
        <v>243497</v>
      </c>
      <c r="H10" s="58">
        <v>9000</v>
      </c>
      <c r="I10" s="70">
        <v>0</v>
      </c>
      <c r="J10" s="58">
        <v>1615260</v>
      </c>
      <c r="K10" s="58">
        <v>0</v>
      </c>
      <c r="L10" s="58">
        <v>200000</v>
      </c>
      <c r="M10" s="58">
        <v>523296</v>
      </c>
      <c r="N10" s="58">
        <v>105090</v>
      </c>
      <c r="O10" s="58">
        <v>2877810</v>
      </c>
      <c r="P10" s="58">
        <v>284000</v>
      </c>
      <c r="Q10" s="58">
        <v>867265</v>
      </c>
      <c r="R10" s="58">
        <v>0</v>
      </c>
      <c r="S10" s="58">
        <v>11143355</v>
      </c>
      <c r="T10" s="58">
        <v>0</v>
      </c>
      <c r="U10" s="58">
        <v>4406215</v>
      </c>
      <c r="V10" s="58">
        <v>0</v>
      </c>
      <c r="W10" s="58">
        <v>54220</v>
      </c>
      <c r="X10" s="58">
        <v>0</v>
      </c>
      <c r="Y10" s="58">
        <v>699586</v>
      </c>
      <c r="Z10" s="58">
        <v>2217839</v>
      </c>
      <c r="AA10" s="58">
        <v>12800</v>
      </c>
      <c r="AB10" s="58">
        <v>119337</v>
      </c>
      <c r="AC10" s="58">
        <v>0</v>
      </c>
      <c r="AD10" s="58">
        <v>0</v>
      </c>
      <c r="AE10" s="58">
        <v>0</v>
      </c>
      <c r="AF10" s="58">
        <v>0</v>
      </c>
      <c r="AG10" s="58">
        <v>0</v>
      </c>
      <c r="AH10" s="58">
        <v>0</v>
      </c>
      <c r="AI10" s="58">
        <v>0</v>
      </c>
      <c r="AJ10" s="58">
        <v>1572840</v>
      </c>
      <c r="AK10" s="58">
        <v>0</v>
      </c>
      <c r="AL10" s="58">
        <v>0</v>
      </c>
      <c r="AM10" s="58">
        <v>0</v>
      </c>
      <c r="AN10" s="58">
        <v>0</v>
      </c>
      <c r="AO10" s="61">
        <v>14936123</v>
      </c>
    </row>
    <row r="11" spans="1:41" ht="14.25" x14ac:dyDescent="0.15">
      <c r="A11" s="62" t="s">
        <v>17</v>
      </c>
      <c r="B11" s="57">
        <f t="shared" si="1"/>
        <v>26601716</v>
      </c>
      <c r="C11" s="58">
        <v>0</v>
      </c>
      <c r="D11" s="58">
        <v>0</v>
      </c>
      <c r="E11" s="58">
        <v>536489</v>
      </c>
      <c r="F11" s="58">
        <v>532537</v>
      </c>
      <c r="G11" s="58">
        <v>752111</v>
      </c>
      <c r="H11" s="58">
        <v>1000</v>
      </c>
      <c r="I11" s="58">
        <v>4136788</v>
      </c>
      <c r="J11" s="70">
        <v>0</v>
      </c>
      <c r="K11" s="58">
        <v>0</v>
      </c>
      <c r="L11" s="58">
        <v>0</v>
      </c>
      <c r="M11" s="58">
        <v>177188</v>
      </c>
      <c r="N11" s="58">
        <v>64132</v>
      </c>
      <c r="O11" s="58">
        <v>1552666</v>
      </c>
      <c r="P11" s="58">
        <v>1259</v>
      </c>
      <c r="Q11" s="58">
        <v>1434479</v>
      </c>
      <c r="R11" s="58">
        <v>113001</v>
      </c>
      <c r="S11" s="58">
        <v>13647128</v>
      </c>
      <c r="T11" s="58">
        <v>0</v>
      </c>
      <c r="U11" s="58">
        <v>787680</v>
      </c>
      <c r="V11" s="58">
        <v>0</v>
      </c>
      <c r="W11" s="58">
        <v>500643</v>
      </c>
      <c r="X11" s="58">
        <v>0</v>
      </c>
      <c r="Y11" s="58">
        <v>125000</v>
      </c>
      <c r="Z11" s="58">
        <v>210843</v>
      </c>
      <c r="AA11" s="58">
        <v>2500</v>
      </c>
      <c r="AB11" s="58">
        <v>6981</v>
      </c>
      <c r="AC11" s="58">
        <v>0</v>
      </c>
      <c r="AD11" s="58">
        <v>0</v>
      </c>
      <c r="AE11" s="58">
        <v>0</v>
      </c>
      <c r="AF11" s="58">
        <v>0</v>
      </c>
      <c r="AG11" s="58">
        <v>0</v>
      </c>
      <c r="AH11" s="58">
        <v>0</v>
      </c>
      <c r="AI11" s="58">
        <v>0</v>
      </c>
      <c r="AJ11" s="58">
        <v>0</v>
      </c>
      <c r="AK11" s="58">
        <v>0</v>
      </c>
      <c r="AL11" s="58">
        <v>0</v>
      </c>
      <c r="AM11" s="58">
        <v>0</v>
      </c>
      <c r="AN11" s="58">
        <v>0</v>
      </c>
      <c r="AO11" s="61">
        <v>2019291</v>
      </c>
    </row>
    <row r="12" spans="1:41" ht="14.25" x14ac:dyDescent="0.15">
      <c r="A12" s="62" t="s">
        <v>6</v>
      </c>
      <c r="B12" s="57">
        <f t="shared" si="1"/>
        <v>15000</v>
      </c>
      <c r="C12" s="58">
        <v>0</v>
      </c>
      <c r="D12" s="58">
        <v>0</v>
      </c>
      <c r="E12" s="58">
        <v>0</v>
      </c>
      <c r="F12" s="58">
        <v>0</v>
      </c>
      <c r="G12" s="58">
        <v>0</v>
      </c>
      <c r="H12" s="58">
        <v>0</v>
      </c>
      <c r="I12" s="58">
        <v>0</v>
      </c>
      <c r="J12" s="58">
        <v>0</v>
      </c>
      <c r="K12" s="70">
        <v>0</v>
      </c>
      <c r="L12" s="58">
        <v>0</v>
      </c>
      <c r="M12" s="58">
        <v>0</v>
      </c>
      <c r="N12" s="58">
        <v>0</v>
      </c>
      <c r="O12" s="58">
        <v>15000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5762220</v>
      </c>
      <c r="C13" s="58">
        <v>0</v>
      </c>
      <c r="D13" s="58">
        <v>0</v>
      </c>
      <c r="E13" s="58">
        <v>260760</v>
      </c>
      <c r="F13" s="58">
        <v>0</v>
      </c>
      <c r="G13" s="58">
        <v>0</v>
      </c>
      <c r="H13" s="58">
        <v>0</v>
      </c>
      <c r="I13" s="58">
        <v>0</v>
      </c>
      <c r="J13" s="58">
        <v>45000</v>
      </c>
      <c r="K13" s="58">
        <v>0</v>
      </c>
      <c r="L13" s="70">
        <v>0</v>
      </c>
      <c r="M13" s="58">
        <v>0</v>
      </c>
      <c r="N13" s="58">
        <v>0</v>
      </c>
      <c r="O13" s="58">
        <v>0</v>
      </c>
      <c r="P13" s="58">
        <v>0</v>
      </c>
      <c r="Q13" s="58">
        <v>500000</v>
      </c>
      <c r="R13" s="58">
        <v>0</v>
      </c>
      <c r="S13" s="58">
        <v>1076505</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3754655</v>
      </c>
      <c r="AK13" s="58">
        <v>0</v>
      </c>
      <c r="AL13" s="58">
        <v>0</v>
      </c>
      <c r="AM13" s="58">
        <v>0</v>
      </c>
      <c r="AN13" s="58">
        <v>0</v>
      </c>
      <c r="AO13" s="61">
        <v>125300</v>
      </c>
    </row>
    <row r="14" spans="1:41" ht="14.25" x14ac:dyDescent="0.15">
      <c r="A14" s="62" t="s">
        <v>12</v>
      </c>
      <c r="B14" s="57">
        <f t="shared" si="1"/>
        <v>4370667</v>
      </c>
      <c r="C14" s="58">
        <v>0</v>
      </c>
      <c r="D14" s="58">
        <v>0</v>
      </c>
      <c r="E14" s="58">
        <v>32009</v>
      </c>
      <c r="F14" s="58">
        <v>0</v>
      </c>
      <c r="G14" s="58">
        <v>300000</v>
      </c>
      <c r="H14" s="58">
        <v>0</v>
      </c>
      <c r="I14" s="58">
        <v>407915</v>
      </c>
      <c r="J14" s="58">
        <v>15167</v>
      </c>
      <c r="K14" s="58">
        <v>0</v>
      </c>
      <c r="L14" s="58">
        <v>0</v>
      </c>
      <c r="M14" s="70">
        <v>0</v>
      </c>
      <c r="N14" s="58">
        <v>0</v>
      </c>
      <c r="O14" s="58">
        <v>39000</v>
      </c>
      <c r="P14" s="58">
        <v>0</v>
      </c>
      <c r="Q14" s="58">
        <v>0</v>
      </c>
      <c r="R14" s="58">
        <v>0</v>
      </c>
      <c r="S14" s="58">
        <v>2366577</v>
      </c>
      <c r="T14" s="58">
        <v>0</v>
      </c>
      <c r="U14" s="58">
        <v>0</v>
      </c>
      <c r="V14" s="58">
        <v>0</v>
      </c>
      <c r="W14" s="58">
        <v>10000</v>
      </c>
      <c r="X14" s="58">
        <v>0</v>
      </c>
      <c r="Y14" s="58">
        <v>0</v>
      </c>
      <c r="Z14" s="58">
        <v>0</v>
      </c>
      <c r="AA14" s="58">
        <v>0</v>
      </c>
      <c r="AB14" s="58">
        <v>0</v>
      </c>
      <c r="AC14" s="58">
        <v>0</v>
      </c>
      <c r="AD14" s="58">
        <v>0</v>
      </c>
      <c r="AE14" s="58">
        <v>0</v>
      </c>
      <c r="AF14" s="58">
        <v>0</v>
      </c>
      <c r="AG14" s="58">
        <v>0</v>
      </c>
      <c r="AH14" s="58">
        <v>0</v>
      </c>
      <c r="AI14" s="58">
        <v>0</v>
      </c>
      <c r="AJ14" s="58">
        <v>999999</v>
      </c>
      <c r="AK14" s="58">
        <v>0</v>
      </c>
      <c r="AL14" s="58">
        <v>0</v>
      </c>
      <c r="AM14" s="58">
        <v>0</v>
      </c>
      <c r="AN14" s="58">
        <v>0</v>
      </c>
      <c r="AO14" s="61">
        <v>200000</v>
      </c>
    </row>
    <row r="15" spans="1:41" ht="14.25" x14ac:dyDescent="0.15">
      <c r="A15" s="62" t="s">
        <v>18</v>
      </c>
      <c r="B15" s="57">
        <f t="shared" si="1"/>
        <v>20923</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20923</v>
      </c>
    </row>
    <row r="16" spans="1:41" ht="14.25" x14ac:dyDescent="0.15">
      <c r="A16" s="62" t="s">
        <v>265</v>
      </c>
      <c r="B16" s="57">
        <f t="shared" si="1"/>
        <v>72500038</v>
      </c>
      <c r="C16" s="58">
        <v>0</v>
      </c>
      <c r="D16" s="58">
        <v>0</v>
      </c>
      <c r="E16" s="58">
        <v>271500</v>
      </c>
      <c r="F16" s="58">
        <v>780576</v>
      </c>
      <c r="G16" s="58">
        <v>21808528</v>
      </c>
      <c r="H16" s="58">
        <v>211500</v>
      </c>
      <c r="I16" s="58">
        <v>3496254</v>
      </c>
      <c r="J16" s="58">
        <v>10375617</v>
      </c>
      <c r="K16" s="58">
        <v>379000</v>
      </c>
      <c r="L16" s="58">
        <v>534306</v>
      </c>
      <c r="M16" s="58">
        <v>442140</v>
      </c>
      <c r="N16" s="58">
        <v>12548</v>
      </c>
      <c r="O16" s="70">
        <v>0</v>
      </c>
      <c r="P16" s="58">
        <v>1304853</v>
      </c>
      <c r="Q16" s="58">
        <v>1093587</v>
      </c>
      <c r="R16" s="58">
        <v>707055</v>
      </c>
      <c r="S16" s="58">
        <v>18100070</v>
      </c>
      <c r="T16" s="58">
        <v>0</v>
      </c>
      <c r="U16" s="58">
        <v>323000</v>
      </c>
      <c r="V16" s="58">
        <v>0</v>
      </c>
      <c r="W16" s="58">
        <v>45769</v>
      </c>
      <c r="X16" s="58">
        <v>0</v>
      </c>
      <c r="Y16" s="58">
        <v>8001</v>
      </c>
      <c r="Z16" s="58">
        <v>18501</v>
      </c>
      <c r="AA16" s="58">
        <v>0</v>
      </c>
      <c r="AB16" s="58">
        <v>0</v>
      </c>
      <c r="AC16" s="58">
        <v>72564</v>
      </c>
      <c r="AD16" s="58">
        <v>0</v>
      </c>
      <c r="AE16" s="58">
        <v>0</v>
      </c>
      <c r="AF16" s="58">
        <v>0</v>
      </c>
      <c r="AG16" s="58">
        <v>0</v>
      </c>
      <c r="AH16" s="58">
        <v>0</v>
      </c>
      <c r="AI16" s="58">
        <v>0</v>
      </c>
      <c r="AJ16" s="58">
        <v>93227</v>
      </c>
      <c r="AK16" s="58">
        <v>0</v>
      </c>
      <c r="AL16" s="58">
        <v>0</v>
      </c>
      <c r="AM16" s="58">
        <v>0</v>
      </c>
      <c r="AN16" s="58">
        <v>4000</v>
      </c>
      <c r="AO16" s="61">
        <v>12417442</v>
      </c>
    </row>
    <row r="17" spans="1:41" ht="14.25" x14ac:dyDescent="0.15">
      <c r="A17" s="62" t="s">
        <v>5</v>
      </c>
      <c r="B17" s="57">
        <f t="shared" si="1"/>
        <v>604981</v>
      </c>
      <c r="C17" s="58">
        <v>0</v>
      </c>
      <c r="D17" s="58">
        <v>0</v>
      </c>
      <c r="E17" s="58">
        <v>0</v>
      </c>
      <c r="F17" s="58">
        <v>0</v>
      </c>
      <c r="G17" s="58">
        <v>0</v>
      </c>
      <c r="H17" s="58">
        <v>0</v>
      </c>
      <c r="I17" s="58">
        <v>15517</v>
      </c>
      <c r="J17" s="58">
        <v>49464</v>
      </c>
      <c r="K17" s="58">
        <v>0</v>
      </c>
      <c r="L17" s="58">
        <v>0</v>
      </c>
      <c r="M17" s="58">
        <v>0</v>
      </c>
      <c r="N17" s="58">
        <v>0</v>
      </c>
      <c r="O17" s="58">
        <v>198000</v>
      </c>
      <c r="P17" s="70">
        <v>0</v>
      </c>
      <c r="Q17" s="58">
        <v>0</v>
      </c>
      <c r="R17" s="58">
        <v>0</v>
      </c>
      <c r="S17" s="58">
        <v>225000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117000</v>
      </c>
    </row>
    <row r="18" spans="1:41" ht="14.25" x14ac:dyDescent="0.15">
      <c r="A18" s="62" t="s">
        <v>7</v>
      </c>
      <c r="B18" s="57">
        <f t="shared" si="1"/>
        <v>20373718</v>
      </c>
      <c r="C18" s="58">
        <v>0</v>
      </c>
      <c r="D18" s="58">
        <v>0</v>
      </c>
      <c r="E18" s="58">
        <v>0</v>
      </c>
      <c r="F18" s="58">
        <v>0</v>
      </c>
      <c r="G18" s="58">
        <v>4703</v>
      </c>
      <c r="H18" s="58">
        <v>9157</v>
      </c>
      <c r="I18" s="58">
        <v>637715</v>
      </c>
      <c r="J18" s="58">
        <v>634577</v>
      </c>
      <c r="K18" s="58">
        <v>0</v>
      </c>
      <c r="L18" s="58">
        <v>0</v>
      </c>
      <c r="M18" s="58">
        <v>30000</v>
      </c>
      <c r="N18" s="58">
        <v>101493</v>
      </c>
      <c r="O18" s="58">
        <v>1232513</v>
      </c>
      <c r="P18" s="58">
        <v>469029</v>
      </c>
      <c r="Q18" s="70">
        <v>0</v>
      </c>
      <c r="R18" s="58">
        <v>5493</v>
      </c>
      <c r="S18" s="58">
        <v>2869643</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715000</v>
      </c>
      <c r="AK18" s="58">
        <v>0</v>
      </c>
      <c r="AL18" s="58">
        <v>0</v>
      </c>
      <c r="AM18" s="58">
        <v>0</v>
      </c>
      <c r="AN18" s="58">
        <v>0</v>
      </c>
      <c r="AO18" s="61">
        <v>13664395</v>
      </c>
    </row>
    <row r="19" spans="1:41" ht="14.25" x14ac:dyDescent="0.15">
      <c r="A19" s="62" t="s">
        <v>9</v>
      </c>
      <c r="B19" s="57">
        <f t="shared" si="1"/>
        <v>5377339</v>
      </c>
      <c r="C19" s="58">
        <v>0</v>
      </c>
      <c r="D19" s="58">
        <v>0</v>
      </c>
      <c r="E19" s="58">
        <v>0</v>
      </c>
      <c r="F19" s="58">
        <v>0</v>
      </c>
      <c r="G19" s="58">
        <v>0</v>
      </c>
      <c r="H19" s="58">
        <v>39500</v>
      </c>
      <c r="I19" s="58">
        <v>0</v>
      </c>
      <c r="J19" s="58">
        <v>205530</v>
      </c>
      <c r="K19" s="58">
        <v>0</v>
      </c>
      <c r="L19" s="58">
        <v>0</v>
      </c>
      <c r="M19" s="58">
        <v>0</v>
      </c>
      <c r="N19" s="58">
        <v>0</v>
      </c>
      <c r="O19" s="58">
        <v>355163</v>
      </c>
      <c r="P19" s="58">
        <v>0</v>
      </c>
      <c r="Q19" s="58">
        <v>1765</v>
      </c>
      <c r="R19" s="70">
        <v>0</v>
      </c>
      <c r="S19" s="58">
        <v>959755</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930053</v>
      </c>
      <c r="AK19" s="58">
        <v>0</v>
      </c>
      <c r="AL19" s="58">
        <v>0</v>
      </c>
      <c r="AM19" s="58">
        <v>0</v>
      </c>
      <c r="AN19" s="58">
        <v>11728</v>
      </c>
      <c r="AO19" s="61">
        <v>2873845</v>
      </c>
    </row>
    <row r="20" spans="1:41" ht="14.25" x14ac:dyDescent="0.15">
      <c r="A20" s="62" t="s">
        <v>14</v>
      </c>
      <c r="B20" s="57">
        <f t="shared" si="1"/>
        <v>129331830</v>
      </c>
      <c r="C20" s="58">
        <v>0</v>
      </c>
      <c r="D20" s="58">
        <v>0</v>
      </c>
      <c r="E20" s="58">
        <v>271585</v>
      </c>
      <c r="F20" s="58">
        <v>1322625</v>
      </c>
      <c r="G20" s="58">
        <v>5723993</v>
      </c>
      <c r="H20" s="58">
        <v>1298333</v>
      </c>
      <c r="I20" s="58">
        <v>12948458</v>
      </c>
      <c r="J20" s="58">
        <v>19880191</v>
      </c>
      <c r="K20" s="58">
        <v>1890</v>
      </c>
      <c r="L20" s="58">
        <v>5157595</v>
      </c>
      <c r="M20" s="58">
        <v>1833166</v>
      </c>
      <c r="N20" s="58">
        <v>320286</v>
      </c>
      <c r="O20" s="58">
        <v>28381431</v>
      </c>
      <c r="P20" s="58">
        <v>712960</v>
      </c>
      <c r="Q20" s="58">
        <v>5745771</v>
      </c>
      <c r="R20" s="58">
        <v>600228</v>
      </c>
      <c r="S20" s="70">
        <v>0</v>
      </c>
      <c r="T20" s="58">
        <v>140001</v>
      </c>
      <c r="U20" s="58">
        <v>986756</v>
      </c>
      <c r="V20" s="58">
        <v>0</v>
      </c>
      <c r="W20" s="58">
        <v>952100</v>
      </c>
      <c r="X20" s="58">
        <v>0</v>
      </c>
      <c r="Y20" s="58">
        <v>0</v>
      </c>
      <c r="Z20" s="58">
        <v>802385</v>
      </c>
      <c r="AA20" s="58">
        <v>461600</v>
      </c>
      <c r="AB20" s="58">
        <v>320215</v>
      </c>
      <c r="AC20" s="58">
        <v>154617</v>
      </c>
      <c r="AD20" s="58">
        <v>0</v>
      </c>
      <c r="AE20" s="58">
        <v>0</v>
      </c>
      <c r="AF20" s="58">
        <v>0</v>
      </c>
      <c r="AG20" s="58">
        <v>0</v>
      </c>
      <c r="AH20" s="58">
        <v>0</v>
      </c>
      <c r="AI20" s="58">
        <v>0</v>
      </c>
      <c r="AJ20" s="58">
        <v>5256981</v>
      </c>
      <c r="AK20" s="58">
        <v>0</v>
      </c>
      <c r="AL20" s="58">
        <v>0</v>
      </c>
      <c r="AM20" s="58">
        <v>500</v>
      </c>
      <c r="AN20" s="58">
        <v>322606</v>
      </c>
      <c r="AO20" s="61">
        <v>35735557</v>
      </c>
    </row>
    <row r="21" spans="1:41" ht="14.25" x14ac:dyDescent="0.15">
      <c r="A21" s="63" t="s">
        <v>22</v>
      </c>
      <c r="B21" s="57">
        <f t="shared" si="1"/>
        <v>155002</v>
      </c>
      <c r="C21" s="58">
        <v>0</v>
      </c>
      <c r="D21" s="58">
        <v>0</v>
      </c>
      <c r="E21" s="58">
        <v>155001</v>
      </c>
      <c r="F21" s="58">
        <v>0</v>
      </c>
      <c r="G21" s="58">
        <v>0</v>
      </c>
      <c r="H21" s="58">
        <v>0</v>
      </c>
      <c r="I21" s="58">
        <v>0</v>
      </c>
      <c r="J21" s="58">
        <v>0</v>
      </c>
      <c r="K21" s="58">
        <v>0</v>
      </c>
      <c r="L21" s="58">
        <v>0</v>
      </c>
      <c r="M21" s="58">
        <v>0</v>
      </c>
      <c r="N21" s="58">
        <v>0</v>
      </c>
      <c r="O21" s="58">
        <v>0</v>
      </c>
      <c r="P21" s="58">
        <v>0</v>
      </c>
      <c r="Q21" s="58">
        <v>0</v>
      </c>
      <c r="R21" s="58">
        <v>0</v>
      </c>
      <c r="S21" s="58">
        <v>1</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6123076</v>
      </c>
      <c r="C22" s="58">
        <v>0</v>
      </c>
      <c r="D22" s="58">
        <v>0</v>
      </c>
      <c r="E22" s="58">
        <v>449140</v>
      </c>
      <c r="F22" s="58">
        <v>0</v>
      </c>
      <c r="G22" s="58">
        <v>27146</v>
      </c>
      <c r="H22" s="58">
        <v>0</v>
      </c>
      <c r="I22" s="58">
        <v>1193736</v>
      </c>
      <c r="J22" s="58">
        <v>0</v>
      </c>
      <c r="K22" s="58">
        <v>0</v>
      </c>
      <c r="L22" s="58">
        <v>0</v>
      </c>
      <c r="M22" s="58">
        <v>0</v>
      </c>
      <c r="N22" s="58">
        <v>0</v>
      </c>
      <c r="O22" s="58">
        <v>44000</v>
      </c>
      <c r="P22" s="58">
        <v>0</v>
      </c>
      <c r="Q22" s="58">
        <v>0</v>
      </c>
      <c r="R22" s="58">
        <v>0</v>
      </c>
      <c r="S22" s="58">
        <v>2094000</v>
      </c>
      <c r="T22" s="58">
        <v>0</v>
      </c>
      <c r="U22" s="70">
        <v>0</v>
      </c>
      <c r="V22" s="58">
        <v>0</v>
      </c>
      <c r="W22" s="58">
        <v>321300</v>
      </c>
      <c r="X22" s="58">
        <v>0</v>
      </c>
      <c r="Y22" s="58">
        <v>0</v>
      </c>
      <c r="Z22" s="58">
        <v>362851</v>
      </c>
      <c r="AA22" s="58">
        <v>0</v>
      </c>
      <c r="AB22" s="58">
        <v>317643</v>
      </c>
      <c r="AC22" s="58">
        <v>0</v>
      </c>
      <c r="AD22" s="58">
        <v>0</v>
      </c>
      <c r="AE22" s="58">
        <v>0</v>
      </c>
      <c r="AF22" s="58">
        <v>0</v>
      </c>
      <c r="AG22" s="58">
        <v>0</v>
      </c>
      <c r="AH22" s="58">
        <v>0</v>
      </c>
      <c r="AI22" s="58">
        <v>0</v>
      </c>
      <c r="AJ22" s="58">
        <v>0</v>
      </c>
      <c r="AK22" s="58">
        <v>0</v>
      </c>
      <c r="AL22" s="58">
        <v>0</v>
      </c>
      <c r="AM22" s="58">
        <v>0</v>
      </c>
      <c r="AN22" s="58">
        <v>0</v>
      </c>
      <c r="AO22" s="61">
        <v>1313260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106526</v>
      </c>
      <c r="C24" s="58">
        <v>0</v>
      </c>
      <c r="D24" s="58">
        <v>0</v>
      </c>
      <c r="E24" s="58">
        <v>0</v>
      </c>
      <c r="F24" s="58">
        <v>0</v>
      </c>
      <c r="G24" s="58">
        <v>0</v>
      </c>
      <c r="H24" s="58">
        <v>0</v>
      </c>
      <c r="I24" s="58">
        <v>15980</v>
      </c>
      <c r="J24" s="58">
        <v>30000</v>
      </c>
      <c r="K24" s="58">
        <v>0</v>
      </c>
      <c r="L24" s="58">
        <v>0</v>
      </c>
      <c r="M24" s="58">
        <v>53400</v>
      </c>
      <c r="N24" s="58">
        <v>0</v>
      </c>
      <c r="O24" s="58">
        <v>0</v>
      </c>
      <c r="P24" s="58">
        <v>0</v>
      </c>
      <c r="Q24" s="58">
        <v>0</v>
      </c>
      <c r="R24" s="58">
        <v>0</v>
      </c>
      <c r="S24" s="58">
        <v>0</v>
      </c>
      <c r="T24" s="58">
        <v>0</v>
      </c>
      <c r="U24" s="58">
        <v>7146</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480001</v>
      </c>
      <c r="C26" s="58">
        <v>0</v>
      </c>
      <c r="D26" s="58">
        <v>0</v>
      </c>
      <c r="E26" s="58">
        <v>0</v>
      </c>
      <c r="F26" s="58">
        <v>0</v>
      </c>
      <c r="G26" s="58">
        <v>30000</v>
      </c>
      <c r="H26" s="58">
        <v>0</v>
      </c>
      <c r="I26" s="58">
        <v>450000</v>
      </c>
      <c r="J26" s="58">
        <v>0</v>
      </c>
      <c r="K26" s="58">
        <v>0</v>
      </c>
      <c r="L26" s="58">
        <v>0</v>
      </c>
      <c r="M26" s="58">
        <v>0</v>
      </c>
      <c r="N26" s="58">
        <v>0</v>
      </c>
      <c r="O26" s="58">
        <v>1</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530644</v>
      </c>
      <c r="C27" s="58">
        <v>0</v>
      </c>
      <c r="D27" s="58">
        <v>0</v>
      </c>
      <c r="E27" s="58">
        <v>0</v>
      </c>
      <c r="F27" s="58">
        <v>0</v>
      </c>
      <c r="G27" s="58">
        <v>0</v>
      </c>
      <c r="H27" s="58">
        <v>0</v>
      </c>
      <c r="I27" s="58">
        <v>14000</v>
      </c>
      <c r="J27" s="58">
        <v>430002</v>
      </c>
      <c r="K27" s="58">
        <v>0</v>
      </c>
      <c r="L27" s="58">
        <v>0</v>
      </c>
      <c r="M27" s="58">
        <v>0</v>
      </c>
      <c r="N27" s="58">
        <v>0</v>
      </c>
      <c r="O27" s="58">
        <v>1</v>
      </c>
      <c r="P27" s="58">
        <v>0</v>
      </c>
      <c r="Q27" s="58">
        <v>0</v>
      </c>
      <c r="R27" s="58">
        <v>0</v>
      </c>
      <c r="S27" s="58">
        <v>3000</v>
      </c>
      <c r="T27" s="58">
        <v>0</v>
      </c>
      <c r="U27" s="58">
        <v>36941</v>
      </c>
      <c r="V27" s="58">
        <v>0</v>
      </c>
      <c r="W27" s="58">
        <v>0</v>
      </c>
      <c r="X27" s="58">
        <v>0</v>
      </c>
      <c r="Y27" s="58">
        <v>0</v>
      </c>
      <c r="Z27" s="70">
        <v>0</v>
      </c>
      <c r="AA27" s="58">
        <v>15700</v>
      </c>
      <c r="AB27" s="58">
        <v>0</v>
      </c>
      <c r="AC27" s="58">
        <v>6000</v>
      </c>
      <c r="AD27" s="58">
        <v>0</v>
      </c>
      <c r="AE27" s="58">
        <v>0</v>
      </c>
      <c r="AF27" s="58">
        <v>0</v>
      </c>
      <c r="AG27" s="58">
        <v>0</v>
      </c>
      <c r="AH27" s="58">
        <v>0</v>
      </c>
      <c r="AI27" s="58">
        <v>0</v>
      </c>
      <c r="AJ27" s="58">
        <v>0</v>
      </c>
      <c r="AK27" s="58">
        <v>0</v>
      </c>
      <c r="AL27" s="58">
        <v>0</v>
      </c>
      <c r="AM27" s="58">
        <v>0</v>
      </c>
      <c r="AN27" s="58">
        <v>0</v>
      </c>
      <c r="AO27" s="61">
        <v>25000</v>
      </c>
    </row>
    <row r="28" spans="1:41" ht="14.25" x14ac:dyDescent="0.15">
      <c r="A28" s="63" t="s">
        <v>20</v>
      </c>
      <c r="B28" s="57">
        <f t="shared" si="1"/>
        <v>19294</v>
      </c>
      <c r="C28" s="58">
        <v>0</v>
      </c>
      <c r="D28" s="58">
        <v>0</v>
      </c>
      <c r="E28" s="58">
        <v>0</v>
      </c>
      <c r="F28" s="58">
        <v>0</v>
      </c>
      <c r="G28" s="58">
        <v>19294</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62723</v>
      </c>
      <c r="C29" s="58">
        <v>0</v>
      </c>
      <c r="D29" s="58">
        <v>0</v>
      </c>
      <c r="E29" s="58">
        <v>2122</v>
      </c>
      <c r="F29" s="58">
        <v>0</v>
      </c>
      <c r="G29" s="58">
        <v>0</v>
      </c>
      <c r="H29" s="58">
        <v>0</v>
      </c>
      <c r="I29" s="58">
        <v>50800</v>
      </c>
      <c r="J29" s="58">
        <v>4800</v>
      </c>
      <c r="K29" s="58">
        <v>0</v>
      </c>
      <c r="L29" s="58">
        <v>0</v>
      </c>
      <c r="M29" s="58">
        <v>0</v>
      </c>
      <c r="N29" s="58">
        <v>0</v>
      </c>
      <c r="O29" s="58">
        <v>0</v>
      </c>
      <c r="P29" s="58">
        <v>0</v>
      </c>
      <c r="Q29" s="58">
        <v>0</v>
      </c>
      <c r="R29" s="58">
        <v>0</v>
      </c>
      <c r="S29" s="58">
        <v>1</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5000</v>
      </c>
    </row>
    <row r="30" spans="1:41" ht="14.25" x14ac:dyDescent="0.15">
      <c r="A30" s="63" t="s">
        <v>28</v>
      </c>
      <c r="B30" s="57">
        <f t="shared" si="1"/>
        <v>200000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200000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1"/>
        <v>7612385</v>
      </c>
      <c r="C37" s="58">
        <v>0</v>
      </c>
      <c r="D37" s="58">
        <v>0</v>
      </c>
      <c r="E37" s="58">
        <v>0</v>
      </c>
      <c r="F37" s="58">
        <v>0</v>
      </c>
      <c r="G37" s="58">
        <v>0</v>
      </c>
      <c r="H37" s="58">
        <v>0</v>
      </c>
      <c r="I37" s="58">
        <v>52273</v>
      </c>
      <c r="J37" s="58">
        <v>0</v>
      </c>
      <c r="K37" s="58">
        <v>0</v>
      </c>
      <c r="L37" s="58">
        <v>121600</v>
      </c>
      <c r="M37" s="58">
        <v>0</v>
      </c>
      <c r="N37" s="58">
        <v>0</v>
      </c>
      <c r="O37" s="58">
        <v>0</v>
      </c>
      <c r="P37" s="58">
        <v>0</v>
      </c>
      <c r="Q37" s="58">
        <v>3925085</v>
      </c>
      <c r="R37" s="58">
        <v>0</v>
      </c>
      <c r="S37" s="58">
        <v>313785</v>
      </c>
      <c r="T37" s="58">
        <v>0</v>
      </c>
      <c r="U37" s="58">
        <v>125748</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3073894</v>
      </c>
    </row>
    <row r="38" spans="1:41" ht="14.25" x14ac:dyDescent="0.15">
      <c r="A38" s="65" t="s">
        <v>37</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1"/>
        <v>401000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401000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1"/>
        <v>988652</v>
      </c>
      <c r="C41" s="58">
        <v>0</v>
      </c>
      <c r="D41" s="58">
        <v>0</v>
      </c>
      <c r="E41" s="58">
        <v>0</v>
      </c>
      <c r="F41" s="58">
        <v>0</v>
      </c>
      <c r="G41" s="58">
        <v>429100</v>
      </c>
      <c r="H41" s="58">
        <v>95000</v>
      </c>
      <c r="I41" s="58">
        <v>0</v>
      </c>
      <c r="J41" s="58">
        <v>125000</v>
      </c>
      <c r="K41" s="58">
        <v>0</v>
      </c>
      <c r="L41" s="58">
        <v>0</v>
      </c>
      <c r="M41" s="58">
        <v>0</v>
      </c>
      <c r="N41" s="58">
        <v>0</v>
      </c>
      <c r="O41" s="58">
        <v>0</v>
      </c>
      <c r="P41" s="58">
        <v>0</v>
      </c>
      <c r="Q41" s="58">
        <v>0</v>
      </c>
      <c r="R41" s="58">
        <v>2000</v>
      </c>
      <c r="S41" s="58">
        <v>300000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37552</v>
      </c>
    </row>
    <row r="42" spans="1:41" ht="14.25" x14ac:dyDescent="0.15">
      <c r="A42" s="66" t="s">
        <v>39</v>
      </c>
      <c r="B42" s="67">
        <f t="shared" si="1"/>
        <v>128479306</v>
      </c>
      <c r="C42" s="68">
        <v>0</v>
      </c>
      <c r="D42" s="68">
        <v>0</v>
      </c>
      <c r="E42" s="68">
        <v>3296013</v>
      </c>
      <c r="F42" s="68">
        <v>497730</v>
      </c>
      <c r="G42" s="68">
        <v>1847187</v>
      </c>
      <c r="H42" s="68">
        <v>189000</v>
      </c>
      <c r="I42" s="68">
        <v>4953698</v>
      </c>
      <c r="J42" s="68">
        <v>7133534</v>
      </c>
      <c r="K42" s="68">
        <v>0</v>
      </c>
      <c r="L42" s="68">
        <v>1644381</v>
      </c>
      <c r="M42" s="68">
        <v>803104</v>
      </c>
      <c r="N42" s="68">
        <v>35367</v>
      </c>
      <c r="O42" s="68">
        <v>29122914</v>
      </c>
      <c r="P42" s="68">
        <v>721223</v>
      </c>
      <c r="Q42" s="68">
        <v>16675081</v>
      </c>
      <c r="R42" s="68">
        <v>386230</v>
      </c>
      <c r="S42" s="68">
        <v>38570894</v>
      </c>
      <c r="T42" s="68">
        <v>15000</v>
      </c>
      <c r="U42" s="68">
        <v>681666</v>
      </c>
      <c r="V42" s="68">
        <v>0</v>
      </c>
      <c r="W42" s="68">
        <v>357526</v>
      </c>
      <c r="X42" s="68">
        <v>172000</v>
      </c>
      <c r="Y42" s="68">
        <v>0</v>
      </c>
      <c r="Z42" s="68">
        <v>5260855</v>
      </c>
      <c r="AA42" s="68">
        <v>281000</v>
      </c>
      <c r="AB42" s="68">
        <v>1136074</v>
      </c>
      <c r="AC42" s="68">
        <v>273000</v>
      </c>
      <c r="AD42" s="68">
        <v>0</v>
      </c>
      <c r="AE42" s="68">
        <v>0</v>
      </c>
      <c r="AF42" s="68">
        <v>0</v>
      </c>
      <c r="AG42" s="68">
        <v>0</v>
      </c>
      <c r="AH42" s="68">
        <v>0</v>
      </c>
      <c r="AI42" s="68">
        <v>0</v>
      </c>
      <c r="AJ42" s="68">
        <v>13965222</v>
      </c>
      <c r="AK42" s="68">
        <v>29375</v>
      </c>
      <c r="AL42" s="68">
        <v>0</v>
      </c>
      <c r="AM42" s="68">
        <v>400500</v>
      </c>
      <c r="AN42" s="68">
        <v>30732</v>
      </c>
      <c r="AO42" s="74">
        <v>0</v>
      </c>
    </row>
    <row r="44" spans="1:41" x14ac:dyDescent="0.15">
      <c r="C44" s="7" t="s">
        <v>75</v>
      </c>
    </row>
    <row r="45" spans="1:41" x14ac:dyDescent="0.15">
      <c r="C45" s="7" t="s">
        <v>70</v>
      </c>
    </row>
  </sheetData>
  <phoneticPr fontId="3"/>
  <hyperlinks>
    <hyperlink ref="A1" location="Guidance!A1" display="Guidance sheet (link)" xr:uid="{00000000-0004-0000-1200-000000000000}"/>
  </hyperlinks>
  <pageMargins left="0.35433070866141736" right="0.27559055118110237" top="0.43307086614173229" bottom="0.47244094488188981" header="0.23622047244094491" footer="0.19685039370078741"/>
  <pageSetup paperSize="8" scale="80" orientation="landscape" verticalDpi="0"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0">
    <tabColor rgb="FF4A434B"/>
  </sheetPr>
  <dimension ref="A1:AL604"/>
  <sheetViews>
    <sheetView topLeftCell="A2" zoomScale="80" zoomScaleNormal="80" zoomScalePageLayoutView="10" workbookViewId="0">
      <pane xSplit="2" ySplit="3" topLeftCell="C5" activePane="bottomRight" state="frozen"/>
      <selection activeCell="A2" sqref="A2"/>
      <selection pane="topRight" activeCell="C2" sqref="C2"/>
      <selection pane="bottomLeft" activeCell="A5" sqref="A5"/>
      <selection pane="bottomRight" activeCell="A2" sqref="A2:A4"/>
    </sheetView>
  </sheetViews>
  <sheetFormatPr defaultRowHeight="14.25" x14ac:dyDescent="0.15"/>
  <cols>
    <col min="1" max="1" width="11.5" style="10" customWidth="1"/>
    <col min="2" max="2" width="6.25" style="10" bestFit="1" customWidth="1"/>
    <col min="3" max="3" width="14.875" style="10" customWidth="1"/>
    <col min="4" max="4" width="16.625" style="10" bestFit="1" customWidth="1"/>
    <col min="5" max="5" width="13.875" style="10" customWidth="1"/>
    <col min="6" max="6" width="16.625" style="10" bestFit="1" customWidth="1"/>
    <col min="7" max="8" width="12.625" style="10" customWidth="1"/>
    <col min="9" max="9" width="13.875" style="10" customWidth="1"/>
    <col min="10" max="10" width="16.125" style="10" bestFit="1" customWidth="1"/>
    <col min="11" max="11" width="16" style="7" bestFit="1" customWidth="1"/>
    <col min="12" max="12" width="12.125" style="7" customWidth="1"/>
    <col min="13" max="13" width="13.125" style="7" customWidth="1"/>
    <col min="14" max="14" width="12.375" style="7" customWidth="1"/>
    <col min="15" max="16" width="11.125" style="7" customWidth="1"/>
    <col min="17" max="17" width="12.375" style="7" customWidth="1"/>
    <col min="18" max="18" width="15.375" style="10" bestFit="1" customWidth="1"/>
    <col min="19" max="19" width="16.125" style="10" bestFit="1" customWidth="1"/>
    <col min="20" max="20" width="14.25" style="7" bestFit="1" customWidth="1"/>
    <col min="21" max="21" width="12.125" style="7" customWidth="1"/>
    <col min="22" max="22" width="12.375" style="7" customWidth="1"/>
    <col min="23" max="23" width="12.125" style="7" customWidth="1"/>
    <col min="24" max="24" width="11.5" style="7" customWidth="1"/>
    <col min="25" max="26" width="11.875" style="10" customWidth="1"/>
    <col min="27" max="27" width="12.125" style="7" customWidth="1"/>
    <col min="28" max="28" width="13.5" style="7" bestFit="1" customWidth="1"/>
    <col min="29" max="29" width="13.75" style="7" bestFit="1" customWidth="1"/>
    <col min="30" max="30" width="12.375" style="7" bestFit="1" customWidth="1"/>
    <col min="31" max="31" width="16.625" style="7" bestFit="1" customWidth="1"/>
    <col min="32" max="32" width="15.875" style="7" customWidth="1"/>
    <col min="33" max="33" width="15.75" style="7" customWidth="1"/>
    <col min="34" max="34" width="12.5" style="7" customWidth="1"/>
    <col min="35" max="35" width="14.875" style="7" customWidth="1"/>
    <col min="36" max="36" width="14.375" style="7" customWidth="1"/>
    <col min="37" max="37" width="13" style="7" customWidth="1"/>
  </cols>
  <sheetData>
    <row r="1" spans="1:37" ht="22.5" customHeight="1" x14ac:dyDescent="0.15">
      <c r="A1" s="87" t="s">
        <v>236</v>
      </c>
      <c r="B1" s="108"/>
      <c r="C1" s="88" t="s">
        <v>278</v>
      </c>
      <c r="D1" s="109"/>
      <c r="E1" s="109"/>
      <c r="F1" s="109"/>
      <c r="G1" s="109"/>
      <c r="H1" s="109"/>
      <c r="I1" s="109"/>
      <c r="J1" s="109"/>
      <c r="K1" s="109"/>
      <c r="L1" s="109"/>
      <c r="M1" s="109"/>
      <c r="N1" s="10"/>
      <c r="O1" s="10"/>
      <c r="P1" s="10"/>
      <c r="Q1" s="10"/>
      <c r="T1" s="10"/>
      <c r="U1" s="10">
        <v>0</v>
      </c>
      <c r="V1" s="10"/>
      <c r="W1" s="10"/>
      <c r="X1" s="10"/>
      <c r="AA1" s="10"/>
      <c r="AB1" s="10"/>
      <c r="AC1" s="10"/>
      <c r="AD1" s="10"/>
      <c r="AE1" s="10"/>
      <c r="AF1" s="10"/>
      <c r="AG1" s="10"/>
      <c r="AH1" s="10"/>
      <c r="AI1" s="10"/>
      <c r="AJ1" s="10"/>
      <c r="AK1" s="10"/>
    </row>
    <row r="2" spans="1:37" s="3" customFormat="1" ht="20.25" customHeight="1" x14ac:dyDescent="0.15">
      <c r="A2" s="272" t="s">
        <v>47</v>
      </c>
      <c r="B2" s="272" t="s">
        <v>234</v>
      </c>
      <c r="C2" s="261" t="s">
        <v>58</v>
      </c>
      <c r="D2" s="262"/>
      <c r="E2" s="262"/>
      <c r="F2" s="262"/>
      <c r="G2" s="262"/>
      <c r="H2" s="263"/>
      <c r="I2" s="261" t="s">
        <v>59</v>
      </c>
      <c r="J2" s="262"/>
      <c r="K2" s="262"/>
      <c r="L2" s="262"/>
      <c r="M2" s="262"/>
      <c r="N2" s="262"/>
      <c r="O2" s="262"/>
      <c r="P2" s="262"/>
      <c r="Q2" s="263"/>
      <c r="R2" s="261" t="s">
        <v>274</v>
      </c>
      <c r="S2" s="262"/>
      <c r="T2" s="262"/>
      <c r="U2" s="262"/>
      <c r="V2" s="262"/>
      <c r="W2" s="262"/>
      <c r="X2" s="263"/>
      <c r="Y2" s="261" t="s">
        <v>84</v>
      </c>
      <c r="Z2" s="262"/>
      <c r="AA2" s="262"/>
      <c r="AB2" s="262"/>
      <c r="AC2" s="262"/>
      <c r="AD2" s="263"/>
      <c r="AE2" s="258" t="s">
        <v>235</v>
      </c>
      <c r="AF2" s="259"/>
      <c r="AG2" s="259"/>
      <c r="AH2" s="259"/>
      <c r="AI2" s="259"/>
      <c r="AJ2" s="259"/>
      <c r="AK2" s="260"/>
    </row>
    <row r="3" spans="1:37" s="3" customFormat="1" ht="19.5" customHeight="1" x14ac:dyDescent="0.15">
      <c r="A3" s="273"/>
      <c r="B3" s="273"/>
      <c r="C3" s="256" t="s">
        <v>41</v>
      </c>
      <c r="D3" s="269"/>
      <c r="E3" s="257"/>
      <c r="F3" s="270" t="s">
        <v>60</v>
      </c>
      <c r="G3" s="256" t="s">
        <v>61</v>
      </c>
      <c r="H3" s="257"/>
      <c r="I3" s="256" t="s">
        <v>41</v>
      </c>
      <c r="J3" s="269"/>
      <c r="K3" s="257"/>
      <c r="L3" s="270" t="s">
        <v>280</v>
      </c>
      <c r="M3" s="270" t="s">
        <v>60</v>
      </c>
      <c r="N3" s="256" t="s">
        <v>61</v>
      </c>
      <c r="O3" s="257"/>
      <c r="P3" s="270" t="s">
        <v>332</v>
      </c>
      <c r="Q3" s="270" t="s">
        <v>333</v>
      </c>
      <c r="R3" s="256" t="s">
        <v>41</v>
      </c>
      <c r="S3" s="269"/>
      <c r="T3" s="257"/>
      <c r="U3" s="270" t="s">
        <v>280</v>
      </c>
      <c r="V3" s="270" t="s">
        <v>60</v>
      </c>
      <c r="W3" s="256" t="s">
        <v>61</v>
      </c>
      <c r="X3" s="257"/>
      <c r="Y3" s="256" t="s">
        <v>41</v>
      </c>
      <c r="Z3" s="269"/>
      <c r="AA3" s="257"/>
      <c r="AB3" s="270" t="s">
        <v>60</v>
      </c>
      <c r="AC3" s="256" t="s">
        <v>61</v>
      </c>
      <c r="AD3" s="257"/>
      <c r="AE3" s="266" t="s">
        <v>41</v>
      </c>
      <c r="AF3" s="267"/>
      <c r="AG3" s="268"/>
      <c r="AH3" s="264" t="s">
        <v>280</v>
      </c>
      <c r="AI3" s="264" t="s">
        <v>60</v>
      </c>
      <c r="AJ3" s="266" t="s">
        <v>61</v>
      </c>
      <c r="AK3" s="268"/>
    </row>
    <row r="4" spans="1:37" s="3" customFormat="1" ht="28.35" customHeight="1" x14ac:dyDescent="0.15">
      <c r="A4" s="274"/>
      <c r="B4" s="274"/>
      <c r="C4" s="202" t="s">
        <v>281</v>
      </c>
      <c r="D4" s="202" t="s">
        <v>46</v>
      </c>
      <c r="E4" s="202" t="s">
        <v>44</v>
      </c>
      <c r="F4" s="271"/>
      <c r="G4" s="202" t="s">
        <v>92</v>
      </c>
      <c r="H4" s="202" t="s">
        <v>31</v>
      </c>
      <c r="I4" s="203" t="s">
        <v>45</v>
      </c>
      <c r="J4" s="202" t="s">
        <v>46</v>
      </c>
      <c r="K4" s="202" t="s">
        <v>44</v>
      </c>
      <c r="L4" s="271"/>
      <c r="M4" s="271"/>
      <c r="N4" s="202" t="s">
        <v>92</v>
      </c>
      <c r="O4" s="202" t="s">
        <v>31</v>
      </c>
      <c r="P4" s="271"/>
      <c r="Q4" s="271"/>
      <c r="R4" s="202" t="s">
        <v>45</v>
      </c>
      <c r="S4" s="202" t="s">
        <v>46</v>
      </c>
      <c r="T4" s="202" t="s">
        <v>44</v>
      </c>
      <c r="U4" s="271"/>
      <c r="V4" s="271"/>
      <c r="W4" s="202" t="s">
        <v>92</v>
      </c>
      <c r="X4" s="202" t="s">
        <v>31</v>
      </c>
      <c r="Y4" s="203" t="s">
        <v>45</v>
      </c>
      <c r="Z4" s="202" t="s">
        <v>46</v>
      </c>
      <c r="AA4" s="202" t="s">
        <v>44</v>
      </c>
      <c r="AB4" s="271"/>
      <c r="AC4" s="202" t="s">
        <v>92</v>
      </c>
      <c r="AD4" s="202" t="s">
        <v>31</v>
      </c>
      <c r="AE4" s="204" t="s">
        <v>42</v>
      </c>
      <c r="AF4" s="205" t="s">
        <v>43</v>
      </c>
      <c r="AG4" s="205" t="s">
        <v>44</v>
      </c>
      <c r="AH4" s="265"/>
      <c r="AI4" s="265"/>
      <c r="AJ4" s="204" t="s">
        <v>92</v>
      </c>
      <c r="AK4" s="205" t="s">
        <v>31</v>
      </c>
    </row>
    <row r="5" spans="1:37" s="3" customFormat="1" ht="14.25" customHeight="1" x14ac:dyDescent="0.15">
      <c r="A5" s="278" t="s">
        <v>267</v>
      </c>
      <c r="B5" s="103">
        <v>2021</v>
      </c>
      <c r="C5" s="141" t="s">
        <v>81</v>
      </c>
      <c r="D5" s="141" t="s">
        <v>81</v>
      </c>
      <c r="E5" s="148" t="s">
        <v>81</v>
      </c>
      <c r="F5" s="141" t="s">
        <v>81</v>
      </c>
      <c r="G5" s="142" t="s">
        <v>81</v>
      </c>
      <c r="H5" s="150" t="s">
        <v>81</v>
      </c>
      <c r="I5" s="141">
        <f t="shared" ref="I5:Q6" si="0">SUM(I20,I35,I50,I65,I80,I95,I110,I125,I140,I155,I170,I185,I200,I215,I230,I245,I590,I260,I275,I290,I305,I320,I335,I350,I365,I380,I395,I410,I425,I440,I455,I470,I485,I500,I515,I530,I545,I560,I575)</f>
        <v>255885</v>
      </c>
      <c r="J5" s="141">
        <f t="shared" si="0"/>
        <v>255885</v>
      </c>
      <c r="K5" s="148">
        <f t="shared" si="0"/>
        <v>0</v>
      </c>
      <c r="L5" s="141">
        <f t="shared" si="0"/>
        <v>0</v>
      </c>
      <c r="M5" s="141">
        <f t="shared" si="0"/>
        <v>0</v>
      </c>
      <c r="N5" s="141">
        <f t="shared" si="0"/>
        <v>0</v>
      </c>
      <c r="O5" s="141">
        <f t="shared" si="0"/>
        <v>316795</v>
      </c>
      <c r="P5" s="141">
        <f t="shared" si="0"/>
        <v>7818871</v>
      </c>
      <c r="Q5" s="141">
        <f t="shared" si="0"/>
        <v>0</v>
      </c>
      <c r="R5" s="141" t="s">
        <v>81</v>
      </c>
      <c r="S5" s="141" t="s">
        <v>81</v>
      </c>
      <c r="T5" s="148" t="s">
        <v>81</v>
      </c>
      <c r="U5" s="141">
        <f t="shared" ref="U5:U12" si="1">SUM(U20,U35,U50,U65,U80,U95,U110,U125,U140,U155,U170,U185,U200,U215,U230,U245,U590,U260,U275,U290,U305,U320,U335,U350,U365,U380,U395,U410,U425,U440,U455,U470,U485,U500,U515,U530,U545,U560,U575)</f>
        <v>0</v>
      </c>
      <c r="V5" s="141" t="s">
        <v>81</v>
      </c>
      <c r="W5" s="141" t="s">
        <v>81</v>
      </c>
      <c r="X5" s="150" t="s">
        <v>81</v>
      </c>
      <c r="Y5" s="141" t="s">
        <v>81</v>
      </c>
      <c r="Z5" s="141" t="s">
        <v>81</v>
      </c>
      <c r="AA5" s="148" t="s">
        <v>81</v>
      </c>
      <c r="AB5" s="141" t="s">
        <v>81</v>
      </c>
      <c r="AC5" s="141" t="s">
        <v>81</v>
      </c>
      <c r="AD5" s="150" t="s">
        <v>81</v>
      </c>
      <c r="AE5" s="141">
        <f>SUM(I5)</f>
        <v>255885</v>
      </c>
      <c r="AF5" s="141">
        <f t="shared" ref="AF5" si="2">SUM(J5)</f>
        <v>255885</v>
      </c>
      <c r="AG5" s="148">
        <f t="shared" ref="AG5" si="3">AE5-AF5</f>
        <v>0</v>
      </c>
      <c r="AH5" s="149">
        <f>SUM(L5,U5)</f>
        <v>0</v>
      </c>
      <c r="AI5" s="149">
        <f t="shared" ref="AI5" si="4">SUM(F5,M5,V5,AB5)</f>
        <v>0</v>
      </c>
      <c r="AJ5" s="141">
        <f t="shared" ref="AJ5" si="5">SUM(G5,N5,W5,AC5)</f>
        <v>0</v>
      </c>
      <c r="AK5" s="150">
        <f t="shared" ref="AK5" si="6">SUM(H5,O5,X5,AD5)</f>
        <v>316795</v>
      </c>
    </row>
    <row r="6" spans="1:37" s="3" customFormat="1" ht="14.25" customHeight="1" x14ac:dyDescent="0.15">
      <c r="A6" s="279"/>
      <c r="B6" s="103">
        <v>2020</v>
      </c>
      <c r="C6" s="141" t="s">
        <v>81</v>
      </c>
      <c r="D6" s="141" t="s">
        <v>81</v>
      </c>
      <c r="E6" s="148" t="s">
        <v>81</v>
      </c>
      <c r="F6" s="141" t="s">
        <v>81</v>
      </c>
      <c r="G6" s="142" t="s">
        <v>81</v>
      </c>
      <c r="H6" s="150" t="s">
        <v>81</v>
      </c>
      <c r="I6" s="141">
        <f t="shared" si="0"/>
        <v>66699</v>
      </c>
      <c r="J6" s="141">
        <f t="shared" si="0"/>
        <v>66699</v>
      </c>
      <c r="K6" s="148">
        <f t="shared" si="0"/>
        <v>0</v>
      </c>
      <c r="L6" s="141">
        <f t="shared" si="0"/>
        <v>0</v>
      </c>
      <c r="M6" s="141">
        <f t="shared" si="0"/>
        <v>0</v>
      </c>
      <c r="N6" s="141">
        <f t="shared" si="0"/>
        <v>0</v>
      </c>
      <c r="O6" s="141">
        <f t="shared" si="0"/>
        <v>12220386</v>
      </c>
      <c r="P6" s="141">
        <f t="shared" si="0"/>
        <v>2737443</v>
      </c>
      <c r="Q6" s="141">
        <f t="shared" si="0"/>
        <v>0</v>
      </c>
      <c r="R6" s="141" t="s">
        <v>81</v>
      </c>
      <c r="S6" s="141" t="s">
        <v>81</v>
      </c>
      <c r="T6" s="148" t="s">
        <v>81</v>
      </c>
      <c r="U6" s="141">
        <f t="shared" si="1"/>
        <v>0</v>
      </c>
      <c r="V6" s="141" t="s">
        <v>81</v>
      </c>
      <c r="W6" s="141" t="s">
        <v>81</v>
      </c>
      <c r="X6" s="150" t="s">
        <v>81</v>
      </c>
      <c r="Y6" s="141" t="s">
        <v>81</v>
      </c>
      <c r="Z6" s="141" t="s">
        <v>81</v>
      </c>
      <c r="AA6" s="148" t="s">
        <v>81</v>
      </c>
      <c r="AB6" s="141" t="s">
        <v>81</v>
      </c>
      <c r="AC6" s="141" t="s">
        <v>81</v>
      </c>
      <c r="AD6" s="150" t="s">
        <v>81</v>
      </c>
      <c r="AE6" s="141">
        <f t="shared" ref="AE6" si="7">SUM(I6)</f>
        <v>66699</v>
      </c>
      <c r="AF6" s="141">
        <f t="shared" ref="AF6" si="8">SUM(J6)</f>
        <v>66699</v>
      </c>
      <c r="AG6" s="148">
        <f t="shared" ref="AG6" si="9">AE6-AF6</f>
        <v>0</v>
      </c>
      <c r="AH6" s="149">
        <f>SUM(L6,U6)</f>
        <v>0</v>
      </c>
      <c r="AI6" s="149">
        <f t="shared" ref="AI6" si="10">SUM(F6,M6,V6,AB6)</f>
        <v>0</v>
      </c>
      <c r="AJ6" s="141">
        <f t="shared" ref="AJ6" si="11">SUM(G6,N6,W6,AC6)</f>
        <v>0</v>
      </c>
      <c r="AK6" s="150">
        <f t="shared" ref="AK6" si="12">SUM(H6,O6,X6,AD6)</f>
        <v>12220386</v>
      </c>
    </row>
    <row r="7" spans="1:37" s="3" customFormat="1" ht="14.25" customHeight="1" x14ac:dyDescent="0.15">
      <c r="A7" s="279"/>
      <c r="B7" s="103">
        <v>2019</v>
      </c>
      <c r="C7" s="141" t="s">
        <v>81</v>
      </c>
      <c r="D7" s="141" t="s">
        <v>81</v>
      </c>
      <c r="E7" s="148" t="s">
        <v>81</v>
      </c>
      <c r="F7" s="141" t="s">
        <v>81</v>
      </c>
      <c r="G7" s="142" t="s">
        <v>81</v>
      </c>
      <c r="H7" s="150" t="s">
        <v>81</v>
      </c>
      <c r="I7" s="141">
        <f t="shared" ref="I7:Q7" si="13">SUM(I22,I37,I52,I67,I82,I97,I112,I127,I142,I157,I172,I187,I202,I217,I232,I247,I592,I262,I277,I292,I307,I322,I337,I352,I367,I382,I397,I412,I427,I442,I457,I472,I487,I502,I517,I532,I547,I562,I577)</f>
        <v>86224</v>
      </c>
      <c r="J7" s="141">
        <f t="shared" si="13"/>
        <v>86224</v>
      </c>
      <c r="K7" s="148">
        <f t="shared" si="13"/>
        <v>0</v>
      </c>
      <c r="L7" s="141">
        <f t="shared" si="13"/>
        <v>0</v>
      </c>
      <c r="M7" s="141">
        <f t="shared" si="13"/>
        <v>0</v>
      </c>
      <c r="N7" s="141">
        <f t="shared" si="13"/>
        <v>0</v>
      </c>
      <c r="O7" s="141">
        <f t="shared" si="13"/>
        <v>142343</v>
      </c>
      <c r="P7" s="141">
        <f t="shared" si="13"/>
        <v>4434921</v>
      </c>
      <c r="Q7" s="141">
        <f t="shared" si="13"/>
        <v>0</v>
      </c>
      <c r="R7" s="141" t="s">
        <v>81</v>
      </c>
      <c r="S7" s="141" t="s">
        <v>81</v>
      </c>
      <c r="T7" s="148" t="s">
        <v>81</v>
      </c>
      <c r="U7" s="141">
        <f t="shared" si="1"/>
        <v>4814441</v>
      </c>
      <c r="V7" s="141" t="s">
        <v>81</v>
      </c>
      <c r="W7" s="141" t="s">
        <v>81</v>
      </c>
      <c r="X7" s="150" t="s">
        <v>81</v>
      </c>
      <c r="Y7" s="141" t="s">
        <v>81</v>
      </c>
      <c r="Z7" s="141" t="s">
        <v>81</v>
      </c>
      <c r="AA7" s="148" t="s">
        <v>81</v>
      </c>
      <c r="AB7" s="141" t="s">
        <v>81</v>
      </c>
      <c r="AC7" s="141" t="s">
        <v>81</v>
      </c>
      <c r="AD7" s="150" t="s">
        <v>81</v>
      </c>
      <c r="AE7" s="141">
        <f t="shared" ref="AE7:AF10" si="14">SUM(I7)</f>
        <v>86224</v>
      </c>
      <c r="AF7" s="141">
        <f t="shared" si="14"/>
        <v>86224</v>
      </c>
      <c r="AG7" s="148">
        <f t="shared" ref="AG7:AG18" si="15">AE7-AF7</f>
        <v>0</v>
      </c>
      <c r="AH7" s="149">
        <f>SUM(L7,U7)</f>
        <v>4814441</v>
      </c>
      <c r="AI7" s="149">
        <f t="shared" ref="AI7:AK18" si="16">SUM(F7,M7,V7,AB7)</f>
        <v>0</v>
      </c>
      <c r="AJ7" s="141">
        <f t="shared" si="16"/>
        <v>0</v>
      </c>
      <c r="AK7" s="150">
        <f t="shared" si="16"/>
        <v>142343</v>
      </c>
    </row>
    <row r="8" spans="1:37" s="3" customFormat="1" ht="14.25" customHeight="1" x14ac:dyDescent="0.15">
      <c r="A8" s="279"/>
      <c r="B8" s="103">
        <v>2018</v>
      </c>
      <c r="C8" s="141" t="s">
        <v>81</v>
      </c>
      <c r="D8" s="141" t="s">
        <v>81</v>
      </c>
      <c r="E8" s="148" t="s">
        <v>81</v>
      </c>
      <c r="F8" s="141" t="s">
        <v>81</v>
      </c>
      <c r="G8" s="142" t="s">
        <v>81</v>
      </c>
      <c r="H8" s="150" t="s">
        <v>81</v>
      </c>
      <c r="I8" s="141">
        <f t="shared" ref="I8:Q8" si="17">SUM(I23,I38,I53,I68,I83,I98,I113,I128,I143,I158,I173,I188,I203,I218,I233,I248,I593,I263,I278,I293,I308,I323,I338,I353,I368,I383,I398,I413,I428,I443,I458,I473,I488,I503,I518,I533,I548,I563,I578)</f>
        <v>10241</v>
      </c>
      <c r="J8" s="141">
        <f t="shared" si="17"/>
        <v>10241</v>
      </c>
      <c r="K8" s="148">
        <f t="shared" si="17"/>
        <v>0</v>
      </c>
      <c r="L8" s="141">
        <f t="shared" si="17"/>
        <v>25917305</v>
      </c>
      <c r="M8" s="141">
        <f t="shared" si="17"/>
        <v>0</v>
      </c>
      <c r="N8" s="141">
        <f t="shared" si="17"/>
        <v>0</v>
      </c>
      <c r="O8" s="141">
        <f t="shared" si="17"/>
        <v>242884</v>
      </c>
      <c r="P8" s="141">
        <f t="shared" si="17"/>
        <v>3465676</v>
      </c>
      <c r="Q8" s="141">
        <f t="shared" si="17"/>
        <v>0</v>
      </c>
      <c r="R8" s="141" t="s">
        <v>81</v>
      </c>
      <c r="S8" s="141" t="s">
        <v>81</v>
      </c>
      <c r="T8" s="148" t="s">
        <v>81</v>
      </c>
      <c r="U8" s="141">
        <f t="shared" si="1"/>
        <v>85307085</v>
      </c>
      <c r="V8" s="141" t="s">
        <v>81</v>
      </c>
      <c r="W8" s="141" t="s">
        <v>81</v>
      </c>
      <c r="X8" s="150" t="s">
        <v>81</v>
      </c>
      <c r="Y8" s="141" t="s">
        <v>81</v>
      </c>
      <c r="Z8" s="141" t="s">
        <v>81</v>
      </c>
      <c r="AA8" s="148" t="s">
        <v>81</v>
      </c>
      <c r="AB8" s="141" t="s">
        <v>81</v>
      </c>
      <c r="AC8" s="141" t="s">
        <v>81</v>
      </c>
      <c r="AD8" s="150" t="s">
        <v>81</v>
      </c>
      <c r="AE8" s="141">
        <f t="shared" si="14"/>
        <v>10241</v>
      </c>
      <c r="AF8" s="141">
        <f t="shared" si="14"/>
        <v>10241</v>
      </c>
      <c r="AG8" s="148">
        <f t="shared" si="15"/>
        <v>0</v>
      </c>
      <c r="AH8" s="149">
        <f>SUM(L8,U8)</f>
        <v>111224390</v>
      </c>
      <c r="AI8" s="149">
        <f t="shared" si="16"/>
        <v>0</v>
      </c>
      <c r="AJ8" s="141">
        <f t="shared" si="16"/>
        <v>0</v>
      </c>
      <c r="AK8" s="150">
        <f t="shared" si="16"/>
        <v>242884</v>
      </c>
    </row>
    <row r="9" spans="1:37" s="3" customFormat="1" x14ac:dyDescent="0.15">
      <c r="A9" s="279"/>
      <c r="B9" s="103">
        <v>2017</v>
      </c>
      <c r="C9" s="141" t="s">
        <v>81</v>
      </c>
      <c r="D9" s="141" t="s">
        <v>81</v>
      </c>
      <c r="E9" s="148" t="s">
        <v>81</v>
      </c>
      <c r="F9" s="141" t="s">
        <v>81</v>
      </c>
      <c r="G9" s="142" t="s">
        <v>81</v>
      </c>
      <c r="H9" s="150" t="s">
        <v>81</v>
      </c>
      <c r="I9" s="141">
        <f t="shared" ref="I9:Q9" si="18">SUM(I24,I39,I54,I69,I84,I99,I114,I129,I144,I159,I174,I189,I204,I219,I234,I249,I594,I264,I279,I294,I309,I324,I339,I354,I369,I384,I399,I414,I429,I444,I459,I474,I489,I504,I519,I534,I549,I564,I579)</f>
        <v>12703</v>
      </c>
      <c r="J9" s="141">
        <f t="shared" si="18"/>
        <v>12703</v>
      </c>
      <c r="K9" s="148">
        <f t="shared" si="18"/>
        <v>0</v>
      </c>
      <c r="L9" s="141">
        <f t="shared" si="18"/>
        <v>68466948</v>
      </c>
      <c r="M9" s="141">
        <f t="shared" si="18"/>
        <v>0</v>
      </c>
      <c r="N9" s="141">
        <f t="shared" si="18"/>
        <v>0</v>
      </c>
      <c r="O9" s="141">
        <f t="shared" si="18"/>
        <v>9828890</v>
      </c>
      <c r="P9" s="141">
        <f t="shared" si="18"/>
        <v>3910674</v>
      </c>
      <c r="Q9" s="141">
        <f t="shared" si="18"/>
        <v>0</v>
      </c>
      <c r="R9" s="141" t="s">
        <v>81</v>
      </c>
      <c r="S9" s="141" t="s">
        <v>81</v>
      </c>
      <c r="T9" s="148" t="s">
        <v>81</v>
      </c>
      <c r="U9" s="141">
        <f t="shared" si="1"/>
        <v>68319536</v>
      </c>
      <c r="V9" s="141" t="s">
        <v>81</v>
      </c>
      <c r="W9" s="141" t="s">
        <v>81</v>
      </c>
      <c r="X9" s="150" t="s">
        <v>81</v>
      </c>
      <c r="Y9" s="141" t="s">
        <v>81</v>
      </c>
      <c r="Z9" s="141" t="s">
        <v>81</v>
      </c>
      <c r="AA9" s="148" t="s">
        <v>81</v>
      </c>
      <c r="AB9" s="141" t="s">
        <v>81</v>
      </c>
      <c r="AC9" s="141" t="s">
        <v>81</v>
      </c>
      <c r="AD9" s="150" t="s">
        <v>81</v>
      </c>
      <c r="AE9" s="141">
        <f t="shared" si="14"/>
        <v>12703</v>
      </c>
      <c r="AF9" s="141">
        <f t="shared" si="14"/>
        <v>12703</v>
      </c>
      <c r="AG9" s="148">
        <f t="shared" si="15"/>
        <v>0</v>
      </c>
      <c r="AH9" s="149">
        <f t="shared" ref="AH9:AH87" si="19">SUM(L9,U9)</f>
        <v>136786484</v>
      </c>
      <c r="AI9" s="149">
        <f t="shared" si="16"/>
        <v>0</v>
      </c>
      <c r="AJ9" s="141">
        <f t="shared" si="16"/>
        <v>0</v>
      </c>
      <c r="AK9" s="150">
        <f t="shared" si="16"/>
        <v>9828890</v>
      </c>
    </row>
    <row r="10" spans="1:37" s="3" customFormat="1" x14ac:dyDescent="0.15">
      <c r="A10" s="279"/>
      <c r="B10" s="104">
        <v>2016</v>
      </c>
      <c r="C10" s="141" t="s">
        <v>81</v>
      </c>
      <c r="D10" s="141" t="s">
        <v>81</v>
      </c>
      <c r="E10" s="148" t="s">
        <v>81</v>
      </c>
      <c r="F10" s="141" t="s">
        <v>81</v>
      </c>
      <c r="G10" s="142" t="s">
        <v>81</v>
      </c>
      <c r="H10" s="150" t="s">
        <v>81</v>
      </c>
      <c r="I10" s="141">
        <f t="shared" ref="I10:Q10" si="20">SUM(I25,I40,I55,I70,I85,I100,I115,I130,I145,I160,I175,I190,I205,I220,I235,I250,I595,I265,I280,I295,I310,I325,I340,I355,I370,I385,I400,I415,I430,I445,I460,I475,I490,I505,I520,I535,I550,I565,I580)</f>
        <v>395789</v>
      </c>
      <c r="J10" s="141">
        <f t="shared" si="20"/>
        <v>395789</v>
      </c>
      <c r="K10" s="148">
        <f t="shared" si="20"/>
        <v>0</v>
      </c>
      <c r="L10" s="141">
        <f t="shared" si="20"/>
        <v>42768776</v>
      </c>
      <c r="M10" s="141">
        <f t="shared" si="20"/>
        <v>0</v>
      </c>
      <c r="N10" s="141">
        <f t="shared" si="20"/>
        <v>0</v>
      </c>
      <c r="O10" s="141">
        <f t="shared" si="20"/>
        <v>1311745</v>
      </c>
      <c r="P10" s="141">
        <f t="shared" si="20"/>
        <v>5434525</v>
      </c>
      <c r="Q10" s="141">
        <f t="shared" si="20"/>
        <v>22230</v>
      </c>
      <c r="R10" s="141" t="s">
        <v>81</v>
      </c>
      <c r="S10" s="141" t="s">
        <v>81</v>
      </c>
      <c r="T10" s="148" t="s">
        <v>81</v>
      </c>
      <c r="U10" s="141">
        <f t="shared" si="1"/>
        <v>9687811</v>
      </c>
      <c r="V10" s="141" t="s">
        <v>81</v>
      </c>
      <c r="W10" s="141" t="s">
        <v>81</v>
      </c>
      <c r="X10" s="150" t="s">
        <v>81</v>
      </c>
      <c r="Y10" s="141" t="s">
        <v>81</v>
      </c>
      <c r="Z10" s="141" t="s">
        <v>81</v>
      </c>
      <c r="AA10" s="148" t="s">
        <v>81</v>
      </c>
      <c r="AB10" s="141" t="s">
        <v>81</v>
      </c>
      <c r="AC10" s="141" t="s">
        <v>81</v>
      </c>
      <c r="AD10" s="150" t="s">
        <v>81</v>
      </c>
      <c r="AE10" s="141">
        <f t="shared" si="14"/>
        <v>395789</v>
      </c>
      <c r="AF10" s="141">
        <f t="shared" si="14"/>
        <v>395789</v>
      </c>
      <c r="AG10" s="148">
        <f>AE10-AF10</f>
        <v>0</v>
      </c>
      <c r="AH10" s="149">
        <f t="shared" si="19"/>
        <v>52456587</v>
      </c>
      <c r="AI10" s="149">
        <f t="shared" si="16"/>
        <v>0</v>
      </c>
      <c r="AJ10" s="141">
        <f t="shared" si="16"/>
        <v>0</v>
      </c>
      <c r="AK10" s="150">
        <f t="shared" si="16"/>
        <v>1311745</v>
      </c>
    </row>
    <row r="11" spans="1:37" s="3" customFormat="1" x14ac:dyDescent="0.15">
      <c r="A11" s="279"/>
      <c r="B11" s="104">
        <v>2015</v>
      </c>
      <c r="C11" s="141">
        <f t="shared" ref="C11:H18" si="21">SUM(C26,C41,C56,C71,C86,C101,C116,C131,C146,C161,C176,C191,C206,C221,C236,C251,C596,C266,C281,C296,C311,C326,C341,C356,C371,C386,C401,C416,C431,C446,C461,C476,C491,C506,C521,C536,C551,C566,C581)</f>
        <v>431892620</v>
      </c>
      <c r="D11" s="141">
        <f t="shared" si="21"/>
        <v>431892620</v>
      </c>
      <c r="E11" s="148">
        <f t="shared" si="21"/>
        <v>0</v>
      </c>
      <c r="F11" s="141">
        <f t="shared" si="21"/>
        <v>33811792179</v>
      </c>
      <c r="G11" s="142">
        <f t="shared" si="21"/>
        <v>35918044</v>
      </c>
      <c r="H11" s="150">
        <f t="shared" si="21"/>
        <v>166505888</v>
      </c>
      <c r="I11" s="141">
        <f t="shared" ref="I11:Q11" si="22">SUM(I26,I41,I56,I71,I86,I101,I116,I131,I146,I161,I176,I191,I206,I221,I236,I251,I596,I266,I281,I296,I311,I326,I341,I356,I371,I386,I401,I416,I431,I446,I461,I476,I491,I506,I521,I536,I551,I566,I581)</f>
        <v>343876357</v>
      </c>
      <c r="J11" s="141">
        <f t="shared" si="22"/>
        <v>343876357</v>
      </c>
      <c r="K11" s="148">
        <f t="shared" si="22"/>
        <v>0</v>
      </c>
      <c r="L11" s="141">
        <f t="shared" si="22"/>
        <v>0</v>
      </c>
      <c r="M11" s="141">
        <f t="shared" si="22"/>
        <v>407048952</v>
      </c>
      <c r="N11" s="141">
        <f t="shared" si="22"/>
        <v>13808</v>
      </c>
      <c r="O11" s="141">
        <f t="shared" si="22"/>
        <v>44923804</v>
      </c>
      <c r="P11" s="141">
        <f t="shared" si="22"/>
        <v>3245066</v>
      </c>
      <c r="Q11" s="141">
        <f t="shared" si="22"/>
        <v>0</v>
      </c>
      <c r="R11" s="141">
        <f t="shared" ref="R11:T18" si="23">SUM(R26,R41,R56,R71,R86,R101,R116,R131,R146,R161,R176,R191,R206,R221,R236,R251,R596,R266,R281,R296,R311,R326,R341,R356,R371,R386,R401,R416,R431,R446,R461,R476,R491,R506,R521,R536,R551,R566,R581)</f>
        <v>356861763</v>
      </c>
      <c r="S11" s="141">
        <f t="shared" si="23"/>
        <v>356861763</v>
      </c>
      <c r="T11" s="148">
        <f t="shared" si="23"/>
        <v>0</v>
      </c>
      <c r="U11" s="141">
        <f t="shared" si="1"/>
        <v>0</v>
      </c>
      <c r="V11" s="141">
        <f t="shared" ref="V11:AD11" si="24">SUM(V26,V41,V56,V71,V86,V101,V116,V131,V146,V161,V176,V191,V206,V221,V236,V251,V596,V266,V281,V296,V311,V326,V341,V356,V371,V386,V401,V416,V431,V446,V461,V476,V491,V506,V521,V536,V551,V566,V581)</f>
        <v>415264176</v>
      </c>
      <c r="W11" s="141">
        <f t="shared" si="24"/>
        <v>54815</v>
      </c>
      <c r="X11" s="150">
        <f t="shared" si="24"/>
        <v>14842214</v>
      </c>
      <c r="Y11" s="141">
        <f t="shared" si="24"/>
        <v>0</v>
      </c>
      <c r="Z11" s="141">
        <f t="shared" si="24"/>
        <v>0</v>
      </c>
      <c r="AA11" s="148">
        <f t="shared" si="24"/>
        <v>0</v>
      </c>
      <c r="AB11" s="141">
        <f t="shared" si="24"/>
        <v>678635031</v>
      </c>
      <c r="AC11" s="141">
        <f t="shared" si="24"/>
        <v>204674539</v>
      </c>
      <c r="AD11" s="150">
        <f t="shared" si="24"/>
        <v>17966666</v>
      </c>
      <c r="AE11" s="141">
        <f t="shared" ref="AE11:AE18" si="25">SUM(C11+I11+R11+Y11)</f>
        <v>1132630740</v>
      </c>
      <c r="AF11" s="141">
        <f t="shared" ref="AF11:AF18" si="26">SUM(D11+J11+S11+Z11)</f>
        <v>1132630740</v>
      </c>
      <c r="AG11" s="148">
        <f t="shared" si="15"/>
        <v>0</v>
      </c>
      <c r="AH11" s="149">
        <f t="shared" si="19"/>
        <v>0</v>
      </c>
      <c r="AI11" s="149">
        <f>SUM(F11,M11,V11,AB11)</f>
        <v>35312740338</v>
      </c>
      <c r="AJ11" s="141">
        <f>SUM(G11,N11,W11,AC11)</f>
        <v>240661206</v>
      </c>
      <c r="AK11" s="150">
        <f>SUM(H11,O11,X11,AD11)</f>
        <v>244238572</v>
      </c>
    </row>
    <row r="12" spans="1:37" s="3" customFormat="1" x14ac:dyDescent="0.15">
      <c r="A12" s="279"/>
      <c r="B12" s="104">
        <v>2014</v>
      </c>
      <c r="C12" s="141">
        <f t="shared" si="21"/>
        <v>16024967</v>
      </c>
      <c r="D12" s="141">
        <f t="shared" si="21"/>
        <v>16024967</v>
      </c>
      <c r="E12" s="148">
        <f t="shared" si="21"/>
        <v>0</v>
      </c>
      <c r="F12" s="141">
        <f t="shared" si="21"/>
        <v>327241875</v>
      </c>
      <c r="G12" s="142">
        <f t="shared" si="21"/>
        <v>87500</v>
      </c>
      <c r="H12" s="150">
        <f t="shared" si="21"/>
        <v>27976</v>
      </c>
      <c r="I12" s="141">
        <f t="shared" ref="I12:Q12" si="27">SUM(I27,I42,I57,I72,I87,I102,I117,I132,I147,I162,I177,I192,I207,I222,I237,I252,I597,I267,I282,I297,I312,I327,I342,I357,I372,I387,I402,I417,I432,I447,I462,I477,I492,I507,I522,I537,I552,I567,I582)</f>
        <v>184607187</v>
      </c>
      <c r="J12" s="141">
        <f t="shared" si="27"/>
        <v>184607187</v>
      </c>
      <c r="K12" s="148">
        <f t="shared" si="27"/>
        <v>0</v>
      </c>
      <c r="L12" s="141">
        <f t="shared" si="27"/>
        <v>0</v>
      </c>
      <c r="M12" s="141">
        <f t="shared" si="27"/>
        <v>52368162</v>
      </c>
      <c r="N12" s="141">
        <f t="shared" si="27"/>
        <v>0</v>
      </c>
      <c r="O12" s="141">
        <f t="shared" si="27"/>
        <v>3484918</v>
      </c>
      <c r="P12" s="141">
        <f t="shared" si="27"/>
        <v>442442</v>
      </c>
      <c r="Q12" s="141">
        <f t="shared" si="27"/>
        <v>172855</v>
      </c>
      <c r="R12" s="141">
        <f t="shared" si="23"/>
        <v>192163808</v>
      </c>
      <c r="S12" s="141">
        <f t="shared" si="23"/>
        <v>192163808</v>
      </c>
      <c r="T12" s="148">
        <f t="shared" si="23"/>
        <v>0</v>
      </c>
      <c r="U12" s="141">
        <f t="shared" si="1"/>
        <v>0</v>
      </c>
      <c r="V12" s="141">
        <f t="shared" ref="V12:AD12" si="28">SUM(V27,V42,V57,V72,V87,V102,V117,V132,V147,V162,V177,V192,V207,V222,V237,V252,V597,V267,V282,V297,V312,V327,V342,V357,V372,V387,V402,V417,V432,V447,V462,V477,V492,V507,V522,V537,V552,V567,V582)</f>
        <v>47282371</v>
      </c>
      <c r="W12" s="141">
        <f t="shared" si="28"/>
        <v>0</v>
      </c>
      <c r="X12" s="150">
        <f t="shared" si="28"/>
        <v>314572</v>
      </c>
      <c r="Y12" s="141">
        <f t="shared" si="28"/>
        <v>0</v>
      </c>
      <c r="Z12" s="141">
        <f t="shared" si="28"/>
        <v>0</v>
      </c>
      <c r="AA12" s="148">
        <f t="shared" si="28"/>
        <v>0</v>
      </c>
      <c r="AB12" s="141">
        <f t="shared" si="28"/>
        <v>0</v>
      </c>
      <c r="AC12" s="141">
        <f t="shared" si="28"/>
        <v>133492141</v>
      </c>
      <c r="AD12" s="150">
        <f t="shared" si="28"/>
        <v>0</v>
      </c>
      <c r="AE12" s="141">
        <f t="shared" si="25"/>
        <v>392795962</v>
      </c>
      <c r="AF12" s="141">
        <f t="shared" si="26"/>
        <v>392795962</v>
      </c>
      <c r="AG12" s="148">
        <f t="shared" si="15"/>
        <v>0</v>
      </c>
      <c r="AH12" s="149">
        <f t="shared" si="19"/>
        <v>0</v>
      </c>
      <c r="AI12" s="149">
        <f t="shared" si="16"/>
        <v>426892408</v>
      </c>
      <c r="AJ12" s="141">
        <f t="shared" si="16"/>
        <v>133579641</v>
      </c>
      <c r="AK12" s="150">
        <f t="shared" si="16"/>
        <v>3827466</v>
      </c>
    </row>
    <row r="13" spans="1:37" s="3" customFormat="1" x14ac:dyDescent="0.15">
      <c r="A13" s="279"/>
      <c r="B13" s="104">
        <v>2013</v>
      </c>
      <c r="C13" s="141">
        <f t="shared" si="21"/>
        <v>1817811172</v>
      </c>
      <c r="D13" s="141">
        <f t="shared" si="21"/>
        <v>1817811172</v>
      </c>
      <c r="E13" s="148">
        <f t="shared" si="21"/>
        <v>0</v>
      </c>
      <c r="F13" s="141">
        <f t="shared" si="21"/>
        <v>294424872</v>
      </c>
      <c r="G13" s="142">
        <f t="shared" si="21"/>
        <v>9638354</v>
      </c>
      <c r="H13" s="150">
        <f t="shared" si="21"/>
        <v>2465334</v>
      </c>
      <c r="I13" s="141">
        <f t="shared" ref="I13:Q13" si="29">SUM(I28,I43,I58,I73,I88,I103,I118,I133,I148,I163,I178,I193,I208,I223,I238,I253,I598,I268,I283,I298,I313,I328,I343,I358,I373,I388,I403,I418,I433,I448,I463,I478,I493,I508,I523,I538,I553,I568,I583)</f>
        <v>1062008580</v>
      </c>
      <c r="J13" s="141">
        <f t="shared" si="29"/>
        <v>1062008580</v>
      </c>
      <c r="K13" s="148">
        <f t="shared" si="29"/>
        <v>0</v>
      </c>
      <c r="L13" s="141">
        <f t="shared" si="29"/>
        <v>0</v>
      </c>
      <c r="M13" s="141">
        <f t="shared" si="29"/>
        <v>61890444</v>
      </c>
      <c r="N13" s="141">
        <f t="shared" si="29"/>
        <v>0</v>
      </c>
      <c r="O13" s="141">
        <f t="shared" si="29"/>
        <v>1411140</v>
      </c>
      <c r="P13" s="141">
        <f t="shared" si="29"/>
        <v>322817</v>
      </c>
      <c r="Q13" s="141">
        <f t="shared" si="29"/>
        <v>840390</v>
      </c>
      <c r="R13" s="141">
        <f t="shared" si="23"/>
        <v>1092811229</v>
      </c>
      <c r="S13" s="141">
        <f t="shared" si="23"/>
        <v>1092811229</v>
      </c>
      <c r="T13" s="148">
        <f t="shared" si="23"/>
        <v>0</v>
      </c>
      <c r="U13" s="141">
        <f>SUM(U28,U43,U58,U73,U88,U103,U118,U133,U148,U163,U178,U193,U208,U223,U238,U253,U598,U268,U283,U298,U313,U328,U343,U358,U373,U388,U403,U418,U433,U448,U463,U478,U493,U508,U524,U538,U553,U568,U583)</f>
        <v>0</v>
      </c>
      <c r="V13" s="141">
        <f>SUM(V28,V43,V58,V73,V88,V103,V118,V133,V148,V163,V178,V193,V208,V223,V238,V253,V598,V268,V283,V298,V313,V328,V343,V358,V373,V388,V403,V418,V433,V448,V463,V478,V493,V508,V524,V538,V553,V568,V583)</f>
        <v>60307258</v>
      </c>
      <c r="W13" s="141">
        <f t="shared" ref="W13:AA18" si="30">SUM(W28,W43,W58,W73,W88,W103,W118,W133,W148,W163,W178,W193,W208,W223,W238,W253,W598,W268,W283,W298,W313,W328,W343,W358,W373,W388,W403,W418,W433,W448,W463,W478,W493,W508,W523,W538,W553,W568,W583)</f>
        <v>0</v>
      </c>
      <c r="X13" s="150">
        <f t="shared" si="30"/>
        <v>549525</v>
      </c>
      <c r="Y13" s="141">
        <f t="shared" si="30"/>
        <v>0</v>
      </c>
      <c r="Z13" s="141">
        <f t="shared" si="30"/>
        <v>0</v>
      </c>
      <c r="AA13" s="148">
        <f t="shared" si="30"/>
        <v>0</v>
      </c>
      <c r="AB13" s="141">
        <f>SUM(AB28,AB43,AB58,AB73,AB88,AB103,AB118,AB133,AB148,AB163,AB178,AB193,AB208,AB223,AB238,AB253,AB598,AB268,AB283,AB298,AB313,AB328,AB343,AB358,AB373,AB388,AB403,AB418,AB433,AB448,AB463,AB478,AB493,AB508,AB524,AB538,AB553,AB568,AB583)</f>
        <v>0</v>
      </c>
      <c r="AC13" s="141">
        <f t="shared" ref="AC13:AD18" si="31">SUM(AC28,AC43,AC58,AC73,AC88,AC103,AC118,AC133,AC148,AC163,AC178,AC193,AC208,AC223,AC238,AC253,AC598,AC268,AC283,AC298,AC313,AC328,AC343,AC358,AC373,AC388,AC403,AC418,AC433,AC448,AC463,AC478,AC493,AC508,AC523,AC538,AC553,AC568,AC583)</f>
        <v>110776654</v>
      </c>
      <c r="AD13" s="150">
        <f t="shared" si="31"/>
        <v>0</v>
      </c>
      <c r="AE13" s="141">
        <f t="shared" si="25"/>
        <v>3972630981</v>
      </c>
      <c r="AF13" s="141">
        <f t="shared" si="26"/>
        <v>3972630981</v>
      </c>
      <c r="AG13" s="148">
        <f t="shared" si="15"/>
        <v>0</v>
      </c>
      <c r="AH13" s="149">
        <f t="shared" si="19"/>
        <v>0</v>
      </c>
      <c r="AI13" s="149">
        <f t="shared" si="16"/>
        <v>416622574</v>
      </c>
      <c r="AJ13" s="141">
        <f t="shared" si="16"/>
        <v>120415008</v>
      </c>
      <c r="AK13" s="150">
        <f t="shared" si="16"/>
        <v>4425999</v>
      </c>
    </row>
    <row r="14" spans="1:37" s="3" customFormat="1" x14ac:dyDescent="0.15">
      <c r="A14" s="279"/>
      <c r="B14" s="104">
        <v>2012</v>
      </c>
      <c r="C14" s="141">
        <f t="shared" si="21"/>
        <v>665083968</v>
      </c>
      <c r="D14" s="141">
        <f t="shared" si="21"/>
        <v>665083968</v>
      </c>
      <c r="E14" s="148">
        <f t="shared" si="21"/>
        <v>0</v>
      </c>
      <c r="F14" s="141">
        <f t="shared" si="21"/>
        <v>2117570613</v>
      </c>
      <c r="G14" s="142">
        <f t="shared" si="21"/>
        <v>44303453</v>
      </c>
      <c r="H14" s="150">
        <f t="shared" si="21"/>
        <v>18631</v>
      </c>
      <c r="I14" s="141">
        <f t="shared" ref="I14:Q14" si="32">SUM(I29,I44,I59,I74,I89,I104,I119,I134,I149,I164,I179,I194,I209,I224,I239,I254,I599,I269,I284,I299,I314,I329,I344,I359,I374,I389,I404,I419,I434,I449,I464,I479,I494,I509,I524,I539,I554,I569,I584)</f>
        <v>1348894839</v>
      </c>
      <c r="J14" s="141">
        <f t="shared" si="32"/>
        <v>1348894839</v>
      </c>
      <c r="K14" s="148">
        <f t="shared" si="32"/>
        <v>0</v>
      </c>
      <c r="L14" s="141">
        <f t="shared" si="32"/>
        <v>0</v>
      </c>
      <c r="M14" s="141">
        <f t="shared" si="32"/>
        <v>154009469</v>
      </c>
      <c r="N14" s="141">
        <f t="shared" si="32"/>
        <v>0</v>
      </c>
      <c r="O14" s="141">
        <f t="shared" si="32"/>
        <v>1145604</v>
      </c>
      <c r="P14" s="141">
        <f t="shared" si="32"/>
        <v>108410</v>
      </c>
      <c r="Q14" s="141">
        <f t="shared" si="32"/>
        <v>0</v>
      </c>
      <c r="R14" s="141">
        <f t="shared" si="23"/>
        <v>1291418338</v>
      </c>
      <c r="S14" s="141">
        <f t="shared" si="23"/>
        <v>1291418338</v>
      </c>
      <c r="T14" s="148">
        <f t="shared" si="23"/>
        <v>0</v>
      </c>
      <c r="U14" s="183">
        <f>SUM(U29,U44,U59,U74,U89,U104,U119,U134,U149,U164,U179,U194,U73,U224,U239,U254,U599,U269,U284,U299,U314,U329,U344,U359,U374,U389,U404,U419,U434,U449,U464,U479,U494,U509,U524,U539,U554,U569,U584)</f>
        <v>0</v>
      </c>
      <c r="V14" s="183">
        <f>SUM(V29,V44,V59,V74,V89,V104,V119,V134,V149,V164,V179,V194,V73,V224,V239,V254,V599,V269,V284,V299,V314,V329,V344,V359,V374,V389,V404,V419,V434,V449,V464,V479,V494,V509,V524,V539,V554,V569,V584)</f>
        <v>60411942</v>
      </c>
      <c r="W14" s="141">
        <f t="shared" si="30"/>
        <v>0</v>
      </c>
      <c r="X14" s="150">
        <f t="shared" si="30"/>
        <v>66594</v>
      </c>
      <c r="Y14" s="141">
        <f t="shared" si="30"/>
        <v>13400000</v>
      </c>
      <c r="Z14" s="141">
        <f t="shared" si="30"/>
        <v>13400000</v>
      </c>
      <c r="AA14" s="141">
        <f t="shared" si="30"/>
        <v>0</v>
      </c>
      <c r="AB14" s="183">
        <f>SUM(AB29,AB44,AB59,AB74,AB89,AB104,AB119,AB134,AB149,AB164,AB179,AB194,AB73,AB224,AB239,AB254,AB599,AB269,AB284,AB299,AB314,AB329,AB344,AB359,AB374,AB389,AB404,AB419,AB434,AB449,AB464,AB479,AB494,AB509,AB524,AB539,AB554,AB569,AB584)</f>
        <v>0</v>
      </c>
      <c r="AC14" s="141">
        <f t="shared" si="31"/>
        <v>24761641</v>
      </c>
      <c r="AD14" s="150">
        <f t="shared" si="31"/>
        <v>0</v>
      </c>
      <c r="AE14" s="141">
        <f t="shared" si="25"/>
        <v>3318797145</v>
      </c>
      <c r="AF14" s="141">
        <f t="shared" si="26"/>
        <v>3318797145</v>
      </c>
      <c r="AG14" s="148">
        <f t="shared" si="15"/>
        <v>0</v>
      </c>
      <c r="AH14" s="149">
        <f t="shared" si="19"/>
        <v>0</v>
      </c>
      <c r="AI14" s="149">
        <f>SUM(F14,M14,V14,AB14)</f>
        <v>2331992024</v>
      </c>
      <c r="AJ14" s="141">
        <f>SUM(G14,N14,W14,AC14)</f>
        <v>69065094</v>
      </c>
      <c r="AK14" s="150">
        <f>SUM(H14,O14,X14,AD14)</f>
        <v>1230829</v>
      </c>
    </row>
    <row r="15" spans="1:37" s="3" customFormat="1" x14ac:dyDescent="0.15">
      <c r="A15" s="279"/>
      <c r="B15" s="104">
        <v>2011</v>
      </c>
      <c r="C15" s="141">
        <f t="shared" si="21"/>
        <v>1590833952</v>
      </c>
      <c r="D15" s="141">
        <f t="shared" si="21"/>
        <v>1590833952</v>
      </c>
      <c r="E15" s="148">
        <f t="shared" si="21"/>
        <v>0</v>
      </c>
      <c r="F15" s="141">
        <f t="shared" si="21"/>
        <v>2619832517</v>
      </c>
      <c r="G15" s="142">
        <f t="shared" si="21"/>
        <v>89095118</v>
      </c>
      <c r="H15" s="150">
        <f t="shared" si="21"/>
        <v>115179</v>
      </c>
      <c r="I15" s="141">
        <f t="shared" ref="I15:Q15" si="33">SUM(I30,I45,I60,I75,I90,I105,I120,I135,I150,I165,I180,I195,I210,I225,I240,I255,I600,I270,I285,I300,I315,I330,I345,I360,I375,I390,I405,I420,I435,I450,I465,I480,I495,I510,I525,I540,I555,I570,I585)</f>
        <v>1023869671</v>
      </c>
      <c r="J15" s="141">
        <f t="shared" si="33"/>
        <v>1023869671</v>
      </c>
      <c r="K15" s="148">
        <f t="shared" si="33"/>
        <v>0</v>
      </c>
      <c r="L15" s="141">
        <f t="shared" si="33"/>
        <v>0</v>
      </c>
      <c r="M15" s="141">
        <f t="shared" si="33"/>
        <v>140190347</v>
      </c>
      <c r="N15" s="141">
        <f t="shared" si="33"/>
        <v>0</v>
      </c>
      <c r="O15" s="141">
        <f t="shared" si="33"/>
        <v>1115464</v>
      </c>
      <c r="P15" s="141">
        <f t="shared" si="33"/>
        <v>0</v>
      </c>
      <c r="Q15" s="141">
        <f t="shared" si="33"/>
        <v>0</v>
      </c>
      <c r="R15" s="141">
        <f t="shared" si="23"/>
        <v>243824065</v>
      </c>
      <c r="S15" s="141">
        <f t="shared" si="23"/>
        <v>243824065</v>
      </c>
      <c r="T15" s="148">
        <f t="shared" si="23"/>
        <v>0</v>
      </c>
      <c r="U15" s="141">
        <f t="shared" ref="U15:V18" si="34">SUM(U30,U45,U60,U75,U90,U105,U120,U135,U150,U165,U180,U195,U210,U225,U240,U255,U600,U270,U285,U300,U315,U330,U345,U360,U375,U390,U405,U420,U435,U450,U465,U480,U495,U510,U525,U540,U555,U570,U585)</f>
        <v>0</v>
      </c>
      <c r="V15" s="141">
        <f t="shared" si="34"/>
        <v>21053287</v>
      </c>
      <c r="W15" s="141">
        <f t="shared" si="30"/>
        <v>0</v>
      </c>
      <c r="X15" s="150">
        <f t="shared" si="30"/>
        <v>7495</v>
      </c>
      <c r="Y15" s="141">
        <f t="shared" si="30"/>
        <v>7800000</v>
      </c>
      <c r="Z15" s="141">
        <f t="shared" si="30"/>
        <v>7800000</v>
      </c>
      <c r="AA15" s="148">
        <f t="shared" si="30"/>
        <v>0</v>
      </c>
      <c r="AB15" s="141">
        <f>SUM(AB30,AB45,AB60,AB75,AB90,AB105,AB120,AB135,AB150,AB165,AB180,AB195,AB210,AB225,AB240,AB255,AB600,AB270,AB285,AB300,AB315,AB330,AB345,AB360,AB375,AB390,AB405,AB420,AB435,AB450,AB465,AB480,AB495,AB510,AB525,AB540,AB555,AB570,AB585)</f>
        <v>0</v>
      </c>
      <c r="AC15" s="141">
        <f t="shared" si="31"/>
        <v>38272</v>
      </c>
      <c r="AD15" s="150">
        <f t="shared" si="31"/>
        <v>0</v>
      </c>
      <c r="AE15" s="141">
        <f t="shared" si="25"/>
        <v>2866327688</v>
      </c>
      <c r="AF15" s="141">
        <f t="shared" si="26"/>
        <v>2866327688</v>
      </c>
      <c r="AG15" s="148">
        <f t="shared" si="15"/>
        <v>0</v>
      </c>
      <c r="AH15" s="149">
        <f t="shared" si="19"/>
        <v>0</v>
      </c>
      <c r="AI15" s="149">
        <f t="shared" si="16"/>
        <v>2781076151</v>
      </c>
      <c r="AJ15" s="141">
        <f t="shared" si="16"/>
        <v>89133390</v>
      </c>
      <c r="AK15" s="150">
        <f t="shared" si="16"/>
        <v>1238138</v>
      </c>
    </row>
    <row r="16" spans="1:37" s="3" customFormat="1" x14ac:dyDescent="0.15">
      <c r="A16" s="279"/>
      <c r="B16" s="104">
        <v>2010</v>
      </c>
      <c r="C16" s="141">
        <f t="shared" si="21"/>
        <v>2321476459</v>
      </c>
      <c r="D16" s="141">
        <f t="shared" si="21"/>
        <v>2321476459</v>
      </c>
      <c r="E16" s="148">
        <f t="shared" si="21"/>
        <v>0</v>
      </c>
      <c r="F16" s="141">
        <f t="shared" si="21"/>
        <v>2166204073</v>
      </c>
      <c r="G16" s="142">
        <f t="shared" si="21"/>
        <v>0</v>
      </c>
      <c r="H16" s="150">
        <f t="shared" si="21"/>
        <v>388746</v>
      </c>
      <c r="I16" s="141">
        <f t="shared" ref="I16:Q16" si="35">SUM(I31,I46,I61,I76,I91,I106,I121,I136,I151,I166,I181,I196,I211,I226,I241,I256,I601,I271,I286,I301,I316,I331,I346,I361,I376,I391,I406,I421,I436,I451,I466,I481,I496,I511,I526,I541,I556,I571,I586)</f>
        <v>624025319</v>
      </c>
      <c r="J16" s="141">
        <f t="shared" si="35"/>
        <v>624025319</v>
      </c>
      <c r="K16" s="148">
        <f t="shared" si="35"/>
        <v>0</v>
      </c>
      <c r="L16" s="141">
        <f t="shared" si="35"/>
        <v>0</v>
      </c>
      <c r="M16" s="141">
        <f t="shared" si="35"/>
        <v>108962597</v>
      </c>
      <c r="N16" s="141">
        <f t="shared" si="35"/>
        <v>0</v>
      </c>
      <c r="O16" s="141">
        <f t="shared" si="35"/>
        <v>1136877</v>
      </c>
      <c r="P16" s="141">
        <f t="shared" si="35"/>
        <v>0</v>
      </c>
      <c r="Q16" s="141">
        <f t="shared" si="35"/>
        <v>0</v>
      </c>
      <c r="R16" s="141">
        <f t="shared" si="23"/>
        <v>73344691</v>
      </c>
      <c r="S16" s="141">
        <f t="shared" si="23"/>
        <v>73344691</v>
      </c>
      <c r="T16" s="148">
        <f t="shared" si="23"/>
        <v>0</v>
      </c>
      <c r="U16" s="141">
        <f t="shared" si="34"/>
        <v>0</v>
      </c>
      <c r="V16" s="141">
        <f t="shared" si="34"/>
        <v>2593489</v>
      </c>
      <c r="W16" s="141">
        <f t="shared" si="30"/>
        <v>0</v>
      </c>
      <c r="X16" s="150">
        <f t="shared" si="30"/>
        <v>5608</v>
      </c>
      <c r="Y16" s="141">
        <f t="shared" si="30"/>
        <v>0</v>
      </c>
      <c r="Z16" s="141">
        <f t="shared" si="30"/>
        <v>0</v>
      </c>
      <c r="AA16" s="148">
        <f t="shared" si="30"/>
        <v>0</v>
      </c>
      <c r="AB16" s="141">
        <f>SUM(AB31,AB46,AB61,AB76,AB91,AB106,AB121,AB136,AB151,AB166,AB181,AB196,AB211,AB226,AB241,AB256,AB601,AB271,AB286,AB301,AB316,AB331,AB346,AB361,AB376,AB391,AB406,AB421,AB436,AB451,AB466,AB481,AB496,AB511,AB526,AB541,AB556,AB571,AB586)</f>
        <v>0</v>
      </c>
      <c r="AC16" s="141">
        <f t="shared" si="31"/>
        <v>0</v>
      </c>
      <c r="AD16" s="150">
        <f t="shared" si="31"/>
        <v>0</v>
      </c>
      <c r="AE16" s="141">
        <f t="shared" si="25"/>
        <v>3018846469</v>
      </c>
      <c r="AF16" s="141">
        <f t="shared" si="26"/>
        <v>3018846469</v>
      </c>
      <c r="AG16" s="148">
        <f t="shared" si="15"/>
        <v>0</v>
      </c>
      <c r="AH16" s="149">
        <f t="shared" si="19"/>
        <v>0</v>
      </c>
      <c r="AI16" s="149">
        <f>SUM(F16,M16,V16,AB16)</f>
        <v>2277760159</v>
      </c>
      <c r="AJ16" s="141">
        <f t="shared" si="16"/>
        <v>0</v>
      </c>
      <c r="AK16" s="150">
        <f t="shared" si="16"/>
        <v>1531231</v>
      </c>
    </row>
    <row r="17" spans="1:37" s="3" customFormat="1" x14ac:dyDescent="0.15">
      <c r="A17" s="279"/>
      <c r="B17" s="104">
        <v>2009</v>
      </c>
      <c r="C17" s="141">
        <f t="shared" si="21"/>
        <v>3454029657</v>
      </c>
      <c r="D17" s="141">
        <f t="shared" si="21"/>
        <v>3454029657</v>
      </c>
      <c r="E17" s="148">
        <f t="shared" si="21"/>
        <v>0</v>
      </c>
      <c r="F17" s="141">
        <f t="shared" si="21"/>
        <v>1044280859</v>
      </c>
      <c r="G17" s="142">
        <f t="shared" si="21"/>
        <v>0</v>
      </c>
      <c r="H17" s="150">
        <f t="shared" si="21"/>
        <v>33688</v>
      </c>
      <c r="I17" s="141">
        <f t="shared" ref="I17:Q17" si="36">SUM(I32,I47,I62,I77,I92,I107,I122,I137,I152,I167,I182,I197,I212,I227,I242,I257,I602,I272,I287,I302,I317,I332,I347,I362,I377,I392,I407,I422,I437,I452,I467,I482,I497,I512,I527,I542,I557,I572,I587)</f>
        <v>624227371</v>
      </c>
      <c r="J17" s="141">
        <f t="shared" si="36"/>
        <v>624227371</v>
      </c>
      <c r="K17" s="148">
        <f t="shared" si="36"/>
        <v>0</v>
      </c>
      <c r="L17" s="141">
        <f t="shared" si="36"/>
        <v>0</v>
      </c>
      <c r="M17" s="141">
        <f t="shared" si="36"/>
        <v>56018535</v>
      </c>
      <c r="N17" s="141">
        <f t="shared" si="36"/>
        <v>0</v>
      </c>
      <c r="O17" s="141">
        <f t="shared" si="36"/>
        <v>855817</v>
      </c>
      <c r="P17" s="141">
        <f t="shared" si="36"/>
        <v>0</v>
      </c>
      <c r="Q17" s="141">
        <f t="shared" si="36"/>
        <v>0</v>
      </c>
      <c r="R17" s="141">
        <f t="shared" si="23"/>
        <v>9338519</v>
      </c>
      <c r="S17" s="141">
        <f t="shared" si="23"/>
        <v>9338519</v>
      </c>
      <c r="T17" s="148">
        <f t="shared" si="23"/>
        <v>0</v>
      </c>
      <c r="U17" s="141">
        <f t="shared" si="34"/>
        <v>0</v>
      </c>
      <c r="V17" s="141">
        <f t="shared" si="34"/>
        <v>48338</v>
      </c>
      <c r="W17" s="141">
        <f t="shared" si="30"/>
        <v>0</v>
      </c>
      <c r="X17" s="150">
        <f t="shared" si="30"/>
        <v>66</v>
      </c>
      <c r="Y17" s="141">
        <f t="shared" si="30"/>
        <v>0</v>
      </c>
      <c r="Z17" s="141">
        <f t="shared" si="30"/>
        <v>0</v>
      </c>
      <c r="AA17" s="148">
        <f t="shared" si="30"/>
        <v>0</v>
      </c>
      <c r="AB17" s="141">
        <f>SUM(AB32,AB47,AB62,AB77,AB92,AB107,AB122,AB137,AB152,AB167,AB182,AB197,AB212,AB227,AB242,AB257,AB602,AB272,AB287,AB302,AB317,AB332,AB347,AB362,AB377,AB392,AB407,AB422,AB437,AB452,AB467,AB482,AB497,AB512,AB527,AB542,AB557,AB572,AB587)</f>
        <v>0</v>
      </c>
      <c r="AC17" s="141">
        <f t="shared" si="31"/>
        <v>0</v>
      </c>
      <c r="AD17" s="150">
        <f t="shared" si="31"/>
        <v>0</v>
      </c>
      <c r="AE17" s="141">
        <f t="shared" si="25"/>
        <v>4087595547</v>
      </c>
      <c r="AF17" s="141">
        <f t="shared" si="26"/>
        <v>4087595547</v>
      </c>
      <c r="AG17" s="148">
        <f t="shared" si="15"/>
        <v>0</v>
      </c>
      <c r="AH17" s="149">
        <f t="shared" si="19"/>
        <v>0</v>
      </c>
      <c r="AI17" s="149">
        <f t="shared" si="16"/>
        <v>1100347732</v>
      </c>
      <c r="AJ17" s="141">
        <f t="shared" si="16"/>
        <v>0</v>
      </c>
      <c r="AK17" s="150">
        <f t="shared" si="16"/>
        <v>889571</v>
      </c>
    </row>
    <row r="18" spans="1:37" s="3" customFormat="1" x14ac:dyDescent="0.15">
      <c r="A18" s="279"/>
      <c r="B18" s="104">
        <v>2008</v>
      </c>
      <c r="C18" s="141">
        <f t="shared" si="21"/>
        <v>940707545</v>
      </c>
      <c r="D18" s="141">
        <f t="shared" si="21"/>
        <v>940707545</v>
      </c>
      <c r="E18" s="148">
        <f t="shared" si="21"/>
        <v>0</v>
      </c>
      <c r="F18" s="141">
        <f t="shared" si="21"/>
        <v>0</v>
      </c>
      <c r="G18" s="142">
        <f t="shared" si="21"/>
        <v>0</v>
      </c>
      <c r="H18" s="150">
        <f t="shared" si="21"/>
        <v>2717</v>
      </c>
      <c r="I18" s="141">
        <f t="shared" ref="I18:Q18" si="37">SUM(I33,I48,I63,I78,I93,I108,I123,I138,I153,I168,I183,I198,I213,I228,I243,I258,I603,I273,I288,I303,I318,I333,I348,I363,I378,I393,I408,I423,I438,I453,I468,I483,I498,I513,I528,I543,I558,I573,I588)</f>
        <v>511209009</v>
      </c>
      <c r="J18" s="141">
        <f t="shared" si="37"/>
        <v>511209009</v>
      </c>
      <c r="K18" s="148">
        <f t="shared" si="37"/>
        <v>0</v>
      </c>
      <c r="L18" s="141">
        <f t="shared" si="37"/>
        <v>0</v>
      </c>
      <c r="M18" s="141">
        <f t="shared" si="37"/>
        <v>0</v>
      </c>
      <c r="N18" s="141">
        <f t="shared" si="37"/>
        <v>0</v>
      </c>
      <c r="O18" s="141">
        <f t="shared" si="37"/>
        <v>607500</v>
      </c>
      <c r="P18" s="141">
        <f t="shared" si="37"/>
        <v>0</v>
      </c>
      <c r="Q18" s="141">
        <f t="shared" si="37"/>
        <v>0</v>
      </c>
      <c r="R18" s="141">
        <f t="shared" si="23"/>
        <v>0</v>
      </c>
      <c r="S18" s="141">
        <f t="shared" si="23"/>
        <v>0</v>
      </c>
      <c r="T18" s="148">
        <f t="shared" si="23"/>
        <v>0</v>
      </c>
      <c r="U18" s="141">
        <f t="shared" si="34"/>
        <v>0</v>
      </c>
      <c r="V18" s="141">
        <f t="shared" si="34"/>
        <v>0</v>
      </c>
      <c r="W18" s="141">
        <f t="shared" si="30"/>
        <v>0</v>
      </c>
      <c r="X18" s="150">
        <f t="shared" si="30"/>
        <v>0</v>
      </c>
      <c r="Y18" s="141">
        <f t="shared" si="30"/>
        <v>0</v>
      </c>
      <c r="Z18" s="141">
        <f t="shared" si="30"/>
        <v>0</v>
      </c>
      <c r="AA18" s="148">
        <f t="shared" si="30"/>
        <v>0</v>
      </c>
      <c r="AB18" s="141">
        <f>SUM(AB33,AB48,AB63,AB78,AB93,AB108,AB123,AB138,AB153,AB168,AB183,AB198,AB213,AB228,AB243,AB258,AB603,AB273,AB288,AB303,AB318,AB333,AB348,AB363,AB378,AB393,AB408,AB423,AB438,AB453,AB468,AB483,AB498,AB513,AB528,AB543,AB558,AB573,AB588)</f>
        <v>0</v>
      </c>
      <c r="AC18" s="141">
        <f t="shared" si="31"/>
        <v>0</v>
      </c>
      <c r="AD18" s="150">
        <f t="shared" si="31"/>
        <v>0</v>
      </c>
      <c r="AE18" s="141">
        <f t="shared" si="25"/>
        <v>1451916554</v>
      </c>
      <c r="AF18" s="141">
        <f t="shared" si="26"/>
        <v>1451916554</v>
      </c>
      <c r="AG18" s="148">
        <f t="shared" si="15"/>
        <v>0</v>
      </c>
      <c r="AH18" s="149">
        <f t="shared" si="19"/>
        <v>0</v>
      </c>
      <c r="AI18" s="149">
        <f t="shared" si="16"/>
        <v>0</v>
      </c>
      <c r="AJ18" s="141">
        <f t="shared" si="16"/>
        <v>0</v>
      </c>
      <c r="AK18" s="150">
        <f t="shared" si="16"/>
        <v>610217</v>
      </c>
    </row>
    <row r="19" spans="1:37" s="3" customFormat="1" ht="13.5" customHeight="1" x14ac:dyDescent="0.15">
      <c r="A19" s="280"/>
      <c r="B19" s="105" t="s">
        <v>233</v>
      </c>
      <c r="C19" s="151">
        <f t="shared" ref="C19:AK19" si="38">SUM(C5:C18)</f>
        <v>11237860340</v>
      </c>
      <c r="D19" s="152">
        <f t="shared" si="38"/>
        <v>11237860340</v>
      </c>
      <c r="E19" s="153">
        <f t="shared" si="38"/>
        <v>0</v>
      </c>
      <c r="F19" s="172">
        <f t="shared" si="38"/>
        <v>42381346988</v>
      </c>
      <c r="G19" s="152">
        <f t="shared" si="38"/>
        <v>179042469</v>
      </c>
      <c r="H19" s="160">
        <f t="shared" si="38"/>
        <v>169558159</v>
      </c>
      <c r="I19" s="152">
        <f t="shared" si="38"/>
        <v>5723545874</v>
      </c>
      <c r="J19" s="152">
        <f t="shared" si="38"/>
        <v>5723545874</v>
      </c>
      <c r="K19" s="153">
        <f t="shared" si="38"/>
        <v>0</v>
      </c>
      <c r="L19" s="152">
        <f t="shared" si="38"/>
        <v>137153029</v>
      </c>
      <c r="M19" s="172">
        <f t="shared" si="38"/>
        <v>980488506</v>
      </c>
      <c r="N19" s="172">
        <f t="shared" si="38"/>
        <v>13808</v>
      </c>
      <c r="O19" s="172">
        <f t="shared" si="38"/>
        <v>78744167</v>
      </c>
      <c r="P19" s="160">
        <f t="shared" si="38"/>
        <v>31920845</v>
      </c>
      <c r="Q19" s="160">
        <f t="shared" si="38"/>
        <v>1035475</v>
      </c>
      <c r="R19" s="152">
        <f t="shared" si="38"/>
        <v>3259762413</v>
      </c>
      <c r="S19" s="152">
        <f t="shared" si="38"/>
        <v>3259762413</v>
      </c>
      <c r="T19" s="153">
        <f t="shared" si="38"/>
        <v>0</v>
      </c>
      <c r="U19" s="176">
        <f t="shared" si="38"/>
        <v>168128873</v>
      </c>
      <c r="V19" s="174">
        <f t="shared" si="38"/>
        <v>606960861</v>
      </c>
      <c r="W19" s="176">
        <f t="shared" si="38"/>
        <v>54815</v>
      </c>
      <c r="X19" s="187">
        <f t="shared" si="38"/>
        <v>15786074</v>
      </c>
      <c r="Y19" s="152">
        <f t="shared" si="38"/>
        <v>21200000</v>
      </c>
      <c r="Z19" s="152">
        <f t="shared" si="38"/>
        <v>21200000</v>
      </c>
      <c r="AA19" s="153">
        <f t="shared" si="38"/>
        <v>0</v>
      </c>
      <c r="AB19" s="172">
        <f t="shared" si="38"/>
        <v>678635031</v>
      </c>
      <c r="AC19" s="172">
        <f t="shared" si="38"/>
        <v>473743247</v>
      </c>
      <c r="AD19" s="188">
        <f t="shared" si="38"/>
        <v>17966666</v>
      </c>
      <c r="AE19" s="152">
        <f t="shared" si="38"/>
        <v>20242368627</v>
      </c>
      <c r="AF19" s="152">
        <f t="shared" si="38"/>
        <v>20242368627</v>
      </c>
      <c r="AG19" s="153">
        <f t="shared" si="38"/>
        <v>0</v>
      </c>
      <c r="AH19" s="152">
        <f t="shared" si="38"/>
        <v>305281902</v>
      </c>
      <c r="AI19" s="172">
        <f t="shared" si="38"/>
        <v>44647431386</v>
      </c>
      <c r="AJ19" s="152">
        <f t="shared" si="38"/>
        <v>652854339</v>
      </c>
      <c r="AK19" s="160">
        <f t="shared" si="38"/>
        <v>282055066</v>
      </c>
    </row>
    <row r="20" spans="1:37" s="3" customFormat="1" ht="13.5" customHeight="1" x14ac:dyDescent="0.15">
      <c r="A20" s="275" t="s">
        <v>295</v>
      </c>
      <c r="B20" s="85">
        <v>2021</v>
      </c>
      <c r="C20" s="141" t="s">
        <v>81</v>
      </c>
      <c r="D20" s="141" t="s">
        <v>81</v>
      </c>
      <c r="E20" s="148" t="s">
        <v>81</v>
      </c>
      <c r="F20" s="141" t="s">
        <v>81</v>
      </c>
      <c r="G20" s="142" t="s">
        <v>81</v>
      </c>
      <c r="H20" s="150" t="s">
        <v>81</v>
      </c>
      <c r="I20" s="141">
        <f>'2021 CER'!$C$3</f>
        <v>0</v>
      </c>
      <c r="J20" s="141">
        <f>'2021 CER'!$B$4</f>
        <v>255885</v>
      </c>
      <c r="K20" s="148">
        <f t="shared" ref="K20" si="39">I20-J20</f>
        <v>-255885</v>
      </c>
      <c r="L20" s="141">
        <v>0</v>
      </c>
      <c r="M20" s="149">
        <v>0</v>
      </c>
      <c r="N20" s="141">
        <v>0</v>
      </c>
      <c r="O20" s="141">
        <v>0</v>
      </c>
      <c r="P20" s="209">
        <v>7818871</v>
      </c>
      <c r="Q20" s="150">
        <v>0</v>
      </c>
      <c r="R20" s="141" t="s">
        <v>81</v>
      </c>
      <c r="S20" s="141" t="s">
        <v>81</v>
      </c>
      <c r="T20" s="148" t="s">
        <v>81</v>
      </c>
      <c r="U20" s="141">
        <v>0</v>
      </c>
      <c r="V20" s="149" t="s">
        <v>81</v>
      </c>
      <c r="W20" s="141" t="s">
        <v>81</v>
      </c>
      <c r="X20" s="150" t="s">
        <v>81</v>
      </c>
      <c r="Y20" s="141" t="s">
        <v>81</v>
      </c>
      <c r="Z20" s="141" t="s">
        <v>81</v>
      </c>
      <c r="AA20" s="148" t="s">
        <v>81</v>
      </c>
      <c r="AB20" s="149" t="s">
        <v>81</v>
      </c>
      <c r="AC20" s="141" t="s">
        <v>81</v>
      </c>
      <c r="AD20" s="150" t="s">
        <v>81</v>
      </c>
      <c r="AE20" s="141">
        <f t="shared" ref="AE20" si="40">SUM(I20)</f>
        <v>0</v>
      </c>
      <c r="AF20" s="141">
        <f t="shared" ref="AF20" si="41">SUM(J20)</f>
        <v>255885</v>
      </c>
      <c r="AG20" s="155">
        <f>AE20-AF20</f>
        <v>-255885</v>
      </c>
      <c r="AH20" s="149">
        <f t="shared" ref="AH20" si="42">SUM(L20,U20)</f>
        <v>0</v>
      </c>
      <c r="AI20" s="149">
        <f>SUM(F20,M20,V20,AB20)</f>
        <v>0</v>
      </c>
      <c r="AJ20" s="141">
        <f t="shared" ref="AJ20" si="43">SUM(G20,N20,W20,AC20)</f>
        <v>0</v>
      </c>
      <c r="AK20" s="150">
        <f t="shared" ref="AK20" si="44">SUM(H20,O20,X20,AD20)</f>
        <v>0</v>
      </c>
    </row>
    <row r="21" spans="1:37" s="3" customFormat="1" ht="13.5" customHeight="1" x14ac:dyDescent="0.15">
      <c r="A21" s="276"/>
      <c r="B21" s="85">
        <v>2020</v>
      </c>
      <c r="C21" s="141" t="s">
        <v>81</v>
      </c>
      <c r="D21" s="141" t="s">
        <v>81</v>
      </c>
      <c r="E21" s="148" t="s">
        <v>81</v>
      </c>
      <c r="F21" s="141" t="s">
        <v>81</v>
      </c>
      <c r="G21" s="142" t="s">
        <v>81</v>
      </c>
      <c r="H21" s="150" t="s">
        <v>81</v>
      </c>
      <c r="I21" s="141">
        <f>'2020 CER'!$C$3</f>
        <v>0</v>
      </c>
      <c r="J21" s="141">
        <f>'2020 CER'!$B$4</f>
        <v>66699</v>
      </c>
      <c r="K21" s="148">
        <f t="shared" ref="K21" si="45">I21-J21</f>
        <v>-66699</v>
      </c>
      <c r="L21" s="141">
        <v>0</v>
      </c>
      <c r="M21" s="149">
        <v>0</v>
      </c>
      <c r="N21" s="141">
        <v>0</v>
      </c>
      <c r="O21" s="141">
        <v>0</v>
      </c>
      <c r="P21" s="209">
        <v>2737443</v>
      </c>
      <c r="Q21" s="150">
        <v>0</v>
      </c>
      <c r="R21" s="141" t="s">
        <v>81</v>
      </c>
      <c r="S21" s="141" t="s">
        <v>81</v>
      </c>
      <c r="T21" s="148" t="s">
        <v>81</v>
      </c>
      <c r="U21" s="141">
        <v>0</v>
      </c>
      <c r="V21" s="149" t="s">
        <v>81</v>
      </c>
      <c r="W21" s="141" t="s">
        <v>81</v>
      </c>
      <c r="X21" s="150" t="s">
        <v>81</v>
      </c>
      <c r="Y21" s="141" t="s">
        <v>81</v>
      </c>
      <c r="Z21" s="141" t="s">
        <v>81</v>
      </c>
      <c r="AA21" s="148" t="s">
        <v>81</v>
      </c>
      <c r="AB21" s="149" t="s">
        <v>81</v>
      </c>
      <c r="AC21" s="141" t="s">
        <v>81</v>
      </c>
      <c r="AD21" s="150" t="s">
        <v>81</v>
      </c>
      <c r="AE21" s="141">
        <f t="shared" ref="AE21" si="46">SUM(I21)</f>
        <v>0</v>
      </c>
      <c r="AF21" s="141">
        <f t="shared" ref="AF21" si="47">SUM(J21)</f>
        <v>66699</v>
      </c>
      <c r="AG21" s="155">
        <f>AE21-AF21</f>
        <v>-66699</v>
      </c>
      <c r="AH21" s="149">
        <f t="shared" ref="AH21" si="48">SUM(L21,U21)</f>
        <v>0</v>
      </c>
      <c r="AI21" s="149">
        <f>SUM(F21,M21,V21,AB21)</f>
        <v>0</v>
      </c>
      <c r="AJ21" s="141">
        <f t="shared" ref="AJ21" si="49">SUM(G21,N21,W21,AC21)</f>
        <v>0</v>
      </c>
      <c r="AK21" s="150">
        <f t="shared" ref="AK21" si="50">SUM(H21,O21,X21,AD21)</f>
        <v>0</v>
      </c>
    </row>
    <row r="22" spans="1:37" s="3" customFormat="1" ht="13.5" customHeight="1" x14ac:dyDescent="0.15">
      <c r="A22" s="276"/>
      <c r="B22" s="85">
        <v>2019</v>
      </c>
      <c r="C22" s="141" t="s">
        <v>81</v>
      </c>
      <c r="D22" s="141" t="s">
        <v>81</v>
      </c>
      <c r="E22" s="148" t="s">
        <v>81</v>
      </c>
      <c r="F22" s="141" t="s">
        <v>81</v>
      </c>
      <c r="G22" s="142" t="s">
        <v>81</v>
      </c>
      <c r="H22" s="150" t="s">
        <v>81</v>
      </c>
      <c r="I22" s="141">
        <f>'2019 CER'!$C$3</f>
        <v>0</v>
      </c>
      <c r="J22" s="141">
        <f>'2019 CER'!$B$4</f>
        <v>71224</v>
      </c>
      <c r="K22" s="148">
        <f t="shared" ref="K22:K33" si="51">I22-J22</f>
        <v>-71224</v>
      </c>
      <c r="L22" s="141">
        <v>0</v>
      </c>
      <c r="M22" s="149">
        <v>0</v>
      </c>
      <c r="N22" s="141">
        <v>0</v>
      </c>
      <c r="O22" s="141">
        <v>0</v>
      </c>
      <c r="P22" s="141">
        <v>4434921</v>
      </c>
      <c r="Q22" s="150">
        <v>0</v>
      </c>
      <c r="R22" s="141" t="s">
        <v>81</v>
      </c>
      <c r="S22" s="141" t="s">
        <v>81</v>
      </c>
      <c r="T22" s="148" t="s">
        <v>81</v>
      </c>
      <c r="U22" s="141">
        <v>0</v>
      </c>
      <c r="V22" s="149" t="s">
        <v>81</v>
      </c>
      <c r="W22" s="141" t="s">
        <v>81</v>
      </c>
      <c r="X22" s="150" t="s">
        <v>81</v>
      </c>
      <c r="Y22" s="141" t="s">
        <v>81</v>
      </c>
      <c r="Z22" s="141" t="s">
        <v>81</v>
      </c>
      <c r="AA22" s="148" t="s">
        <v>81</v>
      </c>
      <c r="AB22" s="149" t="s">
        <v>81</v>
      </c>
      <c r="AC22" s="141" t="s">
        <v>81</v>
      </c>
      <c r="AD22" s="150" t="s">
        <v>81</v>
      </c>
      <c r="AE22" s="141">
        <f t="shared" ref="AE22:AF25" si="52">SUM(I22)</f>
        <v>0</v>
      </c>
      <c r="AF22" s="141">
        <f t="shared" si="52"/>
        <v>71224</v>
      </c>
      <c r="AG22" s="155">
        <f>AE22-AF22</f>
        <v>-71224</v>
      </c>
      <c r="AH22" s="149">
        <f t="shared" ref="AH22" si="53">SUM(L22,U22)</f>
        <v>0</v>
      </c>
      <c r="AI22" s="149">
        <f>SUM(F22,M22,V22,AB22)</f>
        <v>0</v>
      </c>
      <c r="AJ22" s="141">
        <f t="shared" ref="AJ22:AK33" si="54">SUM(G22,N22,W22,AC22)</f>
        <v>0</v>
      </c>
      <c r="AK22" s="150">
        <f t="shared" si="54"/>
        <v>0</v>
      </c>
    </row>
    <row r="23" spans="1:37" s="3" customFormat="1" ht="13.5" customHeight="1" x14ac:dyDescent="0.15">
      <c r="A23" s="276"/>
      <c r="B23" s="85">
        <v>2018</v>
      </c>
      <c r="C23" s="141" t="s">
        <v>81</v>
      </c>
      <c r="D23" s="141" t="s">
        <v>81</v>
      </c>
      <c r="E23" s="148" t="s">
        <v>81</v>
      </c>
      <c r="F23" s="141" t="s">
        <v>81</v>
      </c>
      <c r="G23" s="142" t="s">
        <v>81</v>
      </c>
      <c r="H23" s="150" t="s">
        <v>81</v>
      </c>
      <c r="I23" s="141">
        <f>'2018 CER'!$C$3</f>
        <v>0</v>
      </c>
      <c r="J23" s="141">
        <f>'2018 CER'!$B$4</f>
        <v>10241</v>
      </c>
      <c r="K23" s="148">
        <f t="shared" si="51"/>
        <v>-10241</v>
      </c>
      <c r="L23" s="141">
        <v>0</v>
      </c>
      <c r="M23" s="149">
        <v>0</v>
      </c>
      <c r="N23" s="141">
        <v>0</v>
      </c>
      <c r="O23" s="141">
        <v>0</v>
      </c>
      <c r="P23" s="141">
        <v>3465676</v>
      </c>
      <c r="Q23" s="150">
        <v>0</v>
      </c>
      <c r="R23" s="141" t="s">
        <v>81</v>
      </c>
      <c r="S23" s="141" t="s">
        <v>81</v>
      </c>
      <c r="T23" s="148" t="s">
        <v>81</v>
      </c>
      <c r="U23" s="141">
        <v>0</v>
      </c>
      <c r="V23" s="149" t="s">
        <v>81</v>
      </c>
      <c r="W23" s="141" t="s">
        <v>81</v>
      </c>
      <c r="X23" s="150" t="s">
        <v>81</v>
      </c>
      <c r="Y23" s="141" t="s">
        <v>81</v>
      </c>
      <c r="Z23" s="141" t="s">
        <v>81</v>
      </c>
      <c r="AA23" s="148" t="s">
        <v>81</v>
      </c>
      <c r="AB23" s="149" t="s">
        <v>81</v>
      </c>
      <c r="AC23" s="141" t="s">
        <v>81</v>
      </c>
      <c r="AD23" s="150" t="s">
        <v>81</v>
      </c>
      <c r="AE23" s="141">
        <f t="shared" si="52"/>
        <v>0</v>
      </c>
      <c r="AF23" s="141">
        <f t="shared" si="52"/>
        <v>10241</v>
      </c>
      <c r="AG23" s="155">
        <f>AE23-AF23</f>
        <v>-10241</v>
      </c>
      <c r="AH23" s="149">
        <f t="shared" si="19"/>
        <v>0</v>
      </c>
      <c r="AI23" s="149">
        <f>SUM(F23,M23,V23,AB23)</f>
        <v>0</v>
      </c>
      <c r="AJ23" s="141">
        <f t="shared" si="54"/>
        <v>0</v>
      </c>
      <c r="AK23" s="150">
        <f t="shared" si="54"/>
        <v>0</v>
      </c>
    </row>
    <row r="24" spans="1:37" s="3" customFormat="1" ht="13.5" customHeight="1" x14ac:dyDescent="0.15">
      <c r="A24" s="276"/>
      <c r="B24" s="85">
        <v>2017</v>
      </c>
      <c r="C24" s="141" t="s">
        <v>81</v>
      </c>
      <c r="D24" s="141" t="s">
        <v>81</v>
      </c>
      <c r="E24" s="148" t="s">
        <v>81</v>
      </c>
      <c r="F24" s="141" t="s">
        <v>81</v>
      </c>
      <c r="G24" s="142" t="s">
        <v>81</v>
      </c>
      <c r="H24" s="150" t="s">
        <v>81</v>
      </c>
      <c r="I24" s="141">
        <f>'2017 CER'!$C$3</f>
        <v>0</v>
      </c>
      <c r="J24" s="141">
        <f>'2017 CER'!$B$4</f>
        <v>12703</v>
      </c>
      <c r="K24" s="148">
        <f t="shared" si="51"/>
        <v>-12703</v>
      </c>
      <c r="L24" s="141">
        <v>0</v>
      </c>
      <c r="M24" s="149">
        <v>0</v>
      </c>
      <c r="N24" s="141">
        <v>0</v>
      </c>
      <c r="O24" s="141">
        <v>0</v>
      </c>
      <c r="P24" s="141">
        <v>3910674</v>
      </c>
      <c r="Q24" s="150">
        <v>0</v>
      </c>
      <c r="R24" s="141" t="s">
        <v>81</v>
      </c>
      <c r="S24" s="141" t="s">
        <v>81</v>
      </c>
      <c r="T24" s="148" t="s">
        <v>81</v>
      </c>
      <c r="U24" s="141">
        <v>0</v>
      </c>
      <c r="V24" s="149" t="s">
        <v>81</v>
      </c>
      <c r="W24" s="141" t="s">
        <v>81</v>
      </c>
      <c r="X24" s="150" t="s">
        <v>81</v>
      </c>
      <c r="Y24" s="141" t="s">
        <v>81</v>
      </c>
      <c r="Z24" s="141" t="s">
        <v>81</v>
      </c>
      <c r="AA24" s="148" t="s">
        <v>81</v>
      </c>
      <c r="AB24" s="149" t="s">
        <v>81</v>
      </c>
      <c r="AC24" s="141" t="s">
        <v>81</v>
      </c>
      <c r="AD24" s="150" t="s">
        <v>81</v>
      </c>
      <c r="AE24" s="141">
        <f t="shared" si="52"/>
        <v>0</v>
      </c>
      <c r="AF24" s="141">
        <f t="shared" si="52"/>
        <v>12703</v>
      </c>
      <c r="AG24" s="155">
        <f>AE24-AF24</f>
        <v>-12703</v>
      </c>
      <c r="AH24" s="149">
        <f t="shared" si="19"/>
        <v>0</v>
      </c>
      <c r="AI24" s="149">
        <f>SUM(F24,M24,V24,AB24)</f>
        <v>0</v>
      </c>
      <c r="AJ24" s="141">
        <f t="shared" si="54"/>
        <v>0</v>
      </c>
      <c r="AK24" s="150">
        <f t="shared" si="54"/>
        <v>0</v>
      </c>
    </row>
    <row r="25" spans="1:37" s="3" customFormat="1" ht="13.5" customHeight="1" x14ac:dyDescent="0.15">
      <c r="A25" s="276"/>
      <c r="B25" s="85">
        <v>2016</v>
      </c>
      <c r="C25" s="141" t="s">
        <v>81</v>
      </c>
      <c r="D25" s="141" t="s">
        <v>81</v>
      </c>
      <c r="E25" s="148" t="s">
        <v>81</v>
      </c>
      <c r="F25" s="141" t="s">
        <v>81</v>
      </c>
      <c r="G25" s="142" t="s">
        <v>81</v>
      </c>
      <c r="H25" s="150" t="s">
        <v>81</v>
      </c>
      <c r="I25" s="141">
        <f>'2016 CER'!C3</f>
        <v>0</v>
      </c>
      <c r="J25" s="141">
        <f>'2016 CER'!B4</f>
        <v>395789</v>
      </c>
      <c r="K25" s="148">
        <f t="shared" si="51"/>
        <v>-395789</v>
      </c>
      <c r="L25" s="141">
        <v>0</v>
      </c>
      <c r="M25" s="149">
        <v>0</v>
      </c>
      <c r="N25" s="141">
        <v>0</v>
      </c>
      <c r="O25" s="141">
        <v>0</v>
      </c>
      <c r="P25" s="141">
        <v>5434525</v>
      </c>
      <c r="Q25" s="150">
        <v>22230</v>
      </c>
      <c r="R25" s="141" t="s">
        <v>81</v>
      </c>
      <c r="S25" s="141" t="s">
        <v>81</v>
      </c>
      <c r="T25" s="148" t="s">
        <v>81</v>
      </c>
      <c r="U25" s="141">
        <v>0</v>
      </c>
      <c r="V25" s="149" t="s">
        <v>81</v>
      </c>
      <c r="W25" s="141" t="s">
        <v>81</v>
      </c>
      <c r="X25" s="150" t="s">
        <v>81</v>
      </c>
      <c r="Y25" s="141" t="s">
        <v>81</v>
      </c>
      <c r="Z25" s="141" t="s">
        <v>81</v>
      </c>
      <c r="AA25" s="148" t="s">
        <v>81</v>
      </c>
      <c r="AB25" s="149" t="s">
        <v>81</v>
      </c>
      <c r="AC25" s="141" t="s">
        <v>81</v>
      </c>
      <c r="AD25" s="150" t="s">
        <v>81</v>
      </c>
      <c r="AE25" s="141">
        <f t="shared" si="52"/>
        <v>0</v>
      </c>
      <c r="AF25" s="141">
        <f t="shared" si="52"/>
        <v>395789</v>
      </c>
      <c r="AG25" s="155">
        <f t="shared" ref="AG25:AG33" si="55">AE25-AF25</f>
        <v>-395789</v>
      </c>
      <c r="AH25" s="149">
        <f t="shared" si="19"/>
        <v>0</v>
      </c>
      <c r="AI25" s="149">
        <f t="shared" ref="AI25:AI33" si="56">SUM(F25,M25,V25,AB25)</f>
        <v>0</v>
      </c>
      <c r="AJ25" s="141">
        <f t="shared" si="54"/>
        <v>0</v>
      </c>
      <c r="AK25" s="150">
        <f t="shared" si="54"/>
        <v>0</v>
      </c>
    </row>
    <row r="26" spans="1:37" s="3" customFormat="1" ht="13.5" customHeight="1" x14ac:dyDescent="0.15">
      <c r="A26" s="276"/>
      <c r="B26" s="80">
        <v>2015</v>
      </c>
      <c r="C26" s="141">
        <v>0</v>
      </c>
      <c r="D26" s="141">
        <v>0</v>
      </c>
      <c r="E26" s="148">
        <v>0</v>
      </c>
      <c r="F26" s="141">
        <v>0</v>
      </c>
      <c r="G26" s="142">
        <v>0</v>
      </c>
      <c r="H26" s="150">
        <v>0</v>
      </c>
      <c r="I26" s="141">
        <f>'2015 CER'!C3</f>
        <v>0</v>
      </c>
      <c r="J26" s="141">
        <f>'2015 CER'!B4</f>
        <v>12201022</v>
      </c>
      <c r="K26" s="148">
        <f t="shared" si="51"/>
        <v>-12201022</v>
      </c>
      <c r="L26" s="141">
        <v>0</v>
      </c>
      <c r="M26" s="149">
        <v>0</v>
      </c>
      <c r="N26" s="141">
        <v>0</v>
      </c>
      <c r="O26" s="141">
        <v>0</v>
      </c>
      <c r="P26" s="141">
        <v>3245066</v>
      </c>
      <c r="Q26" s="150">
        <v>0</v>
      </c>
      <c r="R26" s="141">
        <v>0</v>
      </c>
      <c r="S26" s="141">
        <v>0</v>
      </c>
      <c r="T26" s="148">
        <v>0</v>
      </c>
      <c r="U26" s="141">
        <v>0</v>
      </c>
      <c r="V26" s="149">
        <v>0</v>
      </c>
      <c r="W26" s="141">
        <v>0</v>
      </c>
      <c r="X26" s="150">
        <v>0</v>
      </c>
      <c r="Y26" s="141">
        <v>0</v>
      </c>
      <c r="Z26" s="141">
        <v>0</v>
      </c>
      <c r="AA26" s="148">
        <v>0</v>
      </c>
      <c r="AB26" s="149">
        <v>0</v>
      </c>
      <c r="AC26" s="141">
        <v>0</v>
      </c>
      <c r="AD26" s="150">
        <v>0</v>
      </c>
      <c r="AE26" s="143">
        <f t="shared" ref="AE26:AE33" si="57">SUM(C26+I26+R26+Y26)</f>
        <v>0</v>
      </c>
      <c r="AF26" s="143">
        <f t="shared" ref="AF26:AF33" si="58">SUM(D26+J26+S26+Z26)</f>
        <v>12201022</v>
      </c>
      <c r="AG26" s="155">
        <f t="shared" si="55"/>
        <v>-12201022</v>
      </c>
      <c r="AH26" s="149">
        <f t="shared" si="19"/>
        <v>0</v>
      </c>
      <c r="AI26" s="149">
        <f>SUM(F26,M26,V26,AB26)</f>
        <v>0</v>
      </c>
      <c r="AJ26" s="141">
        <f t="shared" si="54"/>
        <v>0</v>
      </c>
      <c r="AK26" s="150">
        <f t="shared" si="54"/>
        <v>0</v>
      </c>
    </row>
    <row r="27" spans="1:37" s="3" customFormat="1" ht="13.5" customHeight="1" x14ac:dyDescent="0.15">
      <c r="A27" s="276"/>
      <c r="B27" s="80">
        <v>2014</v>
      </c>
      <c r="C27" s="141">
        <v>0</v>
      </c>
      <c r="D27" s="141">
        <v>0</v>
      </c>
      <c r="E27" s="148">
        <v>0</v>
      </c>
      <c r="F27" s="141">
        <v>0</v>
      </c>
      <c r="G27" s="142">
        <v>0</v>
      </c>
      <c r="H27" s="150">
        <v>0</v>
      </c>
      <c r="I27" s="141">
        <f>'2014 CER'!C3</f>
        <v>0</v>
      </c>
      <c r="J27" s="141">
        <f>'2014 CER'!B4</f>
        <v>32020163</v>
      </c>
      <c r="K27" s="148">
        <f t="shared" si="51"/>
        <v>-32020163</v>
      </c>
      <c r="L27" s="141">
        <v>0</v>
      </c>
      <c r="M27" s="149">
        <v>0</v>
      </c>
      <c r="N27" s="141">
        <v>0</v>
      </c>
      <c r="O27" s="141">
        <v>0</v>
      </c>
      <c r="P27" s="141">
        <v>442442</v>
      </c>
      <c r="Q27" s="150">
        <v>172855</v>
      </c>
      <c r="R27" s="141">
        <v>0</v>
      </c>
      <c r="S27" s="141">
        <v>0</v>
      </c>
      <c r="T27" s="148">
        <v>0</v>
      </c>
      <c r="U27" s="141">
        <v>0</v>
      </c>
      <c r="V27" s="149">
        <v>0</v>
      </c>
      <c r="W27" s="141">
        <v>0</v>
      </c>
      <c r="X27" s="150">
        <v>0</v>
      </c>
      <c r="Y27" s="141">
        <v>0</v>
      </c>
      <c r="Z27" s="141">
        <v>0</v>
      </c>
      <c r="AA27" s="148">
        <v>0</v>
      </c>
      <c r="AB27" s="149">
        <v>0</v>
      </c>
      <c r="AC27" s="141">
        <v>0</v>
      </c>
      <c r="AD27" s="150">
        <v>0</v>
      </c>
      <c r="AE27" s="143">
        <f t="shared" si="57"/>
        <v>0</v>
      </c>
      <c r="AF27" s="143">
        <f t="shared" si="58"/>
        <v>32020163</v>
      </c>
      <c r="AG27" s="155">
        <f t="shared" si="55"/>
        <v>-32020163</v>
      </c>
      <c r="AH27" s="149">
        <f t="shared" si="19"/>
        <v>0</v>
      </c>
      <c r="AI27" s="149">
        <f t="shared" si="56"/>
        <v>0</v>
      </c>
      <c r="AJ27" s="141">
        <f t="shared" si="54"/>
        <v>0</v>
      </c>
      <c r="AK27" s="150">
        <f t="shared" si="54"/>
        <v>0</v>
      </c>
    </row>
    <row r="28" spans="1:37" s="3" customFormat="1" ht="13.5" customHeight="1" x14ac:dyDescent="0.15">
      <c r="A28" s="276"/>
      <c r="B28" s="80">
        <v>2013</v>
      </c>
      <c r="C28" s="141">
        <v>0</v>
      </c>
      <c r="D28" s="141">
        <v>0</v>
      </c>
      <c r="E28" s="148">
        <v>0</v>
      </c>
      <c r="F28" s="141">
        <v>0</v>
      </c>
      <c r="G28" s="142">
        <v>0</v>
      </c>
      <c r="H28" s="150">
        <v>0</v>
      </c>
      <c r="I28" s="141">
        <f>'2013 CER'!C3</f>
        <v>0</v>
      </c>
      <c r="J28" s="141">
        <f>'2013 CER'!B4</f>
        <v>319838013</v>
      </c>
      <c r="K28" s="148">
        <f t="shared" si="51"/>
        <v>-319838013</v>
      </c>
      <c r="L28" s="141">
        <v>0</v>
      </c>
      <c r="M28" s="149">
        <v>0</v>
      </c>
      <c r="N28" s="141">
        <v>0</v>
      </c>
      <c r="O28" s="141">
        <v>0</v>
      </c>
      <c r="P28" s="141">
        <v>322817</v>
      </c>
      <c r="Q28" s="150">
        <v>840390</v>
      </c>
      <c r="R28" s="141">
        <v>0</v>
      </c>
      <c r="S28" s="141">
        <v>0</v>
      </c>
      <c r="T28" s="148">
        <v>0</v>
      </c>
      <c r="U28" s="141">
        <v>0</v>
      </c>
      <c r="V28" s="149">
        <v>0</v>
      </c>
      <c r="W28" s="141">
        <v>0</v>
      </c>
      <c r="X28" s="150">
        <v>0</v>
      </c>
      <c r="Y28" s="141">
        <v>0</v>
      </c>
      <c r="Z28" s="141">
        <v>0</v>
      </c>
      <c r="AA28" s="148">
        <v>0</v>
      </c>
      <c r="AB28" s="149">
        <v>0</v>
      </c>
      <c r="AC28" s="141">
        <v>0</v>
      </c>
      <c r="AD28" s="150">
        <v>0</v>
      </c>
      <c r="AE28" s="143">
        <f t="shared" si="57"/>
        <v>0</v>
      </c>
      <c r="AF28" s="143">
        <f t="shared" si="58"/>
        <v>319838013</v>
      </c>
      <c r="AG28" s="155">
        <f t="shared" si="55"/>
        <v>-319838013</v>
      </c>
      <c r="AH28" s="149">
        <f t="shared" si="19"/>
        <v>0</v>
      </c>
      <c r="AI28" s="149">
        <f t="shared" si="56"/>
        <v>0</v>
      </c>
      <c r="AJ28" s="141">
        <f t="shared" si="54"/>
        <v>0</v>
      </c>
      <c r="AK28" s="150">
        <f t="shared" si="54"/>
        <v>0</v>
      </c>
    </row>
    <row r="29" spans="1:37" s="3" customFormat="1" ht="15.75" customHeight="1" x14ac:dyDescent="0.15">
      <c r="A29" s="276"/>
      <c r="B29" s="80">
        <v>2012</v>
      </c>
      <c r="C29" s="141">
        <v>0</v>
      </c>
      <c r="D29" s="141">
        <v>0</v>
      </c>
      <c r="E29" s="148">
        <v>0</v>
      </c>
      <c r="F29" s="141">
        <v>0</v>
      </c>
      <c r="G29" s="142">
        <v>0</v>
      </c>
      <c r="H29" s="150">
        <v>0</v>
      </c>
      <c r="I29" s="141">
        <f>'2012 CER'!C3</f>
        <v>0</v>
      </c>
      <c r="J29" s="141">
        <f>'2012 CER'!B4</f>
        <v>437160351</v>
      </c>
      <c r="K29" s="148">
        <f t="shared" si="51"/>
        <v>-437160351</v>
      </c>
      <c r="L29" s="141">
        <v>0</v>
      </c>
      <c r="M29" s="149">
        <v>0</v>
      </c>
      <c r="N29" s="141">
        <v>0</v>
      </c>
      <c r="O29" s="141">
        <v>0</v>
      </c>
      <c r="P29" s="141">
        <v>108410</v>
      </c>
      <c r="Q29" s="150">
        <v>0</v>
      </c>
      <c r="R29" s="141">
        <v>0</v>
      </c>
      <c r="S29" s="141">
        <v>0</v>
      </c>
      <c r="T29" s="148">
        <v>0</v>
      </c>
      <c r="U29" s="141">
        <v>0</v>
      </c>
      <c r="V29" s="149">
        <v>0</v>
      </c>
      <c r="W29" s="141">
        <v>0</v>
      </c>
      <c r="X29" s="150">
        <v>0</v>
      </c>
      <c r="Y29" s="141">
        <v>0</v>
      </c>
      <c r="Z29" s="141">
        <v>0</v>
      </c>
      <c r="AA29" s="148">
        <v>0</v>
      </c>
      <c r="AB29" s="149">
        <v>0</v>
      </c>
      <c r="AC29" s="141">
        <v>0</v>
      </c>
      <c r="AD29" s="150">
        <v>0</v>
      </c>
      <c r="AE29" s="143">
        <f t="shared" si="57"/>
        <v>0</v>
      </c>
      <c r="AF29" s="143">
        <f t="shared" si="58"/>
        <v>437160351</v>
      </c>
      <c r="AG29" s="155">
        <f t="shared" si="55"/>
        <v>-437160351</v>
      </c>
      <c r="AH29" s="149">
        <f t="shared" si="19"/>
        <v>0</v>
      </c>
      <c r="AI29" s="149">
        <f t="shared" si="56"/>
        <v>0</v>
      </c>
      <c r="AJ29" s="141">
        <f t="shared" si="54"/>
        <v>0</v>
      </c>
      <c r="AK29" s="150">
        <f t="shared" si="54"/>
        <v>0</v>
      </c>
    </row>
    <row r="30" spans="1:37" s="3" customFormat="1" ht="15.75" customHeight="1" x14ac:dyDescent="0.15">
      <c r="A30" s="276"/>
      <c r="B30" s="80">
        <v>2011</v>
      </c>
      <c r="C30" s="141">
        <v>0</v>
      </c>
      <c r="D30" s="141">
        <v>0</v>
      </c>
      <c r="E30" s="148">
        <v>0</v>
      </c>
      <c r="F30" s="141">
        <v>0</v>
      </c>
      <c r="G30" s="142">
        <v>0</v>
      </c>
      <c r="H30" s="150">
        <v>0</v>
      </c>
      <c r="I30" s="141">
        <f>'2011 CER'!C3</f>
        <v>0</v>
      </c>
      <c r="J30" s="141">
        <f>'2011 CER'!B4</f>
        <v>301011525</v>
      </c>
      <c r="K30" s="148">
        <f t="shared" si="51"/>
        <v>-301011525</v>
      </c>
      <c r="L30" s="141">
        <v>0</v>
      </c>
      <c r="M30" s="149">
        <v>0</v>
      </c>
      <c r="N30" s="141">
        <v>0</v>
      </c>
      <c r="O30" s="141">
        <v>0</v>
      </c>
      <c r="P30" s="141">
        <v>0</v>
      </c>
      <c r="Q30" s="150">
        <v>0</v>
      </c>
      <c r="R30" s="141">
        <v>0</v>
      </c>
      <c r="S30" s="141">
        <v>0</v>
      </c>
      <c r="T30" s="148">
        <v>0</v>
      </c>
      <c r="U30" s="141">
        <v>0</v>
      </c>
      <c r="V30" s="149">
        <v>0</v>
      </c>
      <c r="W30" s="141">
        <v>0</v>
      </c>
      <c r="X30" s="150">
        <v>0</v>
      </c>
      <c r="Y30" s="141">
        <v>0</v>
      </c>
      <c r="Z30" s="141">
        <v>0</v>
      </c>
      <c r="AA30" s="148">
        <v>0</v>
      </c>
      <c r="AB30" s="149">
        <v>0</v>
      </c>
      <c r="AC30" s="141">
        <v>0</v>
      </c>
      <c r="AD30" s="150">
        <v>0</v>
      </c>
      <c r="AE30" s="143">
        <f t="shared" si="57"/>
        <v>0</v>
      </c>
      <c r="AF30" s="143">
        <f t="shared" si="58"/>
        <v>301011525</v>
      </c>
      <c r="AG30" s="155">
        <f t="shared" si="55"/>
        <v>-301011525</v>
      </c>
      <c r="AH30" s="149">
        <f t="shared" si="19"/>
        <v>0</v>
      </c>
      <c r="AI30" s="149">
        <f t="shared" si="56"/>
        <v>0</v>
      </c>
      <c r="AJ30" s="141">
        <f t="shared" si="54"/>
        <v>0</v>
      </c>
      <c r="AK30" s="150">
        <f t="shared" si="54"/>
        <v>0</v>
      </c>
    </row>
    <row r="31" spans="1:37" s="3" customFormat="1" ht="15.75" customHeight="1" x14ac:dyDescent="0.15">
      <c r="A31" s="276"/>
      <c r="B31" s="80">
        <v>2010</v>
      </c>
      <c r="C31" s="141">
        <v>0</v>
      </c>
      <c r="D31" s="141">
        <v>0</v>
      </c>
      <c r="E31" s="148">
        <v>0</v>
      </c>
      <c r="F31" s="141">
        <v>0</v>
      </c>
      <c r="G31" s="142">
        <v>0</v>
      </c>
      <c r="H31" s="150">
        <v>0</v>
      </c>
      <c r="I31" s="141">
        <f>'2010 CER'!C3</f>
        <v>0</v>
      </c>
      <c r="J31" s="141">
        <f>'2010 CER'!B4</f>
        <v>118600809</v>
      </c>
      <c r="K31" s="148">
        <f t="shared" si="51"/>
        <v>-118600809</v>
      </c>
      <c r="L31" s="141">
        <v>0</v>
      </c>
      <c r="M31" s="149">
        <v>0</v>
      </c>
      <c r="N31" s="141">
        <v>0</v>
      </c>
      <c r="O31" s="141">
        <v>0</v>
      </c>
      <c r="P31" s="141">
        <v>0</v>
      </c>
      <c r="Q31" s="150">
        <v>0</v>
      </c>
      <c r="R31" s="141">
        <v>0</v>
      </c>
      <c r="S31" s="141">
        <v>0</v>
      </c>
      <c r="T31" s="148">
        <v>0</v>
      </c>
      <c r="U31" s="141">
        <v>0</v>
      </c>
      <c r="V31" s="149">
        <v>0</v>
      </c>
      <c r="W31" s="141">
        <v>0</v>
      </c>
      <c r="X31" s="150">
        <v>0</v>
      </c>
      <c r="Y31" s="141">
        <v>0</v>
      </c>
      <c r="Z31" s="141">
        <v>0</v>
      </c>
      <c r="AA31" s="148">
        <v>0</v>
      </c>
      <c r="AB31" s="149">
        <v>0</v>
      </c>
      <c r="AC31" s="141">
        <v>0</v>
      </c>
      <c r="AD31" s="150">
        <v>0</v>
      </c>
      <c r="AE31" s="143">
        <f t="shared" si="57"/>
        <v>0</v>
      </c>
      <c r="AF31" s="143">
        <f t="shared" si="58"/>
        <v>118600809</v>
      </c>
      <c r="AG31" s="155">
        <f t="shared" si="55"/>
        <v>-118600809</v>
      </c>
      <c r="AH31" s="149">
        <f t="shared" si="19"/>
        <v>0</v>
      </c>
      <c r="AI31" s="149">
        <f t="shared" si="56"/>
        <v>0</v>
      </c>
      <c r="AJ31" s="141">
        <f t="shared" si="54"/>
        <v>0</v>
      </c>
      <c r="AK31" s="150">
        <f t="shared" si="54"/>
        <v>0</v>
      </c>
    </row>
    <row r="32" spans="1:37" s="3" customFormat="1" ht="15.75" customHeight="1" x14ac:dyDescent="0.15">
      <c r="A32" s="276"/>
      <c r="B32" s="80">
        <v>2009</v>
      </c>
      <c r="C32" s="141">
        <v>0</v>
      </c>
      <c r="D32" s="141">
        <v>0</v>
      </c>
      <c r="E32" s="148">
        <v>0</v>
      </c>
      <c r="F32" s="141">
        <v>0</v>
      </c>
      <c r="G32" s="142">
        <v>0</v>
      </c>
      <c r="H32" s="150">
        <v>0</v>
      </c>
      <c r="I32" s="141">
        <f>'2009 CER'!C3</f>
        <v>0</v>
      </c>
      <c r="J32" s="141">
        <f>'2009 CER'!B4</f>
        <v>134286411</v>
      </c>
      <c r="K32" s="148">
        <f t="shared" si="51"/>
        <v>-134286411</v>
      </c>
      <c r="L32" s="141">
        <v>0</v>
      </c>
      <c r="M32" s="149">
        <v>0</v>
      </c>
      <c r="N32" s="141">
        <v>0</v>
      </c>
      <c r="O32" s="141">
        <v>0</v>
      </c>
      <c r="P32" s="141">
        <v>0</v>
      </c>
      <c r="Q32" s="150">
        <v>0</v>
      </c>
      <c r="R32" s="141">
        <v>0</v>
      </c>
      <c r="S32" s="141">
        <v>0</v>
      </c>
      <c r="T32" s="148">
        <v>0</v>
      </c>
      <c r="U32" s="141">
        <v>0</v>
      </c>
      <c r="V32" s="149">
        <v>0</v>
      </c>
      <c r="W32" s="141">
        <v>0</v>
      </c>
      <c r="X32" s="150">
        <v>0</v>
      </c>
      <c r="Y32" s="141">
        <v>0</v>
      </c>
      <c r="Z32" s="141">
        <v>0</v>
      </c>
      <c r="AA32" s="148">
        <v>0</v>
      </c>
      <c r="AB32" s="149">
        <v>0</v>
      </c>
      <c r="AC32" s="141">
        <v>0</v>
      </c>
      <c r="AD32" s="150">
        <v>0</v>
      </c>
      <c r="AE32" s="143">
        <f t="shared" si="57"/>
        <v>0</v>
      </c>
      <c r="AF32" s="143">
        <f t="shared" si="58"/>
        <v>134286411</v>
      </c>
      <c r="AG32" s="155">
        <f t="shared" si="55"/>
        <v>-134286411</v>
      </c>
      <c r="AH32" s="149">
        <f t="shared" si="19"/>
        <v>0</v>
      </c>
      <c r="AI32" s="149">
        <f t="shared" si="56"/>
        <v>0</v>
      </c>
      <c r="AJ32" s="141">
        <f t="shared" si="54"/>
        <v>0</v>
      </c>
      <c r="AK32" s="150">
        <f t="shared" si="54"/>
        <v>0</v>
      </c>
    </row>
    <row r="33" spans="1:38" s="3" customFormat="1" ht="17.100000000000001" customHeight="1" x14ac:dyDescent="0.15">
      <c r="A33" s="276"/>
      <c r="B33" s="80">
        <v>2008</v>
      </c>
      <c r="C33" s="141">
        <v>0</v>
      </c>
      <c r="D33" s="141">
        <v>0</v>
      </c>
      <c r="E33" s="148">
        <v>0</v>
      </c>
      <c r="F33" s="141">
        <v>0</v>
      </c>
      <c r="G33" s="142">
        <v>0</v>
      </c>
      <c r="H33" s="150">
        <v>0</v>
      </c>
      <c r="I33" s="141">
        <f>'2008 CER'!C3</f>
        <v>0</v>
      </c>
      <c r="J33" s="141">
        <f>'2008 CER'!B4</f>
        <v>195649027</v>
      </c>
      <c r="K33" s="148">
        <f t="shared" si="51"/>
        <v>-195649027</v>
      </c>
      <c r="L33" s="141">
        <v>0</v>
      </c>
      <c r="M33" s="149">
        <v>0</v>
      </c>
      <c r="N33" s="141">
        <v>0</v>
      </c>
      <c r="O33" s="141">
        <v>0</v>
      </c>
      <c r="P33" s="141">
        <v>0</v>
      </c>
      <c r="Q33" s="150">
        <v>0</v>
      </c>
      <c r="R33" s="141">
        <v>0</v>
      </c>
      <c r="S33" s="141">
        <v>0</v>
      </c>
      <c r="T33" s="148">
        <v>0</v>
      </c>
      <c r="U33" s="141">
        <v>0</v>
      </c>
      <c r="V33" s="149">
        <v>0</v>
      </c>
      <c r="W33" s="141">
        <v>0</v>
      </c>
      <c r="X33" s="150">
        <v>0</v>
      </c>
      <c r="Y33" s="141">
        <v>0</v>
      </c>
      <c r="Z33" s="141">
        <v>0</v>
      </c>
      <c r="AA33" s="148">
        <v>0</v>
      </c>
      <c r="AB33" s="149">
        <v>0</v>
      </c>
      <c r="AC33" s="141">
        <v>0</v>
      </c>
      <c r="AD33" s="150">
        <v>0</v>
      </c>
      <c r="AE33" s="143">
        <f t="shared" si="57"/>
        <v>0</v>
      </c>
      <c r="AF33" s="143">
        <f t="shared" si="58"/>
        <v>195649027</v>
      </c>
      <c r="AG33" s="155">
        <f t="shared" si="55"/>
        <v>-195649027</v>
      </c>
      <c r="AH33" s="149">
        <f t="shared" si="19"/>
        <v>0</v>
      </c>
      <c r="AI33" s="149">
        <f t="shared" si="56"/>
        <v>0</v>
      </c>
      <c r="AJ33" s="141">
        <f t="shared" si="54"/>
        <v>0</v>
      </c>
      <c r="AK33" s="150">
        <f t="shared" si="54"/>
        <v>0</v>
      </c>
      <c r="AL33" s="189"/>
    </row>
    <row r="34" spans="1:38" s="3" customFormat="1" ht="17.100000000000001" customHeight="1" x14ac:dyDescent="0.15">
      <c r="A34" s="277"/>
      <c r="B34" s="84" t="s">
        <v>233</v>
      </c>
      <c r="C34" s="151">
        <f t="shared" ref="C34:AK34" si="59">SUM(C20:C33)</f>
        <v>0</v>
      </c>
      <c r="D34" s="152">
        <f t="shared" si="59"/>
        <v>0</v>
      </c>
      <c r="E34" s="153">
        <f t="shared" si="59"/>
        <v>0</v>
      </c>
      <c r="F34" s="172">
        <f t="shared" si="59"/>
        <v>0</v>
      </c>
      <c r="G34" s="152">
        <f t="shared" si="59"/>
        <v>0</v>
      </c>
      <c r="H34" s="160">
        <f t="shared" si="59"/>
        <v>0</v>
      </c>
      <c r="I34" s="152">
        <f t="shared" si="59"/>
        <v>0</v>
      </c>
      <c r="J34" s="152">
        <f t="shared" si="59"/>
        <v>1551579862</v>
      </c>
      <c r="K34" s="152">
        <f t="shared" si="59"/>
        <v>-1551579862</v>
      </c>
      <c r="L34" s="152">
        <f t="shared" si="59"/>
        <v>0</v>
      </c>
      <c r="M34" s="152">
        <f t="shared" si="59"/>
        <v>0</v>
      </c>
      <c r="N34" s="152">
        <f t="shared" si="59"/>
        <v>0</v>
      </c>
      <c r="O34" s="152">
        <f t="shared" si="59"/>
        <v>0</v>
      </c>
      <c r="P34" s="152">
        <f t="shared" si="59"/>
        <v>31920845</v>
      </c>
      <c r="Q34" s="152">
        <f t="shared" si="59"/>
        <v>1035475</v>
      </c>
      <c r="R34" s="152">
        <f t="shared" si="59"/>
        <v>0</v>
      </c>
      <c r="S34" s="152">
        <f t="shared" si="59"/>
        <v>0</v>
      </c>
      <c r="T34" s="153">
        <f t="shared" si="59"/>
        <v>0</v>
      </c>
      <c r="U34" s="152">
        <f t="shared" si="59"/>
        <v>0</v>
      </c>
      <c r="V34" s="174">
        <f t="shared" si="59"/>
        <v>0</v>
      </c>
      <c r="W34" s="176">
        <f t="shared" si="59"/>
        <v>0</v>
      </c>
      <c r="X34" s="187">
        <f t="shared" si="59"/>
        <v>0</v>
      </c>
      <c r="Y34" s="152">
        <f t="shared" si="59"/>
        <v>0</v>
      </c>
      <c r="Z34" s="152">
        <f t="shared" si="59"/>
        <v>0</v>
      </c>
      <c r="AA34" s="153">
        <f t="shared" si="59"/>
        <v>0</v>
      </c>
      <c r="AB34" s="172">
        <f t="shared" si="59"/>
        <v>0</v>
      </c>
      <c r="AC34" s="152">
        <f t="shared" si="59"/>
        <v>0</v>
      </c>
      <c r="AD34" s="160">
        <f t="shared" si="59"/>
        <v>0</v>
      </c>
      <c r="AE34" s="152">
        <f t="shared" si="59"/>
        <v>0</v>
      </c>
      <c r="AF34" s="152">
        <f t="shared" si="59"/>
        <v>1551579862</v>
      </c>
      <c r="AG34" s="153">
        <f t="shared" si="59"/>
        <v>-1551579862</v>
      </c>
      <c r="AH34" s="152">
        <f t="shared" si="59"/>
        <v>0</v>
      </c>
      <c r="AI34" s="172">
        <f t="shared" si="59"/>
        <v>0</v>
      </c>
      <c r="AJ34" s="152">
        <f t="shared" si="59"/>
        <v>0</v>
      </c>
      <c r="AK34" s="160">
        <f t="shared" si="59"/>
        <v>0</v>
      </c>
      <c r="AL34" s="189"/>
    </row>
    <row r="35" spans="1:38" s="3" customFormat="1" ht="16.5" customHeight="1" x14ac:dyDescent="0.15">
      <c r="A35" s="275" t="s">
        <v>264</v>
      </c>
      <c r="B35" s="85">
        <v>2021</v>
      </c>
      <c r="C35" s="156" t="s">
        <v>81</v>
      </c>
      <c r="D35" s="143" t="s">
        <v>81</v>
      </c>
      <c r="E35" s="157" t="s">
        <v>81</v>
      </c>
      <c r="F35" s="143" t="s">
        <v>81</v>
      </c>
      <c r="G35" s="144" t="s">
        <v>81</v>
      </c>
      <c r="H35" s="171" t="s">
        <v>81</v>
      </c>
      <c r="I35" s="141">
        <f>'2021 CER'!$D$3</f>
        <v>0</v>
      </c>
      <c r="J35" s="141">
        <f>'2021 CER'!$B$5</f>
        <v>0</v>
      </c>
      <c r="K35" s="148">
        <f t="shared" ref="K35" si="60">I35-J35</f>
        <v>0</v>
      </c>
      <c r="L35" s="141">
        <v>0</v>
      </c>
      <c r="M35" s="149">
        <v>0</v>
      </c>
      <c r="N35" s="141">
        <v>0</v>
      </c>
      <c r="O35" s="143">
        <v>0</v>
      </c>
      <c r="P35" s="143" t="s">
        <v>81</v>
      </c>
      <c r="Q35" s="171" t="s">
        <v>81</v>
      </c>
      <c r="R35" s="143" t="s">
        <v>81</v>
      </c>
      <c r="S35" s="143" t="s">
        <v>81</v>
      </c>
      <c r="T35" s="148" t="s">
        <v>81</v>
      </c>
      <c r="U35" s="141">
        <v>0</v>
      </c>
      <c r="V35" s="149" t="s">
        <v>81</v>
      </c>
      <c r="W35" s="141" t="s">
        <v>81</v>
      </c>
      <c r="X35" s="171" t="s">
        <v>81</v>
      </c>
      <c r="Y35" s="141" t="s">
        <v>81</v>
      </c>
      <c r="Z35" s="141" t="s">
        <v>81</v>
      </c>
      <c r="AA35" s="157" t="s">
        <v>81</v>
      </c>
      <c r="AB35" s="149" t="s">
        <v>81</v>
      </c>
      <c r="AC35" s="141" t="s">
        <v>81</v>
      </c>
      <c r="AD35" s="171" t="s">
        <v>81</v>
      </c>
      <c r="AE35" s="141">
        <f t="shared" ref="AE35" si="61">SUM(I35)</f>
        <v>0</v>
      </c>
      <c r="AF35" s="141">
        <f t="shared" ref="AF35" si="62">SUM(J35)</f>
        <v>0</v>
      </c>
      <c r="AG35" s="155">
        <f t="shared" ref="AG35" si="63">AE35-AF35</f>
        <v>0</v>
      </c>
      <c r="AH35" s="149">
        <f t="shared" ref="AH35" si="64">SUM(L35,U35)</f>
        <v>0</v>
      </c>
      <c r="AI35" s="149">
        <f t="shared" ref="AI35" si="65">SUM(F35,M35,V35,AB35)</f>
        <v>0</v>
      </c>
      <c r="AJ35" s="141">
        <f t="shared" ref="AJ35" si="66">SUM(G35,N35,W35,AC35)</f>
        <v>0</v>
      </c>
      <c r="AK35" s="150">
        <f t="shared" ref="AK35" si="67">SUM(H35,O35,X35,AD35)</f>
        <v>0</v>
      </c>
      <c r="AL35" s="189"/>
    </row>
    <row r="36" spans="1:38" s="3" customFormat="1" ht="16.5" customHeight="1" x14ac:dyDescent="0.15">
      <c r="A36" s="276"/>
      <c r="B36" s="85">
        <v>2020</v>
      </c>
      <c r="C36" s="156" t="s">
        <v>81</v>
      </c>
      <c r="D36" s="143" t="s">
        <v>81</v>
      </c>
      <c r="E36" s="157" t="s">
        <v>81</v>
      </c>
      <c r="F36" s="143" t="s">
        <v>81</v>
      </c>
      <c r="G36" s="144" t="s">
        <v>81</v>
      </c>
      <c r="H36" s="171" t="s">
        <v>81</v>
      </c>
      <c r="I36" s="141">
        <f>'2020 CER'!$D$3</f>
        <v>0</v>
      </c>
      <c r="J36" s="141">
        <f>'2020 CER'!$B$5</f>
        <v>0</v>
      </c>
      <c r="K36" s="148">
        <f t="shared" ref="K36" si="68">I36-J36</f>
        <v>0</v>
      </c>
      <c r="L36" s="141">
        <v>0</v>
      </c>
      <c r="M36" s="149">
        <v>0</v>
      </c>
      <c r="N36" s="141">
        <v>0</v>
      </c>
      <c r="O36" s="143">
        <v>0</v>
      </c>
      <c r="P36" s="143" t="s">
        <v>81</v>
      </c>
      <c r="Q36" s="171" t="s">
        <v>81</v>
      </c>
      <c r="R36" s="143" t="s">
        <v>81</v>
      </c>
      <c r="S36" s="143" t="s">
        <v>81</v>
      </c>
      <c r="T36" s="148" t="s">
        <v>81</v>
      </c>
      <c r="U36" s="141">
        <v>0</v>
      </c>
      <c r="V36" s="149" t="s">
        <v>81</v>
      </c>
      <c r="W36" s="141" t="s">
        <v>81</v>
      </c>
      <c r="X36" s="171" t="s">
        <v>81</v>
      </c>
      <c r="Y36" s="141" t="s">
        <v>81</v>
      </c>
      <c r="Z36" s="141" t="s">
        <v>81</v>
      </c>
      <c r="AA36" s="157" t="s">
        <v>81</v>
      </c>
      <c r="AB36" s="149" t="s">
        <v>81</v>
      </c>
      <c r="AC36" s="141" t="s">
        <v>81</v>
      </c>
      <c r="AD36" s="171" t="s">
        <v>81</v>
      </c>
      <c r="AE36" s="141">
        <f t="shared" ref="AE36" si="69">SUM(I36)</f>
        <v>0</v>
      </c>
      <c r="AF36" s="141">
        <f t="shared" ref="AF36" si="70">SUM(J36)</f>
        <v>0</v>
      </c>
      <c r="AG36" s="155">
        <f t="shared" ref="AG36" si="71">AE36-AF36</f>
        <v>0</v>
      </c>
      <c r="AH36" s="149">
        <f t="shared" ref="AH36" si="72">SUM(L36,U36)</f>
        <v>0</v>
      </c>
      <c r="AI36" s="149">
        <f t="shared" ref="AI36" si="73">SUM(F36,M36,V36,AB36)</f>
        <v>0</v>
      </c>
      <c r="AJ36" s="141">
        <f t="shared" ref="AJ36" si="74">SUM(G36,N36,W36,AC36)</f>
        <v>0</v>
      </c>
      <c r="AK36" s="150">
        <f t="shared" ref="AK36" si="75">SUM(H36,O36,X36,AD36)</f>
        <v>0</v>
      </c>
      <c r="AL36" s="189"/>
    </row>
    <row r="37" spans="1:38" s="3" customFormat="1" ht="16.5" customHeight="1" x14ac:dyDescent="0.15">
      <c r="A37" s="276"/>
      <c r="B37" s="85">
        <v>2019</v>
      </c>
      <c r="C37" s="156" t="s">
        <v>81</v>
      </c>
      <c r="D37" s="143" t="s">
        <v>81</v>
      </c>
      <c r="E37" s="157" t="s">
        <v>81</v>
      </c>
      <c r="F37" s="143" t="s">
        <v>81</v>
      </c>
      <c r="G37" s="144" t="s">
        <v>81</v>
      </c>
      <c r="H37" s="171" t="s">
        <v>81</v>
      </c>
      <c r="I37" s="141">
        <f>'2019 CER'!$D$3</f>
        <v>0</v>
      </c>
      <c r="J37" s="141">
        <f>'2019 CER'!$B$5</f>
        <v>0</v>
      </c>
      <c r="K37" s="148">
        <f t="shared" ref="K37:K48" si="76">I37-J37</f>
        <v>0</v>
      </c>
      <c r="L37" s="141">
        <v>0</v>
      </c>
      <c r="M37" s="149">
        <v>0</v>
      </c>
      <c r="N37" s="141">
        <v>0</v>
      </c>
      <c r="O37" s="143">
        <v>0</v>
      </c>
      <c r="P37" s="143" t="s">
        <v>81</v>
      </c>
      <c r="Q37" s="171" t="s">
        <v>81</v>
      </c>
      <c r="R37" s="143" t="s">
        <v>81</v>
      </c>
      <c r="S37" s="143" t="s">
        <v>81</v>
      </c>
      <c r="T37" s="148" t="s">
        <v>81</v>
      </c>
      <c r="U37" s="141">
        <v>0</v>
      </c>
      <c r="V37" s="149" t="s">
        <v>81</v>
      </c>
      <c r="W37" s="141" t="s">
        <v>81</v>
      </c>
      <c r="X37" s="171" t="s">
        <v>81</v>
      </c>
      <c r="Y37" s="141" t="s">
        <v>81</v>
      </c>
      <c r="Z37" s="141" t="s">
        <v>81</v>
      </c>
      <c r="AA37" s="157" t="s">
        <v>81</v>
      </c>
      <c r="AB37" s="149" t="s">
        <v>81</v>
      </c>
      <c r="AC37" s="141" t="s">
        <v>81</v>
      </c>
      <c r="AD37" s="171" t="s">
        <v>81</v>
      </c>
      <c r="AE37" s="141">
        <f t="shared" ref="AE37:AF40" si="77">SUM(I37)</f>
        <v>0</v>
      </c>
      <c r="AF37" s="141">
        <f t="shared" si="77"/>
        <v>0</v>
      </c>
      <c r="AG37" s="155">
        <f t="shared" ref="AG37:AG48" si="78">AE37-AF37</f>
        <v>0</v>
      </c>
      <c r="AH37" s="149">
        <f t="shared" ref="AH37" si="79">SUM(L37,U37)</f>
        <v>0</v>
      </c>
      <c r="AI37" s="149">
        <f t="shared" ref="AI37:AK48" si="80">SUM(F37,M37,V37,AB37)</f>
        <v>0</v>
      </c>
      <c r="AJ37" s="141">
        <f t="shared" si="80"/>
        <v>0</v>
      </c>
      <c r="AK37" s="150">
        <f t="shared" si="80"/>
        <v>0</v>
      </c>
      <c r="AL37" s="189"/>
    </row>
    <row r="38" spans="1:38" s="3" customFormat="1" ht="16.5" customHeight="1" x14ac:dyDescent="0.15">
      <c r="A38" s="276"/>
      <c r="B38" s="85">
        <v>2018</v>
      </c>
      <c r="C38" s="156" t="s">
        <v>81</v>
      </c>
      <c r="D38" s="143" t="s">
        <v>81</v>
      </c>
      <c r="E38" s="157" t="s">
        <v>81</v>
      </c>
      <c r="F38" s="143" t="s">
        <v>81</v>
      </c>
      <c r="G38" s="144" t="s">
        <v>81</v>
      </c>
      <c r="H38" s="171" t="s">
        <v>81</v>
      </c>
      <c r="I38" s="141">
        <f>'2018 CER'!$D$3</f>
        <v>0</v>
      </c>
      <c r="J38" s="141">
        <f>'2018 CER'!$B$5</f>
        <v>0</v>
      </c>
      <c r="K38" s="148">
        <f t="shared" si="76"/>
        <v>0</v>
      </c>
      <c r="L38" s="141">
        <v>0</v>
      </c>
      <c r="M38" s="149">
        <v>0</v>
      </c>
      <c r="N38" s="141">
        <v>0</v>
      </c>
      <c r="O38" s="143">
        <v>0</v>
      </c>
      <c r="P38" s="143" t="s">
        <v>81</v>
      </c>
      <c r="Q38" s="171" t="s">
        <v>81</v>
      </c>
      <c r="R38" s="143" t="s">
        <v>81</v>
      </c>
      <c r="S38" s="143" t="s">
        <v>81</v>
      </c>
      <c r="T38" s="148" t="s">
        <v>81</v>
      </c>
      <c r="U38" s="141">
        <v>0</v>
      </c>
      <c r="V38" s="149" t="s">
        <v>81</v>
      </c>
      <c r="W38" s="141" t="s">
        <v>81</v>
      </c>
      <c r="X38" s="171" t="s">
        <v>81</v>
      </c>
      <c r="Y38" s="141" t="s">
        <v>81</v>
      </c>
      <c r="Z38" s="141" t="s">
        <v>81</v>
      </c>
      <c r="AA38" s="157" t="s">
        <v>81</v>
      </c>
      <c r="AB38" s="149" t="s">
        <v>81</v>
      </c>
      <c r="AC38" s="141" t="s">
        <v>81</v>
      </c>
      <c r="AD38" s="171" t="s">
        <v>81</v>
      </c>
      <c r="AE38" s="141">
        <f t="shared" si="77"/>
        <v>0</v>
      </c>
      <c r="AF38" s="141">
        <f t="shared" si="77"/>
        <v>0</v>
      </c>
      <c r="AG38" s="155">
        <f t="shared" si="78"/>
        <v>0</v>
      </c>
      <c r="AH38" s="149">
        <f t="shared" si="19"/>
        <v>0</v>
      </c>
      <c r="AI38" s="149">
        <f t="shared" si="80"/>
        <v>0</v>
      </c>
      <c r="AJ38" s="141">
        <f t="shared" si="80"/>
        <v>0</v>
      </c>
      <c r="AK38" s="150">
        <f t="shared" si="80"/>
        <v>0</v>
      </c>
      <c r="AL38" s="189"/>
    </row>
    <row r="39" spans="1:38" s="3" customFormat="1" ht="16.5" customHeight="1" x14ac:dyDescent="0.15">
      <c r="A39" s="276"/>
      <c r="B39" s="85">
        <v>2017</v>
      </c>
      <c r="C39" s="156" t="s">
        <v>81</v>
      </c>
      <c r="D39" s="143" t="s">
        <v>81</v>
      </c>
      <c r="E39" s="157" t="s">
        <v>81</v>
      </c>
      <c r="F39" s="143" t="s">
        <v>81</v>
      </c>
      <c r="G39" s="144" t="s">
        <v>81</v>
      </c>
      <c r="H39" s="171" t="s">
        <v>81</v>
      </c>
      <c r="I39" s="141">
        <f>'2017 CER'!$D$3</f>
        <v>0</v>
      </c>
      <c r="J39" s="141">
        <f>'2017 CER'!$B$5</f>
        <v>0</v>
      </c>
      <c r="K39" s="148">
        <f t="shared" si="76"/>
        <v>0</v>
      </c>
      <c r="L39" s="141">
        <v>0</v>
      </c>
      <c r="M39" s="149">
        <v>0</v>
      </c>
      <c r="N39" s="141">
        <v>0</v>
      </c>
      <c r="O39" s="143">
        <v>0</v>
      </c>
      <c r="P39" s="143" t="s">
        <v>81</v>
      </c>
      <c r="Q39" s="171" t="s">
        <v>81</v>
      </c>
      <c r="R39" s="143" t="s">
        <v>81</v>
      </c>
      <c r="S39" s="143" t="s">
        <v>81</v>
      </c>
      <c r="T39" s="148" t="s">
        <v>81</v>
      </c>
      <c r="U39" s="141">
        <v>0</v>
      </c>
      <c r="V39" s="149" t="s">
        <v>81</v>
      </c>
      <c r="W39" s="141" t="s">
        <v>81</v>
      </c>
      <c r="X39" s="171" t="s">
        <v>81</v>
      </c>
      <c r="Y39" s="141" t="s">
        <v>81</v>
      </c>
      <c r="Z39" s="141" t="s">
        <v>81</v>
      </c>
      <c r="AA39" s="157" t="s">
        <v>81</v>
      </c>
      <c r="AB39" s="149" t="s">
        <v>81</v>
      </c>
      <c r="AC39" s="141" t="s">
        <v>81</v>
      </c>
      <c r="AD39" s="171" t="s">
        <v>81</v>
      </c>
      <c r="AE39" s="141">
        <f t="shared" si="77"/>
        <v>0</v>
      </c>
      <c r="AF39" s="141">
        <f t="shared" si="77"/>
        <v>0</v>
      </c>
      <c r="AG39" s="155">
        <f t="shared" si="78"/>
        <v>0</v>
      </c>
      <c r="AH39" s="149">
        <f t="shared" si="19"/>
        <v>0</v>
      </c>
      <c r="AI39" s="149">
        <f t="shared" si="80"/>
        <v>0</v>
      </c>
      <c r="AJ39" s="141">
        <f t="shared" si="80"/>
        <v>0</v>
      </c>
      <c r="AK39" s="150">
        <f t="shared" si="80"/>
        <v>0</v>
      </c>
      <c r="AL39" s="189"/>
    </row>
    <row r="40" spans="1:38" s="3" customFormat="1" ht="16.5" customHeight="1" x14ac:dyDescent="0.15">
      <c r="A40" s="276"/>
      <c r="B40" s="80">
        <v>2016</v>
      </c>
      <c r="C40" s="143" t="s">
        <v>81</v>
      </c>
      <c r="D40" s="143" t="s">
        <v>81</v>
      </c>
      <c r="E40" s="157" t="s">
        <v>81</v>
      </c>
      <c r="F40" s="143" t="s">
        <v>81</v>
      </c>
      <c r="G40" s="144" t="s">
        <v>81</v>
      </c>
      <c r="H40" s="171" t="s">
        <v>81</v>
      </c>
      <c r="I40" s="141">
        <f>'2016 CER'!D3</f>
        <v>0</v>
      </c>
      <c r="J40" s="141">
        <f>'2016 CER'!B5</f>
        <v>0</v>
      </c>
      <c r="K40" s="148">
        <f t="shared" si="76"/>
        <v>0</v>
      </c>
      <c r="L40" s="141">
        <v>0</v>
      </c>
      <c r="M40" s="149">
        <v>0</v>
      </c>
      <c r="N40" s="141">
        <v>0</v>
      </c>
      <c r="O40" s="143">
        <v>0</v>
      </c>
      <c r="P40" s="143" t="s">
        <v>81</v>
      </c>
      <c r="Q40" s="171" t="s">
        <v>81</v>
      </c>
      <c r="R40" s="143" t="s">
        <v>81</v>
      </c>
      <c r="S40" s="143" t="s">
        <v>81</v>
      </c>
      <c r="T40" s="148" t="s">
        <v>81</v>
      </c>
      <c r="U40" s="141">
        <v>0</v>
      </c>
      <c r="V40" s="149" t="s">
        <v>81</v>
      </c>
      <c r="W40" s="141" t="s">
        <v>81</v>
      </c>
      <c r="X40" s="171" t="s">
        <v>81</v>
      </c>
      <c r="Y40" s="141" t="s">
        <v>81</v>
      </c>
      <c r="Z40" s="141" t="s">
        <v>81</v>
      </c>
      <c r="AA40" s="157" t="s">
        <v>81</v>
      </c>
      <c r="AB40" s="149" t="s">
        <v>81</v>
      </c>
      <c r="AC40" s="141" t="s">
        <v>81</v>
      </c>
      <c r="AD40" s="171" t="s">
        <v>81</v>
      </c>
      <c r="AE40" s="141">
        <f t="shared" si="77"/>
        <v>0</v>
      </c>
      <c r="AF40" s="141">
        <f t="shared" si="77"/>
        <v>0</v>
      </c>
      <c r="AG40" s="155">
        <f>AE40-AF40</f>
        <v>0</v>
      </c>
      <c r="AH40" s="149">
        <f t="shared" si="19"/>
        <v>0</v>
      </c>
      <c r="AI40" s="149">
        <f t="shared" si="80"/>
        <v>0</v>
      </c>
      <c r="AJ40" s="141">
        <f t="shared" si="80"/>
        <v>0</v>
      </c>
      <c r="AK40" s="150">
        <f t="shared" si="80"/>
        <v>0</v>
      </c>
      <c r="AL40" s="189"/>
    </row>
    <row r="41" spans="1:38" s="3" customFormat="1" ht="16.5" customHeight="1" x14ac:dyDescent="0.15">
      <c r="A41" s="276"/>
      <c r="B41" s="80">
        <v>2015</v>
      </c>
      <c r="C41" s="156">
        <f>'2015 AAU'!C3</f>
        <v>378305668</v>
      </c>
      <c r="D41" s="143">
        <f>'2015 AAU'!B4</f>
        <v>16036396</v>
      </c>
      <c r="E41" s="157">
        <f t="shared" ref="E41:E48" si="81">C41-D41</f>
        <v>362269272</v>
      </c>
      <c r="F41" s="143">
        <v>0</v>
      </c>
      <c r="G41" s="144">
        <v>0</v>
      </c>
      <c r="H41" s="171">
        <v>0</v>
      </c>
      <c r="I41" s="141">
        <f>'2015 CER'!D3</f>
        <v>15061451</v>
      </c>
      <c r="J41" s="141">
        <f>'2015 CER'!B5</f>
        <v>231983252</v>
      </c>
      <c r="K41" s="148">
        <f t="shared" si="76"/>
        <v>-216921801</v>
      </c>
      <c r="L41" s="141">
        <v>0</v>
      </c>
      <c r="M41" s="158">
        <v>0</v>
      </c>
      <c r="N41" s="143">
        <v>0</v>
      </c>
      <c r="O41" s="143">
        <v>4609412</v>
      </c>
      <c r="P41" s="143" t="s">
        <v>81</v>
      </c>
      <c r="Q41" s="171" t="s">
        <v>81</v>
      </c>
      <c r="R41" s="143">
        <f>'2015 ERU'!C3</f>
        <v>15123710</v>
      </c>
      <c r="S41" s="143">
        <f>'2015 ERU'!B4</f>
        <v>266908065</v>
      </c>
      <c r="T41" s="148">
        <f t="shared" ref="T41:T48" si="82">R41-S41</f>
        <v>-251784355</v>
      </c>
      <c r="U41" s="141">
        <v>0</v>
      </c>
      <c r="V41" s="158">
        <v>0</v>
      </c>
      <c r="W41" s="143">
        <v>0</v>
      </c>
      <c r="X41" s="171">
        <v>3988198</v>
      </c>
      <c r="Y41" s="141">
        <v>0</v>
      </c>
      <c r="Z41" s="141">
        <v>0</v>
      </c>
      <c r="AA41" s="157">
        <f t="shared" ref="AA41:AA48" si="83">Y41-Z41</f>
        <v>0</v>
      </c>
      <c r="AB41" s="149">
        <v>0</v>
      </c>
      <c r="AC41" s="143">
        <v>0</v>
      </c>
      <c r="AD41" s="171">
        <v>0</v>
      </c>
      <c r="AE41" s="143">
        <f t="shared" ref="AE41:AF48" si="84">SUM(C41+I41+R41+Y41)</f>
        <v>408490829</v>
      </c>
      <c r="AF41" s="143">
        <f t="shared" si="84"/>
        <v>514927713</v>
      </c>
      <c r="AG41" s="155">
        <f t="shared" si="78"/>
        <v>-106436884</v>
      </c>
      <c r="AH41" s="149">
        <f t="shared" si="19"/>
        <v>0</v>
      </c>
      <c r="AI41" s="149">
        <f t="shared" si="80"/>
        <v>0</v>
      </c>
      <c r="AJ41" s="141">
        <f t="shared" si="80"/>
        <v>0</v>
      </c>
      <c r="AK41" s="150">
        <f>SUM(H41,O41,X41,AD41)</f>
        <v>8597610</v>
      </c>
      <c r="AL41" s="189"/>
    </row>
    <row r="42" spans="1:38" s="3" customFormat="1" ht="16.5" customHeight="1" x14ac:dyDescent="0.15">
      <c r="A42" s="276"/>
      <c r="B42" s="80">
        <v>2014</v>
      </c>
      <c r="C42" s="156">
        <f>'2014 AAU'!C3</f>
        <v>0</v>
      </c>
      <c r="D42" s="143">
        <f>'2014 AAU'!B4</f>
        <v>2059189</v>
      </c>
      <c r="E42" s="157">
        <f t="shared" si="81"/>
        <v>-2059189</v>
      </c>
      <c r="F42" s="143">
        <v>0</v>
      </c>
      <c r="G42" s="144">
        <v>0</v>
      </c>
      <c r="H42" s="171">
        <v>0</v>
      </c>
      <c r="I42" s="141">
        <f>'2014 CER'!D3</f>
        <v>89057807</v>
      </c>
      <c r="J42" s="141">
        <f>'2014 CER'!B5</f>
        <v>38157956</v>
      </c>
      <c r="K42" s="148">
        <f t="shared" si="76"/>
        <v>50899851</v>
      </c>
      <c r="L42" s="141">
        <v>0</v>
      </c>
      <c r="M42" s="149">
        <v>0</v>
      </c>
      <c r="N42" s="141">
        <v>0</v>
      </c>
      <c r="O42" s="141">
        <v>0</v>
      </c>
      <c r="P42" s="141" t="s">
        <v>81</v>
      </c>
      <c r="Q42" s="150" t="s">
        <v>81</v>
      </c>
      <c r="R42" s="143">
        <f>'2014 ERU'!C3</f>
        <v>88317436</v>
      </c>
      <c r="S42" s="143">
        <f>'2014 ERU'!B4</f>
        <v>26850392</v>
      </c>
      <c r="T42" s="148">
        <f t="shared" si="82"/>
        <v>61467044</v>
      </c>
      <c r="U42" s="141">
        <v>0</v>
      </c>
      <c r="V42" s="158">
        <v>0</v>
      </c>
      <c r="W42" s="141">
        <v>0</v>
      </c>
      <c r="X42" s="150">
        <v>0</v>
      </c>
      <c r="Y42" s="141">
        <v>0</v>
      </c>
      <c r="Z42" s="141">
        <v>0</v>
      </c>
      <c r="AA42" s="157">
        <f t="shared" si="83"/>
        <v>0</v>
      </c>
      <c r="AB42" s="149">
        <v>0</v>
      </c>
      <c r="AC42" s="141">
        <v>0</v>
      </c>
      <c r="AD42" s="150">
        <v>0</v>
      </c>
      <c r="AE42" s="143">
        <f t="shared" si="84"/>
        <v>177375243</v>
      </c>
      <c r="AF42" s="143">
        <f t="shared" si="84"/>
        <v>67067537</v>
      </c>
      <c r="AG42" s="155">
        <f t="shared" si="78"/>
        <v>110307706</v>
      </c>
      <c r="AH42" s="149">
        <f t="shared" si="19"/>
        <v>0</v>
      </c>
      <c r="AI42" s="149">
        <f t="shared" si="80"/>
        <v>0</v>
      </c>
      <c r="AJ42" s="141">
        <f t="shared" si="80"/>
        <v>0</v>
      </c>
      <c r="AK42" s="150">
        <f t="shared" si="80"/>
        <v>0</v>
      </c>
      <c r="AL42" s="189"/>
    </row>
    <row r="43" spans="1:38" s="3" customFormat="1" ht="16.5" customHeight="1" x14ac:dyDescent="0.15">
      <c r="A43" s="276"/>
      <c r="B43" s="80">
        <v>2013</v>
      </c>
      <c r="C43" s="156">
        <f>'2013 AAU'!C3</f>
        <v>1756740602</v>
      </c>
      <c r="D43" s="143">
        <f>'2013 AAU'!B4</f>
        <v>2117877</v>
      </c>
      <c r="E43" s="157">
        <f t="shared" si="81"/>
        <v>1754622725</v>
      </c>
      <c r="F43" s="143">
        <v>0</v>
      </c>
      <c r="G43" s="144">
        <v>0</v>
      </c>
      <c r="H43" s="171">
        <v>0</v>
      </c>
      <c r="I43" s="141">
        <f>'2013 CER'!D3</f>
        <v>426286491</v>
      </c>
      <c r="J43" s="141">
        <f>'2013 CER'!B5</f>
        <v>332472340</v>
      </c>
      <c r="K43" s="148">
        <f t="shared" si="76"/>
        <v>93814151</v>
      </c>
      <c r="L43" s="141">
        <v>0</v>
      </c>
      <c r="M43" s="149">
        <v>0</v>
      </c>
      <c r="N43" s="141">
        <v>0</v>
      </c>
      <c r="O43" s="141">
        <v>0</v>
      </c>
      <c r="P43" s="141" t="s">
        <v>81</v>
      </c>
      <c r="Q43" s="150" t="s">
        <v>81</v>
      </c>
      <c r="R43" s="143">
        <f>'2013 ERU'!C3</f>
        <v>338954222</v>
      </c>
      <c r="S43" s="143">
        <f>'2013 ERU'!B4</f>
        <v>364602510</v>
      </c>
      <c r="T43" s="148">
        <f t="shared" si="82"/>
        <v>-25648288</v>
      </c>
      <c r="U43" s="141">
        <v>0</v>
      </c>
      <c r="V43" s="158">
        <v>0</v>
      </c>
      <c r="W43" s="141">
        <v>0</v>
      </c>
      <c r="X43" s="150">
        <v>0</v>
      </c>
      <c r="Y43" s="141">
        <v>0</v>
      </c>
      <c r="Z43" s="141">
        <v>0</v>
      </c>
      <c r="AA43" s="157">
        <f t="shared" si="83"/>
        <v>0</v>
      </c>
      <c r="AB43" s="149">
        <v>0</v>
      </c>
      <c r="AC43" s="141">
        <v>0</v>
      </c>
      <c r="AD43" s="150">
        <v>0</v>
      </c>
      <c r="AE43" s="143">
        <f t="shared" si="84"/>
        <v>2521981315</v>
      </c>
      <c r="AF43" s="143">
        <f t="shared" si="84"/>
        <v>699192727</v>
      </c>
      <c r="AG43" s="155">
        <f t="shared" si="78"/>
        <v>1822788588</v>
      </c>
      <c r="AH43" s="149">
        <f t="shared" si="19"/>
        <v>0</v>
      </c>
      <c r="AI43" s="149">
        <f t="shared" si="80"/>
        <v>0</v>
      </c>
      <c r="AJ43" s="141">
        <f t="shared" si="80"/>
        <v>0</v>
      </c>
      <c r="AK43" s="150">
        <f t="shared" si="80"/>
        <v>0</v>
      </c>
      <c r="AL43" s="189"/>
    </row>
    <row r="44" spans="1:38" s="3" customFormat="1" ht="16.5" customHeight="1" x14ac:dyDescent="0.15">
      <c r="A44" s="276"/>
      <c r="B44" s="80">
        <v>2012</v>
      </c>
      <c r="C44" s="156">
        <f>'2012 AAU'!C3</f>
        <v>2313181</v>
      </c>
      <c r="D44" s="143">
        <f>'2012 AAU'!B4</f>
        <v>1656232</v>
      </c>
      <c r="E44" s="157">
        <f t="shared" si="81"/>
        <v>656949</v>
      </c>
      <c r="F44" s="143">
        <v>0</v>
      </c>
      <c r="G44" s="144">
        <v>0</v>
      </c>
      <c r="H44" s="171">
        <v>0</v>
      </c>
      <c r="I44" s="141">
        <f>'2012 CER'!D3</f>
        <v>482611654</v>
      </c>
      <c r="J44" s="141">
        <f>'2012 CER'!B5</f>
        <v>124959037</v>
      </c>
      <c r="K44" s="148">
        <f t="shared" si="76"/>
        <v>357652617</v>
      </c>
      <c r="L44" s="141">
        <v>0</v>
      </c>
      <c r="M44" s="149">
        <v>0</v>
      </c>
      <c r="N44" s="141">
        <v>0</v>
      </c>
      <c r="O44" s="141">
        <v>0</v>
      </c>
      <c r="P44" s="141" t="s">
        <v>81</v>
      </c>
      <c r="Q44" s="150" t="s">
        <v>81</v>
      </c>
      <c r="R44" s="143">
        <f>'2012 ERU'!C3</f>
        <v>360433744</v>
      </c>
      <c r="S44" s="143">
        <f>'2012 ERU'!B4</f>
        <v>138175680</v>
      </c>
      <c r="T44" s="148">
        <f t="shared" si="82"/>
        <v>222258064</v>
      </c>
      <c r="U44" s="141">
        <v>0</v>
      </c>
      <c r="V44" s="158">
        <v>0</v>
      </c>
      <c r="W44" s="141">
        <v>0</v>
      </c>
      <c r="X44" s="150">
        <v>0</v>
      </c>
      <c r="Y44" s="143">
        <f>'2012 RMU'!P3</f>
        <v>0</v>
      </c>
      <c r="Z44" s="143">
        <f>'2012 RMU'!N5</f>
        <v>0</v>
      </c>
      <c r="AA44" s="157">
        <f t="shared" si="83"/>
        <v>0</v>
      </c>
      <c r="AB44" s="149">
        <v>0</v>
      </c>
      <c r="AC44" s="141">
        <v>0</v>
      </c>
      <c r="AD44" s="150">
        <v>0</v>
      </c>
      <c r="AE44" s="143">
        <f t="shared" si="84"/>
        <v>845358579</v>
      </c>
      <c r="AF44" s="143">
        <f t="shared" si="84"/>
        <v>264790949</v>
      </c>
      <c r="AG44" s="155">
        <f t="shared" si="78"/>
        <v>580567630</v>
      </c>
      <c r="AH44" s="149">
        <f t="shared" si="19"/>
        <v>0</v>
      </c>
      <c r="AI44" s="149">
        <f t="shared" si="80"/>
        <v>0</v>
      </c>
      <c r="AJ44" s="141">
        <f t="shared" si="80"/>
        <v>0</v>
      </c>
      <c r="AK44" s="150">
        <f t="shared" si="80"/>
        <v>0</v>
      </c>
      <c r="AL44" s="189"/>
    </row>
    <row r="45" spans="1:38" s="3" customFormat="1" ht="16.5" customHeight="1" x14ac:dyDescent="0.15">
      <c r="A45" s="276"/>
      <c r="B45" s="80">
        <v>2011</v>
      </c>
      <c r="C45" s="156">
        <f>'2011 AAU'!C3</f>
        <v>377706</v>
      </c>
      <c r="D45" s="143">
        <f>'2011 AAU'!B4</f>
        <v>5090000</v>
      </c>
      <c r="E45" s="157">
        <f t="shared" si="81"/>
        <v>-4712294</v>
      </c>
      <c r="F45" s="143">
        <v>0</v>
      </c>
      <c r="G45" s="144">
        <v>0</v>
      </c>
      <c r="H45" s="171">
        <v>0</v>
      </c>
      <c r="I45" s="141">
        <f>'2011 CER'!D3</f>
        <v>653402</v>
      </c>
      <c r="J45" s="141">
        <f>'2011 CER'!B5</f>
        <v>0</v>
      </c>
      <c r="K45" s="148">
        <f t="shared" si="76"/>
        <v>653402</v>
      </c>
      <c r="L45" s="141">
        <v>0</v>
      </c>
      <c r="M45" s="158">
        <v>0</v>
      </c>
      <c r="N45" s="143">
        <v>0</v>
      </c>
      <c r="O45" s="143">
        <v>0</v>
      </c>
      <c r="P45" s="143" t="s">
        <v>81</v>
      </c>
      <c r="Q45" s="171" t="s">
        <v>81</v>
      </c>
      <c r="R45" s="143">
        <f>'2011 ERU'!C3</f>
        <v>0</v>
      </c>
      <c r="S45" s="143">
        <f>'2011 ERU'!B4</f>
        <v>0</v>
      </c>
      <c r="T45" s="148">
        <f t="shared" si="82"/>
        <v>0</v>
      </c>
      <c r="U45" s="141">
        <v>0</v>
      </c>
      <c r="V45" s="158">
        <v>0</v>
      </c>
      <c r="W45" s="143">
        <v>0</v>
      </c>
      <c r="X45" s="171">
        <v>0</v>
      </c>
      <c r="Y45" s="143">
        <f>'2011 RMU'!P3</f>
        <v>0</v>
      </c>
      <c r="Z45" s="143">
        <f>'2011 RMU'!N5</f>
        <v>0</v>
      </c>
      <c r="AA45" s="157">
        <f t="shared" si="83"/>
        <v>0</v>
      </c>
      <c r="AB45" s="149">
        <v>0</v>
      </c>
      <c r="AC45" s="143">
        <v>0</v>
      </c>
      <c r="AD45" s="171">
        <v>0</v>
      </c>
      <c r="AE45" s="143">
        <f t="shared" si="84"/>
        <v>1031108</v>
      </c>
      <c r="AF45" s="143">
        <f t="shared" si="84"/>
        <v>5090000</v>
      </c>
      <c r="AG45" s="155">
        <f t="shared" si="78"/>
        <v>-4058892</v>
      </c>
      <c r="AH45" s="149">
        <f t="shared" si="19"/>
        <v>0</v>
      </c>
      <c r="AI45" s="149">
        <f t="shared" si="80"/>
        <v>0</v>
      </c>
      <c r="AJ45" s="141">
        <f t="shared" si="80"/>
        <v>0</v>
      </c>
      <c r="AK45" s="150">
        <f t="shared" si="80"/>
        <v>0</v>
      </c>
      <c r="AL45" s="189"/>
    </row>
    <row r="46" spans="1:38" s="3" customFormat="1" ht="16.5" customHeight="1" x14ac:dyDescent="0.15">
      <c r="A46" s="276"/>
      <c r="B46" s="80">
        <v>2010</v>
      </c>
      <c r="C46" s="156">
        <f>'2010 AAU'!C3</f>
        <v>633525</v>
      </c>
      <c r="D46" s="143">
        <f>'2010 AAU'!B4</f>
        <v>508009</v>
      </c>
      <c r="E46" s="157">
        <f t="shared" si="81"/>
        <v>125516</v>
      </c>
      <c r="F46" s="143">
        <v>0</v>
      </c>
      <c r="G46" s="144">
        <v>0</v>
      </c>
      <c r="H46" s="171">
        <v>0</v>
      </c>
      <c r="I46" s="141">
        <f>'2010 CER'!D3</f>
        <v>303069</v>
      </c>
      <c r="J46" s="141">
        <f>'2010 CER'!B5</f>
        <v>0</v>
      </c>
      <c r="K46" s="148">
        <f t="shared" si="76"/>
        <v>303069</v>
      </c>
      <c r="L46" s="141">
        <v>0</v>
      </c>
      <c r="M46" s="158">
        <v>0</v>
      </c>
      <c r="N46" s="143">
        <v>0</v>
      </c>
      <c r="O46" s="143">
        <v>0</v>
      </c>
      <c r="P46" s="143" t="s">
        <v>81</v>
      </c>
      <c r="Q46" s="171" t="s">
        <v>81</v>
      </c>
      <c r="R46" s="143">
        <f>'2010 ERU'!C3</f>
        <v>0</v>
      </c>
      <c r="S46" s="143">
        <f>'2010 ERU'!B4</f>
        <v>0</v>
      </c>
      <c r="T46" s="148">
        <f t="shared" si="82"/>
        <v>0</v>
      </c>
      <c r="U46" s="141">
        <v>0</v>
      </c>
      <c r="V46" s="158">
        <v>0</v>
      </c>
      <c r="W46" s="143">
        <v>0</v>
      </c>
      <c r="X46" s="171">
        <v>0</v>
      </c>
      <c r="Y46" s="143">
        <v>0</v>
      </c>
      <c r="Z46" s="143">
        <v>0</v>
      </c>
      <c r="AA46" s="157">
        <f t="shared" si="83"/>
        <v>0</v>
      </c>
      <c r="AB46" s="149">
        <v>0</v>
      </c>
      <c r="AC46" s="143">
        <v>0</v>
      </c>
      <c r="AD46" s="171">
        <v>0</v>
      </c>
      <c r="AE46" s="143">
        <f t="shared" si="84"/>
        <v>936594</v>
      </c>
      <c r="AF46" s="143">
        <f t="shared" si="84"/>
        <v>508009</v>
      </c>
      <c r="AG46" s="155">
        <f t="shared" si="78"/>
        <v>428585</v>
      </c>
      <c r="AH46" s="149">
        <f t="shared" si="19"/>
        <v>0</v>
      </c>
      <c r="AI46" s="149">
        <f t="shared" si="80"/>
        <v>0</v>
      </c>
      <c r="AJ46" s="141">
        <f t="shared" si="80"/>
        <v>0</v>
      </c>
      <c r="AK46" s="150">
        <f t="shared" si="80"/>
        <v>0</v>
      </c>
      <c r="AL46" s="189"/>
    </row>
    <row r="47" spans="1:38" s="3" customFormat="1" ht="16.5" customHeight="1" x14ac:dyDescent="0.15">
      <c r="A47" s="276"/>
      <c r="B47" s="80">
        <v>2009</v>
      </c>
      <c r="C47" s="156">
        <f>'2009 AAU'!C3</f>
        <v>0</v>
      </c>
      <c r="D47" s="143">
        <f>'2009 AAU'!B4</f>
        <v>0</v>
      </c>
      <c r="E47" s="157">
        <f t="shared" si="81"/>
        <v>0</v>
      </c>
      <c r="F47" s="143">
        <v>0</v>
      </c>
      <c r="G47" s="144">
        <v>0</v>
      </c>
      <c r="H47" s="171">
        <v>0</v>
      </c>
      <c r="I47" s="141">
        <f>'2009 CER'!D3</f>
        <v>0</v>
      </c>
      <c r="J47" s="141">
        <f>'2009 CER'!B5</f>
        <v>0</v>
      </c>
      <c r="K47" s="148">
        <f t="shared" si="76"/>
        <v>0</v>
      </c>
      <c r="L47" s="141">
        <v>0</v>
      </c>
      <c r="M47" s="158">
        <v>0</v>
      </c>
      <c r="N47" s="143">
        <v>0</v>
      </c>
      <c r="O47" s="143">
        <v>0</v>
      </c>
      <c r="P47" s="143" t="s">
        <v>81</v>
      </c>
      <c r="Q47" s="171" t="s">
        <v>81</v>
      </c>
      <c r="R47" s="143">
        <f>'2009 ERU'!C3</f>
        <v>0</v>
      </c>
      <c r="S47" s="143">
        <f>'2009 ERU'!B4</f>
        <v>0</v>
      </c>
      <c r="T47" s="148">
        <f t="shared" si="82"/>
        <v>0</v>
      </c>
      <c r="U47" s="141">
        <v>0</v>
      </c>
      <c r="V47" s="158">
        <v>0</v>
      </c>
      <c r="W47" s="143">
        <v>0</v>
      </c>
      <c r="X47" s="171">
        <v>0</v>
      </c>
      <c r="Y47" s="143">
        <v>0</v>
      </c>
      <c r="Z47" s="143">
        <v>0</v>
      </c>
      <c r="AA47" s="157">
        <f t="shared" si="83"/>
        <v>0</v>
      </c>
      <c r="AB47" s="149">
        <v>0</v>
      </c>
      <c r="AC47" s="143">
        <v>0</v>
      </c>
      <c r="AD47" s="171">
        <v>0</v>
      </c>
      <c r="AE47" s="143">
        <f t="shared" si="84"/>
        <v>0</v>
      </c>
      <c r="AF47" s="143">
        <f t="shared" si="84"/>
        <v>0</v>
      </c>
      <c r="AG47" s="155">
        <f t="shared" si="78"/>
        <v>0</v>
      </c>
      <c r="AH47" s="149">
        <f t="shared" si="19"/>
        <v>0</v>
      </c>
      <c r="AI47" s="149">
        <f t="shared" si="80"/>
        <v>0</v>
      </c>
      <c r="AJ47" s="141">
        <f t="shared" si="80"/>
        <v>0</v>
      </c>
      <c r="AK47" s="150">
        <f t="shared" si="80"/>
        <v>0</v>
      </c>
      <c r="AL47" s="189"/>
    </row>
    <row r="48" spans="1:38" s="3" customFormat="1" ht="16.5" customHeight="1" x14ac:dyDescent="0.15">
      <c r="A48" s="276"/>
      <c r="B48" s="80">
        <v>2008</v>
      </c>
      <c r="C48" s="156">
        <f>'2008 AAU'!C3</f>
        <v>18057525</v>
      </c>
      <c r="D48" s="143">
        <f>'2008 AAU'!B4</f>
        <v>18057525</v>
      </c>
      <c r="E48" s="157">
        <f t="shared" si="81"/>
        <v>0</v>
      </c>
      <c r="F48" s="143">
        <v>0</v>
      </c>
      <c r="G48" s="144">
        <v>0</v>
      </c>
      <c r="H48" s="171">
        <v>0</v>
      </c>
      <c r="I48" s="141">
        <f>'2008 CER'!D3</f>
        <v>0</v>
      </c>
      <c r="J48" s="141">
        <f>'2008 CER'!B5</f>
        <v>0</v>
      </c>
      <c r="K48" s="148">
        <f t="shared" si="76"/>
        <v>0</v>
      </c>
      <c r="L48" s="141">
        <v>0</v>
      </c>
      <c r="M48" s="158">
        <v>0</v>
      </c>
      <c r="N48" s="143">
        <v>0</v>
      </c>
      <c r="O48" s="143">
        <v>0</v>
      </c>
      <c r="P48" s="143" t="s">
        <v>81</v>
      </c>
      <c r="Q48" s="171" t="s">
        <v>81</v>
      </c>
      <c r="R48" s="143">
        <v>0</v>
      </c>
      <c r="S48" s="143">
        <v>0</v>
      </c>
      <c r="T48" s="148">
        <f t="shared" si="82"/>
        <v>0</v>
      </c>
      <c r="U48" s="141">
        <v>0</v>
      </c>
      <c r="V48" s="158">
        <v>0</v>
      </c>
      <c r="W48" s="143">
        <v>0</v>
      </c>
      <c r="X48" s="171">
        <v>0</v>
      </c>
      <c r="Y48" s="143">
        <v>0</v>
      </c>
      <c r="Z48" s="143">
        <v>0</v>
      </c>
      <c r="AA48" s="157">
        <f t="shared" si="83"/>
        <v>0</v>
      </c>
      <c r="AB48" s="149">
        <v>0</v>
      </c>
      <c r="AC48" s="143">
        <v>0</v>
      </c>
      <c r="AD48" s="171">
        <v>0</v>
      </c>
      <c r="AE48" s="143">
        <f t="shared" si="84"/>
        <v>18057525</v>
      </c>
      <c r="AF48" s="143">
        <f t="shared" si="84"/>
        <v>18057525</v>
      </c>
      <c r="AG48" s="155">
        <f t="shared" si="78"/>
        <v>0</v>
      </c>
      <c r="AH48" s="149">
        <f t="shared" si="19"/>
        <v>0</v>
      </c>
      <c r="AI48" s="149">
        <f t="shared" si="80"/>
        <v>0</v>
      </c>
      <c r="AJ48" s="141">
        <f t="shared" si="80"/>
        <v>0</v>
      </c>
      <c r="AK48" s="150">
        <f t="shared" si="80"/>
        <v>0</v>
      </c>
      <c r="AL48" s="189"/>
    </row>
    <row r="49" spans="1:38" s="3" customFormat="1" ht="16.5" customHeight="1" x14ac:dyDescent="0.15">
      <c r="A49" s="277"/>
      <c r="B49" s="84" t="s">
        <v>233</v>
      </c>
      <c r="C49" s="151">
        <f t="shared" ref="C49:O49" si="85">SUM(C35:C48)</f>
        <v>2156428207</v>
      </c>
      <c r="D49" s="152">
        <f t="shared" si="85"/>
        <v>45525228</v>
      </c>
      <c r="E49" s="153">
        <f t="shared" si="85"/>
        <v>2110902979</v>
      </c>
      <c r="F49" s="172">
        <f t="shared" si="85"/>
        <v>0</v>
      </c>
      <c r="G49" s="152">
        <f t="shared" si="85"/>
        <v>0</v>
      </c>
      <c r="H49" s="160">
        <f t="shared" si="85"/>
        <v>0</v>
      </c>
      <c r="I49" s="152">
        <f t="shared" si="85"/>
        <v>1013973874</v>
      </c>
      <c r="J49" s="152">
        <f t="shared" si="85"/>
        <v>727572585</v>
      </c>
      <c r="K49" s="152">
        <f t="shared" si="85"/>
        <v>286401289</v>
      </c>
      <c r="L49" s="152">
        <f t="shared" si="85"/>
        <v>0</v>
      </c>
      <c r="M49" s="152">
        <f t="shared" si="85"/>
        <v>0</v>
      </c>
      <c r="N49" s="152">
        <f t="shared" si="85"/>
        <v>0</v>
      </c>
      <c r="O49" s="152">
        <f t="shared" si="85"/>
        <v>4609412</v>
      </c>
      <c r="P49" s="154" t="s">
        <v>81</v>
      </c>
      <c r="Q49" s="170" t="s">
        <v>81</v>
      </c>
      <c r="R49" s="152">
        <f t="shared" ref="R49:AK49" si="86">SUM(R35:R48)</f>
        <v>802829112</v>
      </c>
      <c r="S49" s="152">
        <f t="shared" si="86"/>
        <v>796536647</v>
      </c>
      <c r="T49" s="153">
        <f t="shared" si="86"/>
        <v>6292465</v>
      </c>
      <c r="U49" s="152">
        <f t="shared" si="86"/>
        <v>0</v>
      </c>
      <c r="V49" s="172">
        <f t="shared" si="86"/>
        <v>0</v>
      </c>
      <c r="W49" s="172">
        <f t="shared" si="86"/>
        <v>0</v>
      </c>
      <c r="X49" s="188">
        <f t="shared" si="86"/>
        <v>3988198</v>
      </c>
      <c r="Y49" s="152">
        <f t="shared" si="86"/>
        <v>0</v>
      </c>
      <c r="Z49" s="152">
        <f t="shared" si="86"/>
        <v>0</v>
      </c>
      <c r="AA49" s="153">
        <f t="shared" si="86"/>
        <v>0</v>
      </c>
      <c r="AB49" s="172">
        <f t="shared" si="86"/>
        <v>0</v>
      </c>
      <c r="AC49" s="152">
        <f t="shared" si="86"/>
        <v>0</v>
      </c>
      <c r="AD49" s="160">
        <f t="shared" si="86"/>
        <v>0</v>
      </c>
      <c r="AE49" s="152">
        <f t="shared" si="86"/>
        <v>3973231193</v>
      </c>
      <c r="AF49" s="152">
        <f t="shared" si="86"/>
        <v>1569634460</v>
      </c>
      <c r="AG49" s="153">
        <f t="shared" si="86"/>
        <v>2403596733</v>
      </c>
      <c r="AH49" s="152">
        <f t="shared" si="86"/>
        <v>0</v>
      </c>
      <c r="AI49" s="172">
        <f t="shared" si="86"/>
        <v>0</v>
      </c>
      <c r="AJ49" s="152">
        <f t="shared" si="86"/>
        <v>0</v>
      </c>
      <c r="AK49" s="160">
        <f t="shared" si="86"/>
        <v>8597610</v>
      </c>
      <c r="AL49" s="189"/>
    </row>
    <row r="50" spans="1:38" s="3" customFormat="1" ht="16.5" customHeight="1" x14ac:dyDescent="0.15">
      <c r="A50" s="250" t="s">
        <v>153</v>
      </c>
      <c r="B50" s="82">
        <v>2021</v>
      </c>
      <c r="C50" s="156" t="s">
        <v>81</v>
      </c>
      <c r="D50" s="143" t="s">
        <v>81</v>
      </c>
      <c r="E50" s="157" t="s">
        <v>81</v>
      </c>
      <c r="F50" s="143" t="s">
        <v>81</v>
      </c>
      <c r="G50" s="144" t="s">
        <v>81</v>
      </c>
      <c r="H50" s="145" t="s">
        <v>81</v>
      </c>
      <c r="I50" s="141">
        <f>'2021 CER'!$E$3</f>
        <v>0</v>
      </c>
      <c r="J50" s="141">
        <f>'2021 CER'!$B$6</f>
        <v>0</v>
      </c>
      <c r="K50" s="148">
        <f t="shared" ref="K50" si="87">I50-J50</f>
        <v>0</v>
      </c>
      <c r="L50" s="141">
        <v>0</v>
      </c>
      <c r="M50" s="149">
        <f>Account_CP1!$EJ$15-Account_CP1!$ED$15</f>
        <v>0</v>
      </c>
      <c r="N50" s="141">
        <f>Account_CP1!$EE$15-Account_CP1!$DY$15</f>
        <v>0</v>
      </c>
      <c r="O50" s="141">
        <f>Account_CP1!$EL$15-Account_CP1!$EF$15</f>
        <v>12696</v>
      </c>
      <c r="P50" s="141" t="s">
        <v>81</v>
      </c>
      <c r="Q50" s="150" t="s">
        <v>81</v>
      </c>
      <c r="R50" s="143" t="s">
        <v>81</v>
      </c>
      <c r="S50" s="143" t="s">
        <v>81</v>
      </c>
      <c r="T50" s="148" t="s">
        <v>81</v>
      </c>
      <c r="U50" s="141">
        <v>0</v>
      </c>
      <c r="V50" s="149" t="s">
        <v>81</v>
      </c>
      <c r="W50" s="141" t="s">
        <v>81</v>
      </c>
      <c r="X50" s="150" t="s">
        <v>81</v>
      </c>
      <c r="Y50" s="141" t="s">
        <v>81</v>
      </c>
      <c r="Z50" s="141" t="s">
        <v>81</v>
      </c>
      <c r="AA50" s="157" t="s">
        <v>81</v>
      </c>
      <c r="AB50" s="149" t="s">
        <v>81</v>
      </c>
      <c r="AC50" s="141" t="s">
        <v>81</v>
      </c>
      <c r="AD50" s="150" t="s">
        <v>81</v>
      </c>
      <c r="AE50" s="141">
        <f t="shared" ref="AE50" si="88">SUM(I50)</f>
        <v>0</v>
      </c>
      <c r="AF50" s="141">
        <f t="shared" ref="AF50" si="89">SUM(J50)</f>
        <v>0</v>
      </c>
      <c r="AG50" s="155">
        <f t="shared" ref="AG50" si="90">AE50-AF50</f>
        <v>0</v>
      </c>
      <c r="AH50" s="149">
        <f t="shared" ref="AH50" si="91">SUM(L50,U50)</f>
        <v>0</v>
      </c>
      <c r="AI50" s="149">
        <f t="shared" ref="AI50" si="92">SUM(F50,M50,V50,AB50)</f>
        <v>0</v>
      </c>
      <c r="AJ50" s="141">
        <f t="shared" ref="AJ50" si="93">SUM(G50,N50,W50,AC50)</f>
        <v>0</v>
      </c>
      <c r="AK50" s="150">
        <f t="shared" ref="AK50" si="94">SUM(H50,O50,X50,AD50)</f>
        <v>12696</v>
      </c>
      <c r="AL50" s="189"/>
    </row>
    <row r="51" spans="1:38" s="3" customFormat="1" ht="16.5" customHeight="1" x14ac:dyDescent="0.15">
      <c r="A51" s="251"/>
      <c r="B51" s="82">
        <v>2020</v>
      </c>
      <c r="C51" s="156" t="s">
        <v>81</v>
      </c>
      <c r="D51" s="143" t="s">
        <v>81</v>
      </c>
      <c r="E51" s="157" t="s">
        <v>81</v>
      </c>
      <c r="F51" s="143" t="s">
        <v>81</v>
      </c>
      <c r="G51" s="144" t="s">
        <v>81</v>
      </c>
      <c r="H51" s="145" t="s">
        <v>81</v>
      </c>
      <c r="I51" s="141">
        <f>'2020 CER'!$E$3</f>
        <v>0</v>
      </c>
      <c r="J51" s="141">
        <f>'2020 CER'!$B$6</f>
        <v>0</v>
      </c>
      <c r="K51" s="148">
        <f t="shared" ref="K51" si="95">I51-J51</f>
        <v>0</v>
      </c>
      <c r="L51" s="141">
        <v>0</v>
      </c>
      <c r="M51" s="149">
        <f>Account_CP1!$ED$15-Account_CP1!$DX$15</f>
        <v>0</v>
      </c>
      <c r="N51" s="141">
        <f>Account_CP1!$EE$15-Account_CP1!$DY$15</f>
        <v>0</v>
      </c>
      <c r="O51" s="141">
        <f>Account_CP1!$EF$15-Account_CP1!$DZ$15</f>
        <v>0</v>
      </c>
      <c r="P51" s="141" t="s">
        <v>81</v>
      </c>
      <c r="Q51" s="150" t="s">
        <v>81</v>
      </c>
      <c r="R51" s="143" t="s">
        <v>81</v>
      </c>
      <c r="S51" s="143" t="s">
        <v>81</v>
      </c>
      <c r="T51" s="148" t="s">
        <v>81</v>
      </c>
      <c r="U51" s="141">
        <v>0</v>
      </c>
      <c r="V51" s="149" t="s">
        <v>81</v>
      </c>
      <c r="W51" s="141" t="s">
        <v>81</v>
      </c>
      <c r="X51" s="150" t="s">
        <v>81</v>
      </c>
      <c r="Y51" s="141" t="s">
        <v>81</v>
      </c>
      <c r="Z51" s="141" t="s">
        <v>81</v>
      </c>
      <c r="AA51" s="157" t="s">
        <v>81</v>
      </c>
      <c r="AB51" s="149" t="s">
        <v>81</v>
      </c>
      <c r="AC51" s="141" t="s">
        <v>81</v>
      </c>
      <c r="AD51" s="150" t="s">
        <v>81</v>
      </c>
      <c r="AE51" s="141">
        <f t="shared" ref="AE51" si="96">SUM(I51)</f>
        <v>0</v>
      </c>
      <c r="AF51" s="141">
        <f t="shared" ref="AF51" si="97">SUM(J51)</f>
        <v>0</v>
      </c>
      <c r="AG51" s="155">
        <f t="shared" ref="AG51" si="98">AE51-AF51</f>
        <v>0</v>
      </c>
      <c r="AH51" s="149">
        <f t="shared" ref="AH51" si="99">SUM(L51,U51)</f>
        <v>0</v>
      </c>
      <c r="AI51" s="149">
        <f t="shared" ref="AI51" si="100">SUM(F51,M51,V51,AB51)</f>
        <v>0</v>
      </c>
      <c r="AJ51" s="141">
        <f t="shared" ref="AJ51" si="101">SUM(G51,N51,W51,AC51)</f>
        <v>0</v>
      </c>
      <c r="AK51" s="150">
        <f t="shared" ref="AK51" si="102">SUM(H51,O51,X51,AD51)</f>
        <v>0</v>
      </c>
      <c r="AL51" s="189"/>
    </row>
    <row r="52" spans="1:38" s="3" customFormat="1" ht="16.5" customHeight="1" x14ac:dyDescent="0.15">
      <c r="A52" s="251"/>
      <c r="B52" s="82">
        <v>2019</v>
      </c>
      <c r="C52" s="156" t="s">
        <v>81</v>
      </c>
      <c r="D52" s="143" t="s">
        <v>81</v>
      </c>
      <c r="E52" s="157" t="s">
        <v>81</v>
      </c>
      <c r="F52" s="143" t="s">
        <v>81</v>
      </c>
      <c r="G52" s="144" t="s">
        <v>81</v>
      </c>
      <c r="H52" s="145" t="s">
        <v>81</v>
      </c>
      <c r="I52" s="141">
        <f>'2019 CER'!$E$3</f>
        <v>0</v>
      </c>
      <c r="J52" s="141">
        <f>'2019 CER'!$B$6</f>
        <v>0</v>
      </c>
      <c r="K52" s="148">
        <f t="shared" ref="K52:K63" si="103">I52-J52</f>
        <v>0</v>
      </c>
      <c r="L52" s="141">
        <v>0</v>
      </c>
      <c r="M52" s="149">
        <f>Account_CP1!$DX$15-Account_CP1!$DR$15</f>
        <v>0</v>
      </c>
      <c r="N52" s="141">
        <f>Account_CP1!$DY$15-Account_CP1!$DS$15</f>
        <v>0</v>
      </c>
      <c r="O52" s="141">
        <f>Account_CP1!$DZ$15-Account_CP1!$DT$15</f>
        <v>0</v>
      </c>
      <c r="P52" s="141" t="s">
        <v>81</v>
      </c>
      <c r="Q52" s="150" t="s">
        <v>81</v>
      </c>
      <c r="R52" s="143" t="s">
        <v>81</v>
      </c>
      <c r="S52" s="143" t="s">
        <v>81</v>
      </c>
      <c r="T52" s="148" t="s">
        <v>81</v>
      </c>
      <c r="U52" s="141">
        <v>0</v>
      </c>
      <c r="V52" s="149" t="s">
        <v>81</v>
      </c>
      <c r="W52" s="141" t="s">
        <v>81</v>
      </c>
      <c r="X52" s="150" t="s">
        <v>81</v>
      </c>
      <c r="Y52" s="141" t="s">
        <v>81</v>
      </c>
      <c r="Z52" s="141" t="s">
        <v>81</v>
      </c>
      <c r="AA52" s="157" t="s">
        <v>81</v>
      </c>
      <c r="AB52" s="149" t="s">
        <v>81</v>
      </c>
      <c r="AC52" s="141" t="s">
        <v>81</v>
      </c>
      <c r="AD52" s="150" t="s">
        <v>81</v>
      </c>
      <c r="AE52" s="141">
        <f t="shared" ref="AE52:AF55" si="104">SUM(I52)</f>
        <v>0</v>
      </c>
      <c r="AF52" s="141">
        <f t="shared" ref="AF52" si="105">SUM(J52)</f>
        <v>0</v>
      </c>
      <c r="AG52" s="155">
        <f t="shared" ref="AG52:AG63" si="106">AE52-AF52</f>
        <v>0</v>
      </c>
      <c r="AH52" s="149">
        <f t="shared" ref="AH52" si="107">SUM(L52,U52)</f>
        <v>0</v>
      </c>
      <c r="AI52" s="149">
        <f t="shared" ref="AI52:AK63" si="108">SUM(F52,M52,V52,AB52)</f>
        <v>0</v>
      </c>
      <c r="AJ52" s="141">
        <f t="shared" si="108"/>
        <v>0</v>
      </c>
      <c r="AK52" s="150">
        <f t="shared" si="108"/>
        <v>0</v>
      </c>
      <c r="AL52" s="189"/>
    </row>
    <row r="53" spans="1:38" s="3" customFormat="1" ht="16.5" customHeight="1" x14ac:dyDescent="0.15">
      <c r="A53" s="251"/>
      <c r="B53" s="82">
        <v>2018</v>
      </c>
      <c r="C53" s="156" t="s">
        <v>81</v>
      </c>
      <c r="D53" s="143" t="s">
        <v>81</v>
      </c>
      <c r="E53" s="157" t="s">
        <v>81</v>
      </c>
      <c r="F53" s="143" t="s">
        <v>81</v>
      </c>
      <c r="G53" s="144" t="s">
        <v>81</v>
      </c>
      <c r="H53" s="145" t="s">
        <v>81</v>
      </c>
      <c r="I53" s="141">
        <f>'2018 CER'!$E$3</f>
        <v>144</v>
      </c>
      <c r="J53" s="141">
        <f>'2018 CER'!$B$6</f>
        <v>0</v>
      </c>
      <c r="K53" s="148">
        <f t="shared" si="103"/>
        <v>144</v>
      </c>
      <c r="L53" s="141">
        <v>0</v>
      </c>
      <c r="M53" s="149">
        <f>Account_CP1!$DR$15-Account_CP1!$DL$15</f>
        <v>0</v>
      </c>
      <c r="N53" s="141">
        <f>Account_CP1!$DS$15-Account_CP1!$DM$15</f>
        <v>0</v>
      </c>
      <c r="O53" s="141">
        <f>Account_CP1!$DT$15-Account_CP1!$DN$15</f>
        <v>0</v>
      </c>
      <c r="P53" s="141" t="s">
        <v>81</v>
      </c>
      <c r="Q53" s="150" t="s">
        <v>81</v>
      </c>
      <c r="R53" s="143" t="s">
        <v>81</v>
      </c>
      <c r="S53" s="143" t="s">
        <v>81</v>
      </c>
      <c r="T53" s="148" t="s">
        <v>81</v>
      </c>
      <c r="U53" s="141">
        <v>0</v>
      </c>
      <c r="V53" s="149" t="s">
        <v>81</v>
      </c>
      <c r="W53" s="141" t="s">
        <v>81</v>
      </c>
      <c r="X53" s="150" t="s">
        <v>81</v>
      </c>
      <c r="Y53" s="141" t="s">
        <v>81</v>
      </c>
      <c r="Z53" s="141" t="s">
        <v>81</v>
      </c>
      <c r="AA53" s="157" t="s">
        <v>81</v>
      </c>
      <c r="AB53" s="149" t="s">
        <v>81</v>
      </c>
      <c r="AC53" s="141" t="s">
        <v>81</v>
      </c>
      <c r="AD53" s="150" t="s">
        <v>81</v>
      </c>
      <c r="AE53" s="141">
        <f t="shared" si="104"/>
        <v>144</v>
      </c>
      <c r="AF53" s="141">
        <f t="shared" si="104"/>
        <v>0</v>
      </c>
      <c r="AG53" s="155">
        <f t="shared" si="106"/>
        <v>144</v>
      </c>
      <c r="AH53" s="149">
        <f t="shared" si="19"/>
        <v>0</v>
      </c>
      <c r="AI53" s="149">
        <f t="shared" si="108"/>
        <v>0</v>
      </c>
      <c r="AJ53" s="141">
        <f t="shared" si="108"/>
        <v>0</v>
      </c>
      <c r="AK53" s="150">
        <f t="shared" si="108"/>
        <v>0</v>
      </c>
      <c r="AL53" s="189"/>
    </row>
    <row r="54" spans="1:38" s="3" customFormat="1" ht="16.5" customHeight="1" x14ac:dyDescent="0.15">
      <c r="A54" s="251"/>
      <c r="B54" s="82">
        <v>2017</v>
      </c>
      <c r="C54" s="156" t="s">
        <v>81</v>
      </c>
      <c r="D54" s="143" t="s">
        <v>81</v>
      </c>
      <c r="E54" s="157" t="s">
        <v>81</v>
      </c>
      <c r="F54" s="143" t="s">
        <v>81</v>
      </c>
      <c r="G54" s="144" t="s">
        <v>81</v>
      </c>
      <c r="H54" s="145" t="s">
        <v>81</v>
      </c>
      <c r="I54" s="141">
        <f>'2017 CER'!$E$3</f>
        <v>0</v>
      </c>
      <c r="J54" s="141">
        <f>'2017 CER'!$B$6</f>
        <v>0</v>
      </c>
      <c r="K54" s="148">
        <f t="shared" si="103"/>
        <v>0</v>
      </c>
      <c r="L54" s="141">
        <v>2267460</v>
      </c>
      <c r="M54" s="149">
        <f>Account_CP1!$DL$15-Account_CP1!$DF$15</f>
        <v>0</v>
      </c>
      <c r="N54" s="141">
        <f>Account_CP1!$DM$15-Account_CP1!$DG$15</f>
        <v>0</v>
      </c>
      <c r="O54" s="141">
        <f>Account_CP1!$DN$15-Account_CP1!$DH$15</f>
        <v>0</v>
      </c>
      <c r="P54" s="141" t="s">
        <v>81</v>
      </c>
      <c r="Q54" s="150" t="s">
        <v>81</v>
      </c>
      <c r="R54" s="143" t="s">
        <v>81</v>
      </c>
      <c r="S54" s="143" t="s">
        <v>81</v>
      </c>
      <c r="T54" s="148" t="s">
        <v>81</v>
      </c>
      <c r="U54" s="141">
        <v>0</v>
      </c>
      <c r="V54" s="149" t="s">
        <v>81</v>
      </c>
      <c r="W54" s="141" t="s">
        <v>81</v>
      </c>
      <c r="X54" s="150" t="s">
        <v>81</v>
      </c>
      <c r="Y54" s="141" t="s">
        <v>81</v>
      </c>
      <c r="Z54" s="141" t="s">
        <v>81</v>
      </c>
      <c r="AA54" s="157" t="s">
        <v>81</v>
      </c>
      <c r="AB54" s="149" t="s">
        <v>81</v>
      </c>
      <c r="AC54" s="141" t="s">
        <v>81</v>
      </c>
      <c r="AD54" s="150" t="s">
        <v>81</v>
      </c>
      <c r="AE54" s="141">
        <f t="shared" si="104"/>
        <v>0</v>
      </c>
      <c r="AF54" s="141">
        <f t="shared" si="104"/>
        <v>0</v>
      </c>
      <c r="AG54" s="155">
        <f t="shared" si="106"/>
        <v>0</v>
      </c>
      <c r="AH54" s="149">
        <f t="shared" si="19"/>
        <v>2267460</v>
      </c>
      <c r="AI54" s="149">
        <f t="shared" si="108"/>
        <v>0</v>
      </c>
      <c r="AJ54" s="141">
        <f t="shared" si="108"/>
        <v>0</v>
      </c>
      <c r="AK54" s="150">
        <f t="shared" si="108"/>
        <v>0</v>
      </c>
      <c r="AL54" s="189"/>
    </row>
    <row r="55" spans="1:38" s="3" customFormat="1" ht="16.5" customHeight="1" x14ac:dyDescent="0.15">
      <c r="A55" s="251"/>
      <c r="B55" s="81">
        <v>2016</v>
      </c>
      <c r="C55" s="156" t="s">
        <v>81</v>
      </c>
      <c r="D55" s="143" t="s">
        <v>81</v>
      </c>
      <c r="E55" s="157" t="s">
        <v>81</v>
      </c>
      <c r="F55" s="143" t="s">
        <v>81</v>
      </c>
      <c r="G55" s="144" t="s">
        <v>81</v>
      </c>
      <c r="H55" s="145" t="s">
        <v>81</v>
      </c>
      <c r="I55" s="141">
        <f>'2016 CER'!E3</f>
        <v>168</v>
      </c>
      <c r="J55" s="141">
        <f>'2016 CER'!B6</f>
        <v>0</v>
      </c>
      <c r="K55" s="148">
        <f t="shared" si="103"/>
        <v>168</v>
      </c>
      <c r="L55" s="141">
        <v>42029</v>
      </c>
      <c r="M55" s="149">
        <f>Account_CP1!DF15-Account_CP1!CZ15</f>
        <v>0</v>
      </c>
      <c r="N55" s="141">
        <f>Account_CP1!DG15</f>
        <v>0</v>
      </c>
      <c r="O55" s="141">
        <f>Account_CP1!DH15-Account_CP1!DB15</f>
        <v>0</v>
      </c>
      <c r="P55" s="141" t="s">
        <v>81</v>
      </c>
      <c r="Q55" s="150" t="s">
        <v>81</v>
      </c>
      <c r="R55" s="143" t="s">
        <v>81</v>
      </c>
      <c r="S55" s="143" t="s">
        <v>81</v>
      </c>
      <c r="T55" s="148" t="s">
        <v>81</v>
      </c>
      <c r="U55" s="141">
        <v>0</v>
      </c>
      <c r="V55" s="149" t="s">
        <v>81</v>
      </c>
      <c r="W55" s="141" t="s">
        <v>81</v>
      </c>
      <c r="X55" s="150" t="s">
        <v>81</v>
      </c>
      <c r="Y55" s="141" t="s">
        <v>81</v>
      </c>
      <c r="Z55" s="141" t="s">
        <v>81</v>
      </c>
      <c r="AA55" s="157" t="s">
        <v>81</v>
      </c>
      <c r="AB55" s="149" t="s">
        <v>81</v>
      </c>
      <c r="AC55" s="141" t="s">
        <v>81</v>
      </c>
      <c r="AD55" s="150" t="s">
        <v>81</v>
      </c>
      <c r="AE55" s="141">
        <f t="shared" si="104"/>
        <v>168</v>
      </c>
      <c r="AF55" s="141">
        <f t="shared" si="104"/>
        <v>0</v>
      </c>
      <c r="AG55" s="155">
        <f>AE55-AF55</f>
        <v>168</v>
      </c>
      <c r="AH55" s="149">
        <f t="shared" si="19"/>
        <v>42029</v>
      </c>
      <c r="AI55" s="149">
        <f t="shared" si="108"/>
        <v>0</v>
      </c>
      <c r="AJ55" s="141">
        <f t="shared" si="108"/>
        <v>0</v>
      </c>
      <c r="AK55" s="150">
        <f t="shared" si="108"/>
        <v>0</v>
      </c>
      <c r="AL55" s="189"/>
    </row>
    <row r="56" spans="1:38" s="3" customFormat="1" ht="16.5" customHeight="1" x14ac:dyDescent="0.15">
      <c r="A56" s="251"/>
      <c r="B56" s="81">
        <v>2015</v>
      </c>
      <c r="C56" s="156">
        <f>'2015 AAU'!D3</f>
        <v>4935</v>
      </c>
      <c r="D56" s="143">
        <f>'2015 AAU'!B5</f>
        <v>3509245</v>
      </c>
      <c r="E56" s="157">
        <f t="shared" ref="E56:E63" si="109">C56-D56</f>
        <v>-3504310</v>
      </c>
      <c r="F56" s="143">
        <f>Account_CP1!AX15-Account_CP1!AR15</f>
        <v>91158220</v>
      </c>
      <c r="G56" s="144">
        <f>Account_CP1!AY15-Account_CP1!AS15</f>
        <v>0</v>
      </c>
      <c r="H56" s="145">
        <f>Account_CP1!AZ15</f>
        <v>0</v>
      </c>
      <c r="I56" s="141">
        <f>'2015 CER'!E3</f>
        <v>2372180</v>
      </c>
      <c r="J56" s="141">
        <f>'2015 CER'!B6</f>
        <v>7047</v>
      </c>
      <c r="K56" s="148">
        <f t="shared" si="103"/>
        <v>2365133</v>
      </c>
      <c r="L56" s="141">
        <v>0</v>
      </c>
      <c r="M56" s="149">
        <f>Account_CP1!CZ15-Account_CP1!CT15</f>
        <v>5195291</v>
      </c>
      <c r="N56" s="141">
        <f>Account_CP1!DA15</f>
        <v>0</v>
      </c>
      <c r="O56" s="141">
        <f>Account_CP1!DB15-Account_CP1!CV15</f>
        <v>21323</v>
      </c>
      <c r="P56" s="141" t="s">
        <v>81</v>
      </c>
      <c r="Q56" s="150" t="s">
        <v>81</v>
      </c>
      <c r="R56" s="143">
        <f>'2015 ERU'!D3</f>
        <v>1177382</v>
      </c>
      <c r="S56" s="143">
        <f>'2015 ERU'!B5</f>
        <v>299853</v>
      </c>
      <c r="T56" s="148">
        <f t="shared" ref="T56:T63" si="110">R56-S56</f>
        <v>877529</v>
      </c>
      <c r="U56" s="141">
        <v>0</v>
      </c>
      <c r="V56" s="149">
        <f>Account_CP1!GF15-Account_CP1!FZ15</f>
        <v>1181989</v>
      </c>
      <c r="W56" s="141">
        <f>Account_CP1!GG15-Account_CP1!GA15</f>
        <v>0</v>
      </c>
      <c r="X56" s="150">
        <f>Account_CP1!GH15-Account_CP1!GB15</f>
        <v>7951</v>
      </c>
      <c r="Y56" s="141">
        <v>0</v>
      </c>
      <c r="Z56" s="141">
        <v>0</v>
      </c>
      <c r="AA56" s="157">
        <f t="shared" ref="AA56:AA63" si="111">Y56-Z56</f>
        <v>0</v>
      </c>
      <c r="AB56" s="149">
        <f>Account_CP1!HJ15-Account_CP1!HD15</f>
        <v>6786726</v>
      </c>
      <c r="AC56" s="143">
        <f>Account_CP1!HK15-Account_CP1!HE15</f>
        <v>3329969</v>
      </c>
      <c r="AD56" s="171">
        <f>Account_CP1!HL15-Account_CP1!HF15</f>
        <v>0</v>
      </c>
      <c r="AE56" s="143">
        <f t="shared" ref="AE56:AF63" si="112">SUM(C56+I56+R56+Y56)</f>
        <v>3554497</v>
      </c>
      <c r="AF56" s="143">
        <f t="shared" si="112"/>
        <v>3816145</v>
      </c>
      <c r="AG56" s="155">
        <f t="shared" si="106"/>
        <v>-261648</v>
      </c>
      <c r="AH56" s="149">
        <f t="shared" si="19"/>
        <v>0</v>
      </c>
      <c r="AI56" s="149">
        <f t="shared" si="108"/>
        <v>104322226</v>
      </c>
      <c r="AJ56" s="141">
        <f>SUM(G56,N56,W56,AC56)</f>
        <v>3329969</v>
      </c>
      <c r="AK56" s="150">
        <f>SUM(H56,O56,X56,AD56)</f>
        <v>29274</v>
      </c>
      <c r="AL56" s="189"/>
    </row>
    <row r="57" spans="1:38" s="3" customFormat="1" ht="16.5" customHeight="1" x14ac:dyDescent="0.15">
      <c r="A57" s="251"/>
      <c r="B57" s="81">
        <v>2014</v>
      </c>
      <c r="C57" s="156">
        <f>'2014 AAU'!D3</f>
        <v>54667</v>
      </c>
      <c r="D57" s="143">
        <f>'2014 AAU'!B5</f>
        <v>0</v>
      </c>
      <c r="E57" s="157">
        <f t="shared" si="109"/>
        <v>54667</v>
      </c>
      <c r="F57" s="143">
        <f>Account_CP1!AR15-Account_CP1!AL15</f>
        <v>19037128</v>
      </c>
      <c r="G57" s="144">
        <f>Account_CP1!AS15-Account_CP1!AM15</f>
        <v>0</v>
      </c>
      <c r="H57" s="145">
        <f>Account_CP1!AT15</f>
        <v>0</v>
      </c>
      <c r="I57" s="141">
        <f>'2014 CER'!E3</f>
        <v>234861</v>
      </c>
      <c r="J57" s="141">
        <f>'2014 CER'!B6</f>
        <v>51274</v>
      </c>
      <c r="K57" s="148">
        <f t="shared" si="103"/>
        <v>183587</v>
      </c>
      <c r="L57" s="141">
        <v>0</v>
      </c>
      <c r="M57" s="149">
        <f>Account_CP1!CT15-Account_CP1!CN15</f>
        <v>4397415</v>
      </c>
      <c r="N57" s="141">
        <f>Account_CP1!CU15</f>
        <v>0</v>
      </c>
      <c r="O57" s="141">
        <v>0</v>
      </c>
      <c r="P57" s="141" t="s">
        <v>81</v>
      </c>
      <c r="Q57" s="150" t="s">
        <v>81</v>
      </c>
      <c r="R57" s="143">
        <f>'2014 ERU'!D3</f>
        <v>360</v>
      </c>
      <c r="S57" s="143">
        <f>'2014 ERU'!B5</f>
        <v>0</v>
      </c>
      <c r="T57" s="148">
        <f t="shared" si="110"/>
        <v>360</v>
      </c>
      <c r="U57" s="141">
        <v>0</v>
      </c>
      <c r="V57" s="149">
        <f>Account_CP1!FZ15-Account_CP1!FT15</f>
        <v>4946228</v>
      </c>
      <c r="W57" s="141">
        <f>Account_CP1!GA15-Account_CP1!FU15</f>
        <v>0</v>
      </c>
      <c r="X57" s="150">
        <f>Account_CP1!GB15-Account_CP1!FV15</f>
        <v>0</v>
      </c>
      <c r="Y57" s="141">
        <v>0</v>
      </c>
      <c r="Z57" s="141">
        <v>0</v>
      </c>
      <c r="AA57" s="157">
        <f t="shared" si="111"/>
        <v>0</v>
      </c>
      <c r="AB57" s="149">
        <f>Account_CP1!HD15-Account_CP1!GX15</f>
        <v>0</v>
      </c>
      <c r="AC57" s="143">
        <f>Account_CP1!HE15-Account_CP1!GY15</f>
        <v>0</v>
      </c>
      <c r="AD57" s="171">
        <f>Account_CP1!HF15-Account_CP1!GZ15</f>
        <v>0</v>
      </c>
      <c r="AE57" s="143">
        <f t="shared" si="112"/>
        <v>289888</v>
      </c>
      <c r="AF57" s="143">
        <f t="shared" si="112"/>
        <v>51274</v>
      </c>
      <c r="AG57" s="155">
        <f t="shared" si="106"/>
        <v>238614</v>
      </c>
      <c r="AH57" s="149">
        <f t="shared" si="19"/>
        <v>0</v>
      </c>
      <c r="AI57" s="149">
        <f t="shared" si="108"/>
        <v>28380771</v>
      </c>
      <c r="AJ57" s="141">
        <f t="shared" si="108"/>
        <v>0</v>
      </c>
      <c r="AK57" s="150">
        <f t="shared" si="108"/>
        <v>0</v>
      </c>
      <c r="AL57" s="189"/>
    </row>
    <row r="58" spans="1:38" s="3" customFormat="1" ht="16.5" customHeight="1" x14ac:dyDescent="0.15">
      <c r="A58" s="251"/>
      <c r="B58" s="81">
        <v>2013</v>
      </c>
      <c r="C58" s="156">
        <f>'2013 AAU'!D3</f>
        <v>10750000</v>
      </c>
      <c r="D58" s="143">
        <f>'2013 AAU'!B5</f>
        <v>24670834</v>
      </c>
      <c r="E58" s="157">
        <f t="shared" si="109"/>
        <v>-13920834</v>
      </c>
      <c r="F58" s="143">
        <f>Account_CP1!AL15-Account_CP1!AF15</f>
        <v>81362535</v>
      </c>
      <c r="G58" s="144">
        <f>Account_CP1!AM15-Account_CP1!AG15</f>
        <v>0</v>
      </c>
      <c r="H58" s="145">
        <f>Account_CP1!AN15</f>
        <v>0</v>
      </c>
      <c r="I58" s="141">
        <f>'2013 CER'!E3</f>
        <v>10738054</v>
      </c>
      <c r="J58" s="141">
        <f>'2013 CER'!B6</f>
        <v>488081</v>
      </c>
      <c r="K58" s="148">
        <f t="shared" si="103"/>
        <v>10249973</v>
      </c>
      <c r="L58" s="141">
        <v>0</v>
      </c>
      <c r="M58" s="149">
        <f>Account_CP1!CN15-Account_CP1!CH15</f>
        <v>19195191</v>
      </c>
      <c r="N58" s="141">
        <f>Account_CP1!CO15</f>
        <v>0</v>
      </c>
      <c r="O58" s="141">
        <v>0</v>
      </c>
      <c r="P58" s="141" t="s">
        <v>81</v>
      </c>
      <c r="Q58" s="150" t="s">
        <v>81</v>
      </c>
      <c r="R58" s="143">
        <f>'2013 ERU'!D3</f>
        <v>6120036</v>
      </c>
      <c r="S58" s="143">
        <f>'2013 ERU'!B5</f>
        <v>0</v>
      </c>
      <c r="T58" s="148">
        <f t="shared" si="110"/>
        <v>6120036</v>
      </c>
      <c r="U58" s="141">
        <v>0</v>
      </c>
      <c r="V58" s="149">
        <f>Account_CP1!FT15-Account_CP1!FN15</f>
        <v>5804809</v>
      </c>
      <c r="W58" s="141">
        <f>Account_CP1!FU15-Account_CP1!FO15</f>
        <v>0</v>
      </c>
      <c r="X58" s="150">
        <f>Account_CP1!FV15-Account_CP1!FP15</f>
        <v>0</v>
      </c>
      <c r="Y58" s="141">
        <v>0</v>
      </c>
      <c r="Z58" s="141">
        <v>0</v>
      </c>
      <c r="AA58" s="157">
        <f t="shared" si="111"/>
        <v>0</v>
      </c>
      <c r="AB58" s="149">
        <f>Account_CP1!GX15-Account_CP1!GR15</f>
        <v>0</v>
      </c>
      <c r="AC58" s="143">
        <f>Account_CP1!GY15-Account_CP1!GS15</f>
        <v>0</v>
      </c>
      <c r="AD58" s="171">
        <f>Account_CP1!GZ15-Account_CP1!GT15</f>
        <v>0</v>
      </c>
      <c r="AE58" s="143">
        <f t="shared" si="112"/>
        <v>27608090</v>
      </c>
      <c r="AF58" s="143">
        <f t="shared" si="112"/>
        <v>25158915</v>
      </c>
      <c r="AG58" s="155">
        <f t="shared" si="106"/>
        <v>2449175</v>
      </c>
      <c r="AH58" s="149">
        <f t="shared" si="19"/>
        <v>0</v>
      </c>
      <c r="AI58" s="149">
        <f t="shared" si="108"/>
        <v>106362535</v>
      </c>
      <c r="AJ58" s="141">
        <f t="shared" si="108"/>
        <v>0</v>
      </c>
      <c r="AK58" s="150">
        <f t="shared" si="108"/>
        <v>0</v>
      </c>
      <c r="AL58" s="189"/>
    </row>
    <row r="59" spans="1:38" s="3" customFormat="1" ht="16.5" customHeight="1" x14ac:dyDescent="0.15">
      <c r="A59" s="251"/>
      <c r="B59" s="81">
        <v>2012</v>
      </c>
      <c r="C59" s="156">
        <f>'2012 AAU'!D3</f>
        <v>23104909</v>
      </c>
      <c r="D59" s="143">
        <f>'2012 AAU'!B5</f>
        <v>1969167</v>
      </c>
      <c r="E59" s="157">
        <f t="shared" si="109"/>
        <v>21135742</v>
      </c>
      <c r="F59" s="143">
        <f>Account_CP1!AF15-Account_CP1!Z15</f>
        <v>28670791</v>
      </c>
      <c r="G59" s="144">
        <f>Account_CP1!AG15-Account_CP1!AA15</f>
        <v>0</v>
      </c>
      <c r="H59" s="145">
        <f>Account_CP1!AH15</f>
        <v>0</v>
      </c>
      <c r="I59" s="141">
        <f>'2012 CER'!E3</f>
        <v>6365603</v>
      </c>
      <c r="J59" s="141">
        <f>'2012 CER'!B6</f>
        <v>1340584</v>
      </c>
      <c r="K59" s="148">
        <f t="shared" si="103"/>
        <v>5025019</v>
      </c>
      <c r="L59" s="141">
        <v>0</v>
      </c>
      <c r="M59" s="149">
        <f>Account_CP1!CH15-Account_CP1!CB15</f>
        <v>1956468</v>
      </c>
      <c r="N59" s="141">
        <f>Account_CP1!CI15</f>
        <v>0</v>
      </c>
      <c r="O59" s="141">
        <f>Account_CP1!CJ15</f>
        <v>1</v>
      </c>
      <c r="P59" s="141" t="s">
        <v>81</v>
      </c>
      <c r="Q59" s="150" t="s">
        <v>81</v>
      </c>
      <c r="R59" s="143">
        <f>'2012 ERU'!D3</f>
        <v>1433015</v>
      </c>
      <c r="S59" s="143">
        <f>'2012 ERU'!B5</f>
        <v>137055</v>
      </c>
      <c r="T59" s="148">
        <f t="shared" si="110"/>
        <v>1295960</v>
      </c>
      <c r="U59" s="141">
        <v>0</v>
      </c>
      <c r="V59" s="149">
        <f>Account_CP1!FN15-Account_CP1!FH15</f>
        <v>34425</v>
      </c>
      <c r="W59" s="141">
        <f>Account_CP1!FO15-Account_CP1!FI15</f>
        <v>0</v>
      </c>
      <c r="X59" s="150">
        <f>Account_CP1!FP15-Account_CP1!FJ15</f>
        <v>0</v>
      </c>
      <c r="Y59" s="141">
        <v>0</v>
      </c>
      <c r="Z59" s="141">
        <v>0</v>
      </c>
      <c r="AA59" s="157">
        <f t="shared" si="111"/>
        <v>0</v>
      </c>
      <c r="AB59" s="149">
        <f>Account_CP1!GR15-Account_CP1!GL15</f>
        <v>0</v>
      </c>
      <c r="AC59" s="143">
        <f>Account_CP1!GS15-Account_CP1!GM15</f>
        <v>0</v>
      </c>
      <c r="AD59" s="171">
        <f>Account_CP1!GT15-Account_CP1!GN15</f>
        <v>0</v>
      </c>
      <c r="AE59" s="143">
        <f t="shared" si="112"/>
        <v>30903527</v>
      </c>
      <c r="AF59" s="143">
        <f t="shared" si="112"/>
        <v>3446806</v>
      </c>
      <c r="AG59" s="155">
        <f t="shared" si="106"/>
        <v>27456721</v>
      </c>
      <c r="AH59" s="149">
        <f t="shared" si="19"/>
        <v>0</v>
      </c>
      <c r="AI59" s="149">
        <f t="shared" si="108"/>
        <v>30661684</v>
      </c>
      <c r="AJ59" s="141">
        <f t="shared" si="108"/>
        <v>0</v>
      </c>
      <c r="AK59" s="150">
        <f t="shared" si="108"/>
        <v>1</v>
      </c>
      <c r="AL59" s="189"/>
    </row>
    <row r="60" spans="1:38" s="3" customFormat="1" ht="16.5" customHeight="1" x14ac:dyDescent="0.15">
      <c r="A60" s="251"/>
      <c r="B60" s="81">
        <v>2011</v>
      </c>
      <c r="C60" s="156">
        <f>'2011 AAU'!D3</f>
        <v>12782145</v>
      </c>
      <c r="D60" s="143">
        <f>'2011 AAU'!B5</f>
        <v>8937629</v>
      </c>
      <c r="E60" s="157">
        <f t="shared" si="109"/>
        <v>3844516</v>
      </c>
      <c r="F60" s="143">
        <f>Account_CP1!Z15-Account_CP1!T15</f>
        <v>84450315</v>
      </c>
      <c r="G60" s="144">
        <f>Account_CP1!AA15-Account_CP1!U15</f>
        <v>0</v>
      </c>
      <c r="H60" s="145">
        <f>Account_CP1!AB15</f>
        <v>0</v>
      </c>
      <c r="I60" s="141">
        <f>'2011 CER'!E3</f>
        <v>7219566</v>
      </c>
      <c r="J60" s="141">
        <f>'2011 CER'!B6</f>
        <v>1120974</v>
      </c>
      <c r="K60" s="148">
        <f t="shared" si="103"/>
        <v>6098592</v>
      </c>
      <c r="L60" s="141">
        <v>0</v>
      </c>
      <c r="M60" s="149">
        <f>Account_CP1!CB15-Account_CP1!BV15</f>
        <v>1192663</v>
      </c>
      <c r="N60" s="141">
        <f>Account_CP1!CC15</f>
        <v>0</v>
      </c>
      <c r="O60" s="141">
        <f>Account_CP1!CD15</f>
        <v>0</v>
      </c>
      <c r="P60" s="141" t="s">
        <v>81</v>
      </c>
      <c r="Q60" s="150" t="s">
        <v>81</v>
      </c>
      <c r="R60" s="143">
        <f>'2011 ERU'!D3</f>
        <v>2826206</v>
      </c>
      <c r="S60" s="143">
        <f>'2011 ERU'!B5</f>
        <v>933442</v>
      </c>
      <c r="T60" s="148">
        <f t="shared" si="110"/>
        <v>1892764</v>
      </c>
      <c r="U60" s="141">
        <v>0</v>
      </c>
      <c r="V60" s="149">
        <f>Account_CP1!FH15-Account_CP1!FB15</f>
        <v>5299</v>
      </c>
      <c r="W60" s="141">
        <f>Account_CP1!FI15-Account_CP1!FC15</f>
        <v>0</v>
      </c>
      <c r="X60" s="150">
        <f>Account_CP1!FJ15-Account_CP1!FD15</f>
        <v>0</v>
      </c>
      <c r="Y60" s="143">
        <f>'2011 RMU'!D3</f>
        <v>0</v>
      </c>
      <c r="Z60" s="143">
        <f>'2011 RMU'!B5</f>
        <v>0</v>
      </c>
      <c r="AA60" s="157">
        <f t="shared" si="111"/>
        <v>0</v>
      </c>
      <c r="AB60" s="149">
        <f>Account_CP1!GL15</f>
        <v>0</v>
      </c>
      <c r="AC60" s="143">
        <f>Account_CP1!GM15</f>
        <v>0</v>
      </c>
      <c r="AD60" s="171">
        <f>Account_CP1!GN15</f>
        <v>0</v>
      </c>
      <c r="AE60" s="143">
        <f t="shared" si="112"/>
        <v>22827917</v>
      </c>
      <c r="AF60" s="143">
        <f t="shared" si="112"/>
        <v>10992045</v>
      </c>
      <c r="AG60" s="155">
        <f t="shared" si="106"/>
        <v>11835872</v>
      </c>
      <c r="AH60" s="149">
        <f t="shared" si="19"/>
        <v>0</v>
      </c>
      <c r="AI60" s="149">
        <f t="shared" si="108"/>
        <v>85648277</v>
      </c>
      <c r="AJ60" s="141">
        <f t="shared" si="108"/>
        <v>0</v>
      </c>
      <c r="AK60" s="150">
        <f t="shared" si="108"/>
        <v>0</v>
      </c>
      <c r="AL60" s="189"/>
    </row>
    <row r="61" spans="1:38" s="3" customFormat="1" ht="16.5" customHeight="1" x14ac:dyDescent="0.15">
      <c r="A61" s="251"/>
      <c r="B61" s="81">
        <v>2010</v>
      </c>
      <c r="C61" s="156">
        <f>'2010 AAU'!D3</f>
        <v>28904225</v>
      </c>
      <c r="D61" s="143">
        <f>'2010 AAU'!B5</f>
        <v>26535460</v>
      </c>
      <c r="E61" s="157">
        <f t="shared" si="109"/>
        <v>2368765</v>
      </c>
      <c r="F61" s="143">
        <f>Account_CP1!T15-Account_CP1!N15</f>
        <v>26891685</v>
      </c>
      <c r="G61" s="144">
        <f>Account_CP1!U15-Account_CP1!O15</f>
        <v>0</v>
      </c>
      <c r="H61" s="145">
        <f>Account_CP1!V15</f>
        <v>0</v>
      </c>
      <c r="I61" s="141">
        <f>'2010 CER'!E3</f>
        <v>6446252</v>
      </c>
      <c r="J61" s="141">
        <f>'2010 CER'!B6</f>
        <v>3326499</v>
      </c>
      <c r="K61" s="148">
        <f t="shared" si="103"/>
        <v>3119753</v>
      </c>
      <c r="L61" s="141">
        <v>0</v>
      </c>
      <c r="M61" s="149">
        <f>Account_CP1!BV15-Account_CP1!BP15</f>
        <v>389265</v>
      </c>
      <c r="N61" s="141">
        <f>Account_CP1!BW15</f>
        <v>0</v>
      </c>
      <c r="O61" s="141">
        <f>Account_CP1!BX15</f>
        <v>0</v>
      </c>
      <c r="P61" s="141" t="s">
        <v>81</v>
      </c>
      <c r="Q61" s="150" t="s">
        <v>81</v>
      </c>
      <c r="R61" s="143">
        <f>'2010 ERU'!D3</f>
        <v>1941965</v>
      </c>
      <c r="S61" s="143">
        <f>'2010 ERU'!B5</f>
        <v>975514</v>
      </c>
      <c r="T61" s="148">
        <f t="shared" si="110"/>
        <v>966451</v>
      </c>
      <c r="U61" s="141">
        <v>0</v>
      </c>
      <c r="V61" s="149">
        <f>Account_CP1!FB15-Account_CP1!EV15</f>
        <v>3000</v>
      </c>
      <c r="W61" s="141">
        <f>Account_CP1!FC15-Account_CP1!EW15</f>
        <v>0</v>
      </c>
      <c r="X61" s="150">
        <f>Account_CP1!FD15-Account_CP1!EX15</f>
        <v>0</v>
      </c>
      <c r="Y61" s="143">
        <v>0</v>
      </c>
      <c r="Z61" s="143">
        <v>0</v>
      </c>
      <c r="AA61" s="157">
        <f t="shared" si="111"/>
        <v>0</v>
      </c>
      <c r="AB61" s="149" t="s">
        <v>81</v>
      </c>
      <c r="AC61" s="143" t="s">
        <v>81</v>
      </c>
      <c r="AD61" s="171" t="s">
        <v>81</v>
      </c>
      <c r="AE61" s="143">
        <f t="shared" si="112"/>
        <v>37292442</v>
      </c>
      <c r="AF61" s="143">
        <f t="shared" si="112"/>
        <v>30837473</v>
      </c>
      <c r="AG61" s="155">
        <f t="shared" si="106"/>
        <v>6454969</v>
      </c>
      <c r="AH61" s="149">
        <f t="shared" si="19"/>
        <v>0</v>
      </c>
      <c r="AI61" s="149">
        <f t="shared" si="108"/>
        <v>27283950</v>
      </c>
      <c r="AJ61" s="141">
        <f t="shared" si="108"/>
        <v>0</v>
      </c>
      <c r="AK61" s="150">
        <f t="shared" si="108"/>
        <v>0</v>
      </c>
      <c r="AL61" s="189"/>
    </row>
    <row r="62" spans="1:38" s="3" customFormat="1" ht="16.5" customHeight="1" x14ac:dyDescent="0.15">
      <c r="A62" s="251"/>
      <c r="B62" s="81">
        <v>2009</v>
      </c>
      <c r="C62" s="156">
        <f>'2009 AAU'!D3</f>
        <v>38451573</v>
      </c>
      <c r="D62" s="143">
        <f>'2009 AAU'!B5</f>
        <v>20749841</v>
      </c>
      <c r="E62" s="157">
        <f t="shared" si="109"/>
        <v>17701732</v>
      </c>
      <c r="F62" s="143">
        <f>Account_CP1!N15-Account_CP1!H15</f>
        <v>30930995</v>
      </c>
      <c r="G62" s="144">
        <f>Account_CP1!O15-Account_CP1!I15</f>
        <v>0</v>
      </c>
      <c r="H62" s="145">
        <f>Account_CP1!P15</f>
        <v>0</v>
      </c>
      <c r="I62" s="141">
        <f>'2009 CER'!E3</f>
        <v>7219496</v>
      </c>
      <c r="J62" s="141">
        <f>'2009 CER'!B6</f>
        <v>1758631</v>
      </c>
      <c r="K62" s="148">
        <f t="shared" si="103"/>
        <v>5460865</v>
      </c>
      <c r="L62" s="141">
        <v>0</v>
      </c>
      <c r="M62" s="149">
        <f>Account_CP1!BP15-Account_CP1!BJ15</f>
        <v>1067616</v>
      </c>
      <c r="N62" s="141">
        <f>Account_CP1!BQ15</f>
        <v>0</v>
      </c>
      <c r="O62" s="141">
        <f>Account_CP1!BR15</f>
        <v>0</v>
      </c>
      <c r="P62" s="141" t="s">
        <v>81</v>
      </c>
      <c r="Q62" s="150" t="s">
        <v>81</v>
      </c>
      <c r="R62" s="143">
        <f>'2009 ERU'!D3</f>
        <v>830961</v>
      </c>
      <c r="S62" s="143">
        <f>'2009 ERU'!B5</f>
        <v>0</v>
      </c>
      <c r="T62" s="148">
        <f t="shared" si="110"/>
        <v>830961</v>
      </c>
      <c r="U62" s="141">
        <v>0</v>
      </c>
      <c r="V62" s="149">
        <f>Account_CP1!EV15-Account_CP1!EP15</f>
        <v>0</v>
      </c>
      <c r="W62" s="141">
        <f>Account_CP1!EW15-Account_CP1!EQ15</f>
        <v>0</v>
      </c>
      <c r="X62" s="150">
        <f>Account_CP1!EX15-Account_CP1!ER15</f>
        <v>0</v>
      </c>
      <c r="Y62" s="143">
        <v>0</v>
      </c>
      <c r="Z62" s="143">
        <v>0</v>
      </c>
      <c r="AA62" s="157">
        <f t="shared" si="111"/>
        <v>0</v>
      </c>
      <c r="AB62" s="149" t="s">
        <v>81</v>
      </c>
      <c r="AC62" s="143" t="s">
        <v>81</v>
      </c>
      <c r="AD62" s="171" t="s">
        <v>81</v>
      </c>
      <c r="AE62" s="143">
        <f t="shared" si="112"/>
        <v>46502030</v>
      </c>
      <c r="AF62" s="143">
        <f t="shared" si="112"/>
        <v>22508472</v>
      </c>
      <c r="AG62" s="155">
        <f t="shared" si="106"/>
        <v>23993558</v>
      </c>
      <c r="AH62" s="149">
        <f t="shared" si="19"/>
        <v>0</v>
      </c>
      <c r="AI62" s="149">
        <f t="shared" si="108"/>
        <v>31998611</v>
      </c>
      <c r="AJ62" s="141">
        <f t="shared" si="108"/>
        <v>0</v>
      </c>
      <c r="AK62" s="150">
        <f t="shared" si="108"/>
        <v>0</v>
      </c>
      <c r="AL62" s="189"/>
    </row>
    <row r="63" spans="1:38" s="3" customFormat="1" ht="16.5" customHeight="1" x14ac:dyDescent="0.15">
      <c r="A63" s="251"/>
      <c r="B63" s="81">
        <v>2008</v>
      </c>
      <c r="C63" s="156">
        <f>'2008 AAU'!D3</f>
        <v>13716307</v>
      </c>
      <c r="D63" s="143">
        <f>'2008 AAU'!B5</f>
        <v>22755980</v>
      </c>
      <c r="E63" s="157">
        <f t="shared" si="109"/>
        <v>-9039673</v>
      </c>
      <c r="F63" s="143">
        <f>Account_CP1!H15</f>
        <v>0</v>
      </c>
      <c r="G63" s="144">
        <f>Account_CP1!I15</f>
        <v>0</v>
      </c>
      <c r="H63" s="145">
        <f>Account_CP1!J15</f>
        <v>0</v>
      </c>
      <c r="I63" s="141">
        <f>'2008 CER'!E3</f>
        <v>4029096</v>
      </c>
      <c r="J63" s="141">
        <f>'2008 CER'!B6</f>
        <v>794601</v>
      </c>
      <c r="K63" s="148">
        <f t="shared" si="103"/>
        <v>3234495</v>
      </c>
      <c r="L63" s="141">
        <v>0</v>
      </c>
      <c r="M63" s="149">
        <f>Account_CP1!BJ15</f>
        <v>0</v>
      </c>
      <c r="N63" s="141">
        <f>Account_CP1!BK15</f>
        <v>0</v>
      </c>
      <c r="O63" s="141">
        <f>Account_CP1!BL15</f>
        <v>0</v>
      </c>
      <c r="P63" s="141" t="s">
        <v>81</v>
      </c>
      <c r="Q63" s="150" t="s">
        <v>81</v>
      </c>
      <c r="R63" s="143">
        <v>0</v>
      </c>
      <c r="S63" s="143">
        <v>0</v>
      </c>
      <c r="T63" s="148">
        <f t="shared" si="110"/>
        <v>0</v>
      </c>
      <c r="U63" s="141">
        <v>0</v>
      </c>
      <c r="V63" s="149">
        <f>Account_CP1!EP15</f>
        <v>0</v>
      </c>
      <c r="W63" s="141">
        <f>Account_CP1!EQ15</f>
        <v>0</v>
      </c>
      <c r="X63" s="150">
        <f>Account_CP1!ER15</f>
        <v>0</v>
      </c>
      <c r="Y63" s="143">
        <v>0</v>
      </c>
      <c r="Z63" s="143">
        <v>0</v>
      </c>
      <c r="AA63" s="157">
        <f t="shared" si="111"/>
        <v>0</v>
      </c>
      <c r="AB63" s="149" t="s">
        <v>81</v>
      </c>
      <c r="AC63" s="143" t="s">
        <v>81</v>
      </c>
      <c r="AD63" s="171" t="s">
        <v>81</v>
      </c>
      <c r="AE63" s="143">
        <f t="shared" si="112"/>
        <v>17745403</v>
      </c>
      <c r="AF63" s="143">
        <f t="shared" si="112"/>
        <v>23550581</v>
      </c>
      <c r="AG63" s="155">
        <f t="shared" si="106"/>
        <v>-5805178</v>
      </c>
      <c r="AH63" s="149">
        <f t="shared" si="19"/>
        <v>0</v>
      </c>
      <c r="AI63" s="149">
        <f t="shared" si="108"/>
        <v>0</v>
      </c>
      <c r="AJ63" s="141">
        <f t="shared" si="108"/>
        <v>0</v>
      </c>
      <c r="AK63" s="150">
        <f t="shared" si="108"/>
        <v>0</v>
      </c>
      <c r="AL63" s="189"/>
    </row>
    <row r="64" spans="1:38" s="3" customFormat="1" ht="16.5" customHeight="1" x14ac:dyDescent="0.15">
      <c r="A64" s="252"/>
      <c r="B64" s="83" t="s">
        <v>233</v>
      </c>
      <c r="C64" s="151">
        <f t="shared" ref="C64:O64" si="113">SUM(C50:C63)</f>
        <v>127768761</v>
      </c>
      <c r="D64" s="152">
        <f t="shared" si="113"/>
        <v>109128156</v>
      </c>
      <c r="E64" s="153">
        <f t="shared" si="113"/>
        <v>18640605</v>
      </c>
      <c r="F64" s="174">
        <f t="shared" si="113"/>
        <v>362501669</v>
      </c>
      <c r="G64" s="176">
        <f t="shared" si="113"/>
        <v>0</v>
      </c>
      <c r="H64" s="177">
        <f t="shared" si="113"/>
        <v>0</v>
      </c>
      <c r="I64" s="172">
        <f t="shared" si="113"/>
        <v>44625420</v>
      </c>
      <c r="J64" s="172">
        <f t="shared" si="113"/>
        <v>8887691</v>
      </c>
      <c r="K64" s="172">
        <f t="shared" si="113"/>
        <v>35737729</v>
      </c>
      <c r="L64" s="172">
        <f t="shared" si="113"/>
        <v>2309489</v>
      </c>
      <c r="M64" s="172">
        <f t="shared" si="113"/>
        <v>33393909</v>
      </c>
      <c r="N64" s="172">
        <f t="shared" si="113"/>
        <v>0</v>
      </c>
      <c r="O64" s="172">
        <f t="shared" si="113"/>
        <v>34020</v>
      </c>
      <c r="P64" s="154" t="s">
        <v>81</v>
      </c>
      <c r="Q64" s="170" t="s">
        <v>81</v>
      </c>
      <c r="R64" s="152">
        <f t="shared" ref="R64:AK64" si="114">SUM(R50:R63)</f>
        <v>14329925</v>
      </c>
      <c r="S64" s="152">
        <f t="shared" si="114"/>
        <v>2345864</v>
      </c>
      <c r="T64" s="153">
        <f t="shared" si="114"/>
        <v>11984061</v>
      </c>
      <c r="U64" s="152">
        <f t="shared" si="114"/>
        <v>0</v>
      </c>
      <c r="V64" s="174">
        <f t="shared" si="114"/>
        <v>11975750</v>
      </c>
      <c r="W64" s="176">
        <f t="shared" si="114"/>
        <v>0</v>
      </c>
      <c r="X64" s="187">
        <f t="shared" si="114"/>
        <v>7951</v>
      </c>
      <c r="Y64" s="152">
        <f t="shared" si="114"/>
        <v>0</v>
      </c>
      <c r="Z64" s="152">
        <f t="shared" si="114"/>
        <v>0</v>
      </c>
      <c r="AA64" s="153">
        <f t="shared" si="114"/>
        <v>0</v>
      </c>
      <c r="AB64" s="172">
        <f t="shared" si="114"/>
        <v>6786726</v>
      </c>
      <c r="AC64" s="152">
        <f t="shared" si="114"/>
        <v>3329969</v>
      </c>
      <c r="AD64" s="160">
        <f t="shared" si="114"/>
        <v>0</v>
      </c>
      <c r="AE64" s="152">
        <f t="shared" si="114"/>
        <v>186724106</v>
      </c>
      <c r="AF64" s="152">
        <f t="shared" si="114"/>
        <v>120361711</v>
      </c>
      <c r="AG64" s="153">
        <f t="shared" si="114"/>
        <v>66362395</v>
      </c>
      <c r="AH64" s="152">
        <f t="shared" si="114"/>
        <v>2309489</v>
      </c>
      <c r="AI64" s="172">
        <f t="shared" si="114"/>
        <v>414658054</v>
      </c>
      <c r="AJ64" s="152">
        <f t="shared" si="114"/>
        <v>3329969</v>
      </c>
      <c r="AK64" s="160">
        <f t="shared" si="114"/>
        <v>41971</v>
      </c>
      <c r="AL64" s="189"/>
    </row>
    <row r="65" spans="1:38" s="3" customFormat="1" ht="16.5" customHeight="1" x14ac:dyDescent="0.15">
      <c r="A65" s="250" t="s">
        <v>154</v>
      </c>
      <c r="B65" s="81">
        <v>2021</v>
      </c>
      <c r="C65" s="156" t="s">
        <v>81</v>
      </c>
      <c r="D65" s="143" t="s">
        <v>81</v>
      </c>
      <c r="E65" s="157" t="s">
        <v>81</v>
      </c>
      <c r="F65" s="143" t="s">
        <v>81</v>
      </c>
      <c r="G65" s="144" t="s">
        <v>81</v>
      </c>
      <c r="H65" s="145" t="s">
        <v>81</v>
      </c>
      <c r="I65" s="141">
        <f>'2021 CER'!$F$3</f>
        <v>0</v>
      </c>
      <c r="J65" s="141">
        <f>'2021 CER'!$B$7</f>
        <v>0</v>
      </c>
      <c r="K65" s="148">
        <f t="shared" ref="K65" si="115">I65-J65</f>
        <v>0</v>
      </c>
      <c r="L65" s="141">
        <v>0</v>
      </c>
      <c r="M65" s="149">
        <f>Account_CP1!$EJ$13-Account_CP1!$ED$13</f>
        <v>0</v>
      </c>
      <c r="N65" s="141">
        <f>Account_CP1!$EE$13-Account_CP1!$DY$13</f>
        <v>0</v>
      </c>
      <c r="O65" s="141">
        <f>Account_CP1!$EL$13-Account_CP1!$DZ$13</f>
        <v>0</v>
      </c>
      <c r="P65" s="141" t="s">
        <v>81</v>
      </c>
      <c r="Q65" s="150" t="s">
        <v>81</v>
      </c>
      <c r="R65" s="143" t="s">
        <v>81</v>
      </c>
      <c r="S65" s="143" t="s">
        <v>81</v>
      </c>
      <c r="T65" s="148" t="s">
        <v>81</v>
      </c>
      <c r="U65" s="141">
        <v>0</v>
      </c>
      <c r="V65" s="149" t="s">
        <v>81</v>
      </c>
      <c r="W65" s="141" t="s">
        <v>81</v>
      </c>
      <c r="X65" s="150" t="s">
        <v>81</v>
      </c>
      <c r="Y65" s="141" t="s">
        <v>81</v>
      </c>
      <c r="Z65" s="141" t="s">
        <v>81</v>
      </c>
      <c r="AA65" s="157" t="s">
        <v>81</v>
      </c>
      <c r="AB65" s="149" t="s">
        <v>81</v>
      </c>
      <c r="AC65" s="141" t="s">
        <v>81</v>
      </c>
      <c r="AD65" s="150" t="s">
        <v>81</v>
      </c>
      <c r="AE65" s="141">
        <f t="shared" ref="AE65" si="116">SUM(I65)</f>
        <v>0</v>
      </c>
      <c r="AF65" s="141">
        <f t="shared" ref="AF65" si="117">SUM(J65)</f>
        <v>0</v>
      </c>
      <c r="AG65" s="155">
        <f t="shared" ref="AG65" si="118">AE65-AF65</f>
        <v>0</v>
      </c>
      <c r="AH65" s="149">
        <f t="shared" ref="AH65" si="119">SUM(L65,U65)</f>
        <v>0</v>
      </c>
      <c r="AI65" s="149">
        <f t="shared" ref="AI65" si="120">SUM(F65,M65,V65,AB65)</f>
        <v>0</v>
      </c>
      <c r="AJ65" s="141">
        <f t="shared" ref="AJ65" si="121">SUM(G65,N65,W65,AC65)</f>
        <v>0</v>
      </c>
      <c r="AK65" s="150">
        <f t="shared" ref="AK65" si="122">SUM(H65,O65,X65,AD65)</f>
        <v>0</v>
      </c>
      <c r="AL65" s="189"/>
    </row>
    <row r="66" spans="1:38" s="3" customFormat="1" ht="16.5" customHeight="1" x14ac:dyDescent="0.15">
      <c r="A66" s="251"/>
      <c r="B66" s="81">
        <v>2020</v>
      </c>
      <c r="C66" s="156" t="s">
        <v>81</v>
      </c>
      <c r="D66" s="143" t="s">
        <v>81</v>
      </c>
      <c r="E66" s="157" t="s">
        <v>81</v>
      </c>
      <c r="F66" s="143" t="s">
        <v>81</v>
      </c>
      <c r="G66" s="144" t="s">
        <v>81</v>
      </c>
      <c r="H66" s="145" t="s">
        <v>81</v>
      </c>
      <c r="I66" s="141">
        <f>'2020 CER'!$F$3</f>
        <v>0</v>
      </c>
      <c r="J66" s="141">
        <f>'2020 CER'!$B$7</f>
        <v>0</v>
      </c>
      <c r="K66" s="148">
        <f t="shared" ref="K66" si="123">I66-J66</f>
        <v>0</v>
      </c>
      <c r="L66" s="141">
        <v>0</v>
      </c>
      <c r="M66" s="149">
        <f>Account_CP1!$ED$13-Account_CP1!$DX$13</f>
        <v>0</v>
      </c>
      <c r="N66" s="141">
        <f>Account_CP1!$EE$13-Account_CP1!$DY$13</f>
        <v>0</v>
      </c>
      <c r="O66" s="141">
        <f>Account_CP1!$EF$13-Account_CP1!$DZ$13</f>
        <v>0</v>
      </c>
      <c r="P66" s="141" t="s">
        <v>81</v>
      </c>
      <c r="Q66" s="150" t="s">
        <v>81</v>
      </c>
      <c r="R66" s="143" t="s">
        <v>81</v>
      </c>
      <c r="S66" s="143" t="s">
        <v>81</v>
      </c>
      <c r="T66" s="148" t="s">
        <v>81</v>
      </c>
      <c r="U66" s="141">
        <v>0</v>
      </c>
      <c r="V66" s="149" t="s">
        <v>81</v>
      </c>
      <c r="W66" s="141" t="s">
        <v>81</v>
      </c>
      <c r="X66" s="150" t="s">
        <v>81</v>
      </c>
      <c r="Y66" s="141" t="s">
        <v>81</v>
      </c>
      <c r="Z66" s="141" t="s">
        <v>81</v>
      </c>
      <c r="AA66" s="157" t="s">
        <v>81</v>
      </c>
      <c r="AB66" s="149" t="s">
        <v>81</v>
      </c>
      <c r="AC66" s="141" t="s">
        <v>81</v>
      </c>
      <c r="AD66" s="150" t="s">
        <v>81</v>
      </c>
      <c r="AE66" s="141">
        <f t="shared" ref="AE66" si="124">SUM(I66)</f>
        <v>0</v>
      </c>
      <c r="AF66" s="141">
        <f t="shared" ref="AF66" si="125">SUM(J66)</f>
        <v>0</v>
      </c>
      <c r="AG66" s="155">
        <f t="shared" ref="AG66" si="126">AE66-AF66</f>
        <v>0</v>
      </c>
      <c r="AH66" s="149">
        <f t="shared" ref="AH66" si="127">SUM(L66,U66)</f>
        <v>0</v>
      </c>
      <c r="AI66" s="149">
        <f t="shared" ref="AI66" si="128">SUM(F66,M66,V66,AB66)</f>
        <v>0</v>
      </c>
      <c r="AJ66" s="141">
        <f t="shared" ref="AJ66" si="129">SUM(G66,N66,W66,AC66)</f>
        <v>0</v>
      </c>
      <c r="AK66" s="150">
        <f t="shared" ref="AK66" si="130">SUM(H66,O66,X66,AD66)</f>
        <v>0</v>
      </c>
      <c r="AL66" s="189"/>
    </row>
    <row r="67" spans="1:38" s="3" customFormat="1" ht="16.5" customHeight="1" x14ac:dyDescent="0.15">
      <c r="A67" s="251"/>
      <c r="B67" s="81">
        <v>2019</v>
      </c>
      <c r="C67" s="156" t="s">
        <v>81</v>
      </c>
      <c r="D67" s="143" t="s">
        <v>81</v>
      </c>
      <c r="E67" s="157" t="s">
        <v>81</v>
      </c>
      <c r="F67" s="143" t="s">
        <v>81</v>
      </c>
      <c r="G67" s="144" t="s">
        <v>81</v>
      </c>
      <c r="H67" s="145" t="s">
        <v>81</v>
      </c>
      <c r="I67" s="141">
        <f>'2019 CER'!$F$3</f>
        <v>0</v>
      </c>
      <c r="J67" s="141">
        <f>'2019 CER'!$B$7</f>
        <v>0</v>
      </c>
      <c r="K67" s="148">
        <f t="shared" ref="K67:K78" si="131">I67-J67</f>
        <v>0</v>
      </c>
      <c r="L67" s="141">
        <v>0</v>
      </c>
      <c r="M67" s="149">
        <f>Account_CP1!$DX$13-Account_CP1!$DR$13</f>
        <v>0</v>
      </c>
      <c r="N67" s="141">
        <f>Account_CP1!$DY$13-Account_CP1!$DS$13</f>
        <v>0</v>
      </c>
      <c r="O67" s="141">
        <f>Account_CP1!$DZ$13-Account_CP1!$DT$13</f>
        <v>68</v>
      </c>
      <c r="P67" s="141" t="s">
        <v>81</v>
      </c>
      <c r="Q67" s="150" t="s">
        <v>81</v>
      </c>
      <c r="R67" s="143" t="s">
        <v>81</v>
      </c>
      <c r="S67" s="143" t="s">
        <v>81</v>
      </c>
      <c r="T67" s="148" t="s">
        <v>81</v>
      </c>
      <c r="U67" s="141">
        <v>0</v>
      </c>
      <c r="V67" s="149" t="s">
        <v>81</v>
      </c>
      <c r="W67" s="141" t="s">
        <v>81</v>
      </c>
      <c r="X67" s="150" t="s">
        <v>81</v>
      </c>
      <c r="Y67" s="141" t="s">
        <v>81</v>
      </c>
      <c r="Z67" s="141" t="s">
        <v>81</v>
      </c>
      <c r="AA67" s="157" t="s">
        <v>81</v>
      </c>
      <c r="AB67" s="149" t="s">
        <v>81</v>
      </c>
      <c r="AC67" s="141" t="s">
        <v>81</v>
      </c>
      <c r="AD67" s="150" t="s">
        <v>81</v>
      </c>
      <c r="AE67" s="141">
        <f t="shared" ref="AE67:AF70" si="132">SUM(I67)</f>
        <v>0</v>
      </c>
      <c r="AF67" s="141">
        <f t="shared" ref="AF67" si="133">SUM(J67)</f>
        <v>0</v>
      </c>
      <c r="AG67" s="155">
        <f t="shared" ref="AG67:AG78" si="134">AE67-AF67</f>
        <v>0</v>
      </c>
      <c r="AH67" s="149">
        <f t="shared" ref="AH67" si="135">SUM(L67,U67)</f>
        <v>0</v>
      </c>
      <c r="AI67" s="149">
        <f t="shared" ref="AI67:AK78" si="136">SUM(F67,M67,V67,AB67)</f>
        <v>0</v>
      </c>
      <c r="AJ67" s="141">
        <f t="shared" si="136"/>
        <v>0</v>
      </c>
      <c r="AK67" s="150">
        <f t="shared" si="136"/>
        <v>68</v>
      </c>
      <c r="AL67" s="189"/>
    </row>
    <row r="68" spans="1:38" s="3" customFormat="1" ht="16.5" customHeight="1" x14ac:dyDescent="0.15">
      <c r="A68" s="251"/>
      <c r="B68" s="81">
        <v>2018</v>
      </c>
      <c r="C68" s="156" t="s">
        <v>81</v>
      </c>
      <c r="D68" s="143" t="s">
        <v>81</v>
      </c>
      <c r="E68" s="157" t="s">
        <v>81</v>
      </c>
      <c r="F68" s="143" t="s">
        <v>81</v>
      </c>
      <c r="G68" s="144" t="s">
        <v>81</v>
      </c>
      <c r="H68" s="145" t="s">
        <v>81</v>
      </c>
      <c r="I68" s="141">
        <f>'2018 CER'!$F$3</f>
        <v>416</v>
      </c>
      <c r="J68" s="141">
        <f>'2018 CER'!$B$7</f>
        <v>0</v>
      </c>
      <c r="K68" s="148">
        <f t="shared" si="131"/>
        <v>416</v>
      </c>
      <c r="L68" s="141">
        <v>0</v>
      </c>
      <c r="M68" s="149">
        <f>Account_CP1!$DR$13-Account_CP1!$DL$13</f>
        <v>0</v>
      </c>
      <c r="N68" s="141">
        <f>Account_CP1!$DS$13-Account_CP1!$DM$13</f>
        <v>0</v>
      </c>
      <c r="O68" s="141">
        <f>Account_CP1!$DT$13-Account_CP1!$DN$13</f>
        <v>0</v>
      </c>
      <c r="P68" s="141" t="s">
        <v>81</v>
      </c>
      <c r="Q68" s="150" t="s">
        <v>81</v>
      </c>
      <c r="R68" s="143" t="s">
        <v>81</v>
      </c>
      <c r="S68" s="143" t="s">
        <v>81</v>
      </c>
      <c r="T68" s="148" t="s">
        <v>81</v>
      </c>
      <c r="U68" s="141">
        <v>0</v>
      </c>
      <c r="V68" s="149" t="s">
        <v>81</v>
      </c>
      <c r="W68" s="141" t="s">
        <v>81</v>
      </c>
      <c r="X68" s="150" t="s">
        <v>81</v>
      </c>
      <c r="Y68" s="141" t="s">
        <v>81</v>
      </c>
      <c r="Z68" s="141" t="s">
        <v>81</v>
      </c>
      <c r="AA68" s="157" t="s">
        <v>81</v>
      </c>
      <c r="AB68" s="149" t="s">
        <v>81</v>
      </c>
      <c r="AC68" s="141" t="s">
        <v>81</v>
      </c>
      <c r="AD68" s="150" t="s">
        <v>81</v>
      </c>
      <c r="AE68" s="141">
        <f t="shared" si="132"/>
        <v>416</v>
      </c>
      <c r="AF68" s="141">
        <f t="shared" si="132"/>
        <v>0</v>
      </c>
      <c r="AG68" s="155">
        <f t="shared" si="134"/>
        <v>416</v>
      </c>
      <c r="AH68" s="149">
        <f t="shared" si="19"/>
        <v>0</v>
      </c>
      <c r="AI68" s="149">
        <f t="shared" si="136"/>
        <v>0</v>
      </c>
      <c r="AJ68" s="141">
        <f t="shared" si="136"/>
        <v>0</v>
      </c>
      <c r="AK68" s="150">
        <f t="shared" si="136"/>
        <v>0</v>
      </c>
      <c r="AL68" s="189"/>
    </row>
    <row r="69" spans="1:38" s="3" customFormat="1" ht="16.5" customHeight="1" x14ac:dyDescent="0.15">
      <c r="A69" s="251"/>
      <c r="B69" s="81">
        <v>2017</v>
      </c>
      <c r="C69" s="156" t="s">
        <v>81</v>
      </c>
      <c r="D69" s="143" t="s">
        <v>81</v>
      </c>
      <c r="E69" s="157" t="s">
        <v>81</v>
      </c>
      <c r="F69" s="143" t="s">
        <v>81</v>
      </c>
      <c r="G69" s="144" t="s">
        <v>81</v>
      </c>
      <c r="H69" s="145" t="s">
        <v>81</v>
      </c>
      <c r="I69" s="141">
        <f>'2017 CER'!$F$3</f>
        <v>0</v>
      </c>
      <c r="J69" s="141">
        <f>'2017 CER'!$B$7</f>
        <v>0</v>
      </c>
      <c r="K69" s="148">
        <f t="shared" si="131"/>
        <v>0</v>
      </c>
      <c r="L69" s="141">
        <v>0</v>
      </c>
      <c r="M69" s="149">
        <f>Account_CP1!$DL$13-Account_CP1!$DF$13</f>
        <v>0</v>
      </c>
      <c r="N69" s="141">
        <f>Account_CP1!$DM$13-Account_CP1!$DG$13</f>
        <v>0</v>
      </c>
      <c r="O69" s="141">
        <f>Account_CP1!$DN$13-Account_CP1!$DH$13</f>
        <v>0</v>
      </c>
      <c r="P69" s="141" t="s">
        <v>81</v>
      </c>
      <c r="Q69" s="150" t="s">
        <v>81</v>
      </c>
      <c r="R69" s="143" t="s">
        <v>81</v>
      </c>
      <c r="S69" s="143" t="s">
        <v>81</v>
      </c>
      <c r="T69" s="148" t="s">
        <v>81</v>
      </c>
      <c r="U69" s="141">
        <v>0</v>
      </c>
      <c r="V69" s="149" t="s">
        <v>81</v>
      </c>
      <c r="W69" s="141" t="s">
        <v>81</v>
      </c>
      <c r="X69" s="150" t="s">
        <v>81</v>
      </c>
      <c r="Y69" s="141" t="s">
        <v>81</v>
      </c>
      <c r="Z69" s="141" t="s">
        <v>81</v>
      </c>
      <c r="AA69" s="157" t="s">
        <v>81</v>
      </c>
      <c r="AB69" s="149" t="s">
        <v>81</v>
      </c>
      <c r="AC69" s="141" t="s">
        <v>81</v>
      </c>
      <c r="AD69" s="150" t="s">
        <v>81</v>
      </c>
      <c r="AE69" s="141">
        <f t="shared" si="132"/>
        <v>0</v>
      </c>
      <c r="AF69" s="141">
        <f t="shared" si="132"/>
        <v>0</v>
      </c>
      <c r="AG69" s="155">
        <f t="shared" si="134"/>
        <v>0</v>
      </c>
      <c r="AH69" s="149">
        <f t="shared" si="19"/>
        <v>0</v>
      </c>
      <c r="AI69" s="149">
        <f t="shared" si="136"/>
        <v>0</v>
      </c>
      <c r="AJ69" s="141">
        <f t="shared" si="136"/>
        <v>0</v>
      </c>
      <c r="AK69" s="150">
        <f t="shared" si="136"/>
        <v>0</v>
      </c>
      <c r="AL69" s="189"/>
    </row>
    <row r="70" spans="1:38" s="3" customFormat="1" ht="16.5" customHeight="1" x14ac:dyDescent="0.15">
      <c r="A70" s="251"/>
      <c r="B70" s="81">
        <v>2016</v>
      </c>
      <c r="C70" s="156" t="s">
        <v>81</v>
      </c>
      <c r="D70" s="143" t="s">
        <v>81</v>
      </c>
      <c r="E70" s="157" t="s">
        <v>81</v>
      </c>
      <c r="F70" s="143" t="s">
        <v>81</v>
      </c>
      <c r="G70" s="144" t="s">
        <v>81</v>
      </c>
      <c r="H70" s="145" t="s">
        <v>81</v>
      </c>
      <c r="I70" s="141">
        <f>'2016 CER'!F3</f>
        <v>487</v>
      </c>
      <c r="J70" s="141">
        <f>'2016 CER'!B7</f>
        <v>0</v>
      </c>
      <c r="K70" s="148">
        <f t="shared" si="131"/>
        <v>487</v>
      </c>
      <c r="L70" s="141">
        <v>16822907</v>
      </c>
      <c r="M70" s="149">
        <f>Account_CP1!DF13-Account_CP1!CZ13</f>
        <v>0</v>
      </c>
      <c r="N70" s="141">
        <f>Account_CP1!DG13-Account_CP1!DA13</f>
        <v>0</v>
      </c>
      <c r="O70" s="141">
        <f>Account_CP1!DH13-Account_CP1!DB13</f>
        <v>79</v>
      </c>
      <c r="P70" s="141" t="s">
        <v>81</v>
      </c>
      <c r="Q70" s="150" t="s">
        <v>81</v>
      </c>
      <c r="R70" s="143" t="s">
        <v>81</v>
      </c>
      <c r="S70" s="143" t="s">
        <v>81</v>
      </c>
      <c r="T70" s="148" t="s">
        <v>81</v>
      </c>
      <c r="U70" s="141">
        <v>3267881</v>
      </c>
      <c r="V70" s="149" t="s">
        <v>81</v>
      </c>
      <c r="W70" s="141" t="s">
        <v>81</v>
      </c>
      <c r="X70" s="150" t="s">
        <v>81</v>
      </c>
      <c r="Y70" s="141" t="s">
        <v>81</v>
      </c>
      <c r="Z70" s="141" t="s">
        <v>81</v>
      </c>
      <c r="AA70" s="157" t="s">
        <v>81</v>
      </c>
      <c r="AB70" s="149" t="s">
        <v>81</v>
      </c>
      <c r="AC70" s="141" t="s">
        <v>81</v>
      </c>
      <c r="AD70" s="150" t="s">
        <v>81</v>
      </c>
      <c r="AE70" s="141">
        <f t="shared" si="132"/>
        <v>487</v>
      </c>
      <c r="AF70" s="141">
        <f t="shared" si="132"/>
        <v>0</v>
      </c>
      <c r="AG70" s="155">
        <f>AE70-AF70</f>
        <v>487</v>
      </c>
      <c r="AH70" s="149">
        <f t="shared" si="19"/>
        <v>20090788</v>
      </c>
      <c r="AI70" s="149">
        <f t="shared" si="136"/>
        <v>0</v>
      </c>
      <c r="AJ70" s="141">
        <f t="shared" si="136"/>
        <v>0</v>
      </c>
      <c r="AK70" s="150">
        <f t="shared" si="136"/>
        <v>79</v>
      </c>
      <c r="AL70" s="189"/>
    </row>
    <row r="71" spans="1:38" s="3" customFormat="1" ht="16.5" customHeight="1" x14ac:dyDescent="0.15">
      <c r="A71" s="251"/>
      <c r="B71" s="81">
        <v>2015</v>
      </c>
      <c r="C71" s="156">
        <f>'2015 AAU'!E3</f>
        <v>3243</v>
      </c>
      <c r="D71" s="143">
        <f>'2015 AAU'!B6</f>
        <v>13522131</v>
      </c>
      <c r="E71" s="157">
        <f t="shared" ref="E71:E77" si="137">C71-D71</f>
        <v>-13518888</v>
      </c>
      <c r="F71" s="143">
        <f>Account_CP1!AX13-Account_CP1!AR13</f>
        <v>368779555</v>
      </c>
      <c r="G71" s="144">
        <f>Account_CP1!AY13-Account_CP1!AS13</f>
        <v>1080816</v>
      </c>
      <c r="H71" s="145">
        <f>Account_CP1!AZ13</f>
        <v>51296</v>
      </c>
      <c r="I71" s="141">
        <f>'2015 CER'!F3</f>
        <v>11878842</v>
      </c>
      <c r="J71" s="141">
        <f>'2015 CER'!B7</f>
        <v>4427</v>
      </c>
      <c r="K71" s="148">
        <f t="shared" si="131"/>
        <v>11874415</v>
      </c>
      <c r="L71" s="141">
        <v>0</v>
      </c>
      <c r="M71" s="149">
        <f>Account_CP1!CZ13-Account_CP1!CT13</f>
        <v>12495655</v>
      </c>
      <c r="N71" s="141">
        <f>Account_CP1!DA13-Account_CP1!CU13</f>
        <v>0</v>
      </c>
      <c r="O71" s="141">
        <f>Account_CP1!DB13-Account_CP1!CV13</f>
        <v>472337</v>
      </c>
      <c r="P71" s="141" t="s">
        <v>81</v>
      </c>
      <c r="Q71" s="150" t="s">
        <v>81</v>
      </c>
      <c r="R71" s="143">
        <f>'2015 ERU'!E3</f>
        <v>6037855</v>
      </c>
      <c r="S71" s="143">
        <f>'2015 ERU'!B6</f>
        <v>101742</v>
      </c>
      <c r="T71" s="148">
        <f t="shared" ref="T71:T78" si="138">R71-S71</f>
        <v>5936113</v>
      </c>
      <c r="U71" s="141">
        <v>0</v>
      </c>
      <c r="V71" s="149">
        <f>Account_CP1!GF26-Account_CP1!FZ26</f>
        <v>0</v>
      </c>
      <c r="W71" s="141">
        <f>Account_CP1!GG26-Account_CP1!GA26</f>
        <v>0</v>
      </c>
      <c r="X71" s="150">
        <f>Account_CP1!GH26-Account_CP1!GB26</f>
        <v>0</v>
      </c>
      <c r="Y71" s="141">
        <v>0</v>
      </c>
      <c r="Z71" s="141">
        <v>0</v>
      </c>
      <c r="AA71" s="157">
        <f t="shared" ref="AA71:AA78" si="139">Y71-Z71</f>
        <v>0</v>
      </c>
      <c r="AB71" s="149">
        <f>Account_CP1!HJ13-Account_CP1!HD13</f>
        <v>0</v>
      </c>
      <c r="AC71" s="143">
        <f>Account_CP1!HK13-Account_CP1!HE13</f>
        <v>1421728</v>
      </c>
      <c r="AD71" s="171">
        <f>Account_CP1!HL13-Account_CP1!HF13</f>
        <v>0</v>
      </c>
      <c r="AE71" s="143">
        <f t="shared" ref="AE71:AF78" si="140">SUM(C71+I71+R71+Y71)</f>
        <v>17919940</v>
      </c>
      <c r="AF71" s="143">
        <f t="shared" si="140"/>
        <v>13628300</v>
      </c>
      <c r="AG71" s="155">
        <f t="shared" si="134"/>
        <v>4291640</v>
      </c>
      <c r="AH71" s="149">
        <f t="shared" si="19"/>
        <v>0</v>
      </c>
      <c r="AI71" s="149">
        <f t="shared" si="136"/>
        <v>381275210</v>
      </c>
      <c r="AJ71" s="141">
        <f t="shared" si="136"/>
        <v>2502544</v>
      </c>
      <c r="AK71" s="150">
        <f t="shared" si="136"/>
        <v>523633</v>
      </c>
      <c r="AL71" s="189"/>
    </row>
    <row r="72" spans="1:38" s="3" customFormat="1" ht="16.5" customHeight="1" x14ac:dyDescent="0.15">
      <c r="A72" s="251"/>
      <c r="B72" s="81">
        <v>2014</v>
      </c>
      <c r="C72" s="156">
        <f>'2014 AAU'!E3</f>
        <v>26870</v>
      </c>
      <c r="D72" s="143">
        <f>'2014 AAU'!B6</f>
        <v>0</v>
      </c>
      <c r="E72" s="157">
        <f t="shared" si="137"/>
        <v>26870</v>
      </c>
      <c r="F72" s="143">
        <f>Account_CP1!AR13-Account_CP1!AL13</f>
        <v>0</v>
      </c>
      <c r="G72" s="144">
        <f>Account_CP1!AS13-Account_CP1!AM13</f>
        <v>0</v>
      </c>
      <c r="H72" s="145">
        <f>Account_CP1!AT13</f>
        <v>0</v>
      </c>
      <c r="I72" s="141">
        <f>'2014 CER'!F3</f>
        <v>3188572</v>
      </c>
      <c r="J72" s="141">
        <f>'2014 CER'!B7</f>
        <v>431420</v>
      </c>
      <c r="K72" s="148">
        <f t="shared" si="131"/>
        <v>2757152</v>
      </c>
      <c r="L72" s="141">
        <v>0</v>
      </c>
      <c r="M72" s="149">
        <f>Account_CP1!CT13-Account_CP1!CN13</f>
        <v>0</v>
      </c>
      <c r="N72" s="141">
        <f>Account_CP1!CU13-Account_CP1!CO13</f>
        <v>0</v>
      </c>
      <c r="O72" s="141">
        <f>Account_CP1!CV13-Account_CP1!CP13</f>
        <v>0</v>
      </c>
      <c r="P72" s="141" t="s">
        <v>81</v>
      </c>
      <c r="Q72" s="150" t="s">
        <v>81</v>
      </c>
      <c r="R72" s="143">
        <f>'2014 ERU'!E3</f>
        <v>779150</v>
      </c>
      <c r="S72" s="143">
        <f>'2014 ERU'!B6</f>
        <v>2907512</v>
      </c>
      <c r="T72" s="148">
        <f t="shared" si="138"/>
        <v>-2128362</v>
      </c>
      <c r="U72" s="141">
        <v>0</v>
      </c>
      <c r="V72" s="149">
        <f>Account_CP1!FZ26-Account_CP1!FT26</f>
        <v>0</v>
      </c>
      <c r="W72" s="141">
        <f>Account_CP1!GA26-Account_CP1!FU26</f>
        <v>0</v>
      </c>
      <c r="X72" s="150">
        <f>Account_CP1!GB26-Account_CP1!FV26</f>
        <v>0</v>
      </c>
      <c r="Y72" s="141">
        <v>0</v>
      </c>
      <c r="Z72" s="141">
        <v>0</v>
      </c>
      <c r="AA72" s="157">
        <f t="shared" si="139"/>
        <v>0</v>
      </c>
      <c r="AB72" s="149">
        <f>Account_CP1!HD13-Account_CP1!GX13</f>
        <v>0</v>
      </c>
      <c r="AC72" s="143">
        <f>Account_CP1!HE13-Account_CP1!GY13</f>
        <v>0</v>
      </c>
      <c r="AD72" s="171">
        <f>Account_CP1!HF13-Account_CP1!GZ13</f>
        <v>0</v>
      </c>
      <c r="AE72" s="143">
        <f t="shared" si="140"/>
        <v>3994592</v>
      </c>
      <c r="AF72" s="143">
        <f t="shared" si="140"/>
        <v>3338932</v>
      </c>
      <c r="AG72" s="155">
        <f t="shared" si="134"/>
        <v>655660</v>
      </c>
      <c r="AH72" s="149">
        <f t="shared" si="19"/>
        <v>0</v>
      </c>
      <c r="AI72" s="149">
        <f t="shared" si="136"/>
        <v>0</v>
      </c>
      <c r="AJ72" s="141">
        <f t="shared" si="136"/>
        <v>0</v>
      </c>
      <c r="AK72" s="150">
        <f t="shared" si="136"/>
        <v>0</v>
      </c>
      <c r="AL72" s="189"/>
    </row>
    <row r="73" spans="1:38" s="3" customFormat="1" ht="16.5" customHeight="1" x14ac:dyDescent="0.15">
      <c r="A73" s="251"/>
      <c r="B73" s="81">
        <v>2013</v>
      </c>
      <c r="C73" s="156">
        <f>'2013 AAU'!E3</f>
        <v>0</v>
      </c>
      <c r="D73" s="143">
        <f>'2013 AAU'!B6</f>
        <v>37450347</v>
      </c>
      <c r="E73" s="157">
        <f t="shared" si="137"/>
        <v>-37450347</v>
      </c>
      <c r="F73" s="143">
        <f>Account_CP1!AL13-Account_CP1!AF13</f>
        <v>32993320</v>
      </c>
      <c r="G73" s="144">
        <f>Account_CP1!AM13-Account_CP1!AG13</f>
        <v>0</v>
      </c>
      <c r="H73" s="145">
        <f>Account_CP1!AN13</f>
        <v>0</v>
      </c>
      <c r="I73" s="141">
        <f>'2013 CER'!F3</f>
        <v>14027042</v>
      </c>
      <c r="J73" s="141">
        <f>'2013 CER'!B7</f>
        <v>71286</v>
      </c>
      <c r="K73" s="148">
        <f t="shared" si="131"/>
        <v>13955756</v>
      </c>
      <c r="L73" s="141">
        <v>0</v>
      </c>
      <c r="M73" s="149">
        <f>Account_CP1!CN13-Account_CP1!CH13</f>
        <v>5240641</v>
      </c>
      <c r="N73" s="141">
        <f>Account_CP1!CO13-Account_CP1!CI13</f>
        <v>0</v>
      </c>
      <c r="O73" s="141">
        <f>Account_CP1!CP13-Account_CP1!CJ13</f>
        <v>2220</v>
      </c>
      <c r="P73" s="141" t="s">
        <v>81</v>
      </c>
      <c r="Q73" s="150" t="s">
        <v>81</v>
      </c>
      <c r="R73" s="143">
        <f>'2013 ERU'!E3</f>
        <v>6897065</v>
      </c>
      <c r="S73" s="143">
        <f>'2013 ERU'!B6</f>
        <v>2076019</v>
      </c>
      <c r="T73" s="148">
        <f t="shared" si="138"/>
        <v>4821046</v>
      </c>
      <c r="U73" s="141">
        <v>0</v>
      </c>
      <c r="V73" s="149">
        <f>Account_CP1!FT26-Account_CP1!FN26</f>
        <v>0</v>
      </c>
      <c r="W73" s="141">
        <f>Account_CP1!FU26-Account_CP1!FO26</f>
        <v>0</v>
      </c>
      <c r="X73" s="150">
        <f>Account_CP1!FV26-Account_CP1!FP26</f>
        <v>0</v>
      </c>
      <c r="Y73" s="141">
        <v>0</v>
      </c>
      <c r="Z73" s="141">
        <v>0</v>
      </c>
      <c r="AA73" s="157">
        <f t="shared" si="139"/>
        <v>0</v>
      </c>
      <c r="AB73" s="149">
        <f>Account_CP1!GX13-Account_CP1!GR13</f>
        <v>0</v>
      </c>
      <c r="AC73" s="143">
        <f>Account_CP1!GY13-Account_CP1!GS13</f>
        <v>0</v>
      </c>
      <c r="AD73" s="171">
        <f>Account_CP1!GZ13-Account_CP1!GT13</f>
        <v>0</v>
      </c>
      <c r="AE73" s="143">
        <f t="shared" si="140"/>
        <v>20924107</v>
      </c>
      <c r="AF73" s="143">
        <f t="shared" si="140"/>
        <v>39597652</v>
      </c>
      <c r="AG73" s="155">
        <f t="shared" si="134"/>
        <v>-18673545</v>
      </c>
      <c r="AH73" s="149">
        <f t="shared" si="19"/>
        <v>0</v>
      </c>
      <c r="AI73" s="149">
        <f t="shared" si="136"/>
        <v>38233961</v>
      </c>
      <c r="AJ73" s="141">
        <f t="shared" si="136"/>
        <v>0</v>
      </c>
      <c r="AK73" s="150">
        <f t="shared" si="136"/>
        <v>2220</v>
      </c>
      <c r="AL73" s="189"/>
    </row>
    <row r="74" spans="1:38" s="3" customFormat="1" ht="16.5" customHeight="1" x14ac:dyDescent="0.15">
      <c r="A74" s="251"/>
      <c r="B74" s="81">
        <v>2012</v>
      </c>
      <c r="C74" s="156">
        <f>'2012 AAU'!E3</f>
        <v>7566044</v>
      </c>
      <c r="D74" s="143">
        <f>'2012 AAU'!B6</f>
        <v>19964856</v>
      </c>
      <c r="E74" s="157">
        <f t="shared" si="137"/>
        <v>-12398812</v>
      </c>
      <c r="F74" s="143">
        <f>Account_CP1!AF13-Account_CP1!Z13</f>
        <v>39937629</v>
      </c>
      <c r="G74" s="144">
        <f>Account_CP1!AG13-Account_CP1!AA13</f>
        <v>0</v>
      </c>
      <c r="H74" s="145">
        <f>Account_CP1!AH13</f>
        <v>0</v>
      </c>
      <c r="I74" s="141">
        <f>'2012 CER'!F3</f>
        <v>7045504</v>
      </c>
      <c r="J74" s="141">
        <f>'2012 CER'!B7</f>
        <v>1376586</v>
      </c>
      <c r="K74" s="148">
        <f t="shared" si="131"/>
        <v>5668918</v>
      </c>
      <c r="L74" s="141">
        <v>0</v>
      </c>
      <c r="M74" s="149">
        <f>Account_CP1!CH13-Account_CP1!CB13</f>
        <v>5679835</v>
      </c>
      <c r="N74" s="141">
        <f>Account_CP1!CI13-Account_CP1!CC13</f>
        <v>0</v>
      </c>
      <c r="O74" s="141">
        <f>Account_CP1!CJ13-Account_CP1!CD13</f>
        <v>0</v>
      </c>
      <c r="P74" s="141" t="s">
        <v>81</v>
      </c>
      <c r="Q74" s="150" t="s">
        <v>81</v>
      </c>
      <c r="R74" s="143">
        <f>'2012 ERU'!E3</f>
        <v>3553776</v>
      </c>
      <c r="S74" s="143">
        <f>'2012 ERU'!B6</f>
        <v>779863</v>
      </c>
      <c r="T74" s="148">
        <f t="shared" si="138"/>
        <v>2773913</v>
      </c>
      <c r="U74" s="141">
        <v>0</v>
      </c>
      <c r="V74" s="149">
        <f>Account_CP1!FN26-Account_CP1!FH26</f>
        <v>687440</v>
      </c>
      <c r="W74" s="141">
        <f>Account_CP1!FO26-Account_CP1!FI26</f>
        <v>0</v>
      </c>
      <c r="X74" s="150">
        <f>Account_CP1!FP26-Account_CP1!FJ26</f>
        <v>0</v>
      </c>
      <c r="Y74" s="143">
        <f>'2012 RMU'!E3</f>
        <v>0</v>
      </c>
      <c r="Z74" s="143">
        <f>'2012 RMU'!B6</f>
        <v>0</v>
      </c>
      <c r="AA74" s="157">
        <f t="shared" si="139"/>
        <v>0</v>
      </c>
      <c r="AB74" s="149">
        <f>Account_CP1!GR13-Account_CP1!GL13</f>
        <v>0</v>
      </c>
      <c r="AC74" s="143">
        <f>Account_CP1!GS13-Account_CP1!GM13</f>
        <v>0</v>
      </c>
      <c r="AD74" s="171">
        <f>Account_CP1!GT13-Account_CP1!GN13</f>
        <v>0</v>
      </c>
      <c r="AE74" s="143">
        <f t="shared" si="140"/>
        <v>18165324</v>
      </c>
      <c r="AF74" s="143">
        <f t="shared" si="140"/>
        <v>22121305</v>
      </c>
      <c r="AG74" s="155">
        <f t="shared" si="134"/>
        <v>-3955981</v>
      </c>
      <c r="AH74" s="149">
        <f t="shared" si="19"/>
        <v>0</v>
      </c>
      <c r="AI74" s="149">
        <f t="shared" si="136"/>
        <v>46304904</v>
      </c>
      <c r="AJ74" s="141">
        <f t="shared" si="136"/>
        <v>0</v>
      </c>
      <c r="AK74" s="150">
        <f>SUM(H74,O74,X74,AD74)</f>
        <v>0</v>
      </c>
      <c r="AL74" s="189"/>
    </row>
    <row r="75" spans="1:38" s="3" customFormat="1" ht="16.5" customHeight="1" x14ac:dyDescent="0.15">
      <c r="A75" s="251"/>
      <c r="B75" s="81">
        <v>2011</v>
      </c>
      <c r="C75" s="156">
        <f>'2011 AAU'!E3</f>
        <v>73279531</v>
      </c>
      <c r="D75" s="143">
        <f>'2011 AAU'!B6</f>
        <v>78832384</v>
      </c>
      <c r="E75" s="157">
        <f t="shared" si="137"/>
        <v>-5552853</v>
      </c>
      <c r="F75" s="143">
        <f>Account_CP1!Z13-Account_CP1!T13</f>
        <v>49457875</v>
      </c>
      <c r="G75" s="144">
        <f>Account_CP1!AA13-Account_CP1!U13</f>
        <v>0</v>
      </c>
      <c r="H75" s="145">
        <f>Account_CP1!AB13</f>
        <v>0</v>
      </c>
      <c r="I75" s="141">
        <f>'2011 CER'!F3</f>
        <v>7850766</v>
      </c>
      <c r="J75" s="141">
        <f>'2011 CER'!B7</f>
        <v>4602891</v>
      </c>
      <c r="K75" s="148">
        <f t="shared" si="131"/>
        <v>3247875</v>
      </c>
      <c r="L75" s="141">
        <v>0</v>
      </c>
      <c r="M75" s="149">
        <f>Account_CP1!CB13-Account_CP1!BV13</f>
        <v>566455</v>
      </c>
      <c r="N75" s="141">
        <f>Account_CP1!CC13-Account_CP1!BW13</f>
        <v>0</v>
      </c>
      <c r="O75" s="141">
        <f>Account_CP1!CD13-Account_CP1!BX13</f>
        <v>4932</v>
      </c>
      <c r="P75" s="141" t="s">
        <v>81</v>
      </c>
      <c r="Q75" s="150" t="s">
        <v>81</v>
      </c>
      <c r="R75" s="143">
        <f>'2011 ERU'!E3</f>
        <v>8624162</v>
      </c>
      <c r="S75" s="143">
        <f>'2011 ERU'!B6</f>
        <v>7881241</v>
      </c>
      <c r="T75" s="148">
        <f t="shared" si="138"/>
        <v>742921</v>
      </c>
      <c r="U75" s="141">
        <v>0</v>
      </c>
      <c r="V75" s="149">
        <f>Account_CP1!FH26-Account_CP1!FB26</f>
        <v>485504</v>
      </c>
      <c r="W75" s="141">
        <f>Account_CP1!FI26-Account_CP1!FC26</f>
        <v>0</v>
      </c>
      <c r="X75" s="150">
        <f>Account_CP1!FJ26-Account_CP1!FD26</f>
        <v>0</v>
      </c>
      <c r="Y75" s="143">
        <f>'2011 RMU'!E3</f>
        <v>0</v>
      </c>
      <c r="Z75" s="143">
        <f>'2011 RMU'!B6</f>
        <v>0</v>
      </c>
      <c r="AA75" s="157">
        <f t="shared" si="139"/>
        <v>0</v>
      </c>
      <c r="AB75" s="149">
        <f>Account_CP1!GL13</f>
        <v>0</v>
      </c>
      <c r="AC75" s="143">
        <f>Account_CP1!GM13</f>
        <v>0</v>
      </c>
      <c r="AD75" s="171">
        <f>Account_CP1!GN13</f>
        <v>0</v>
      </c>
      <c r="AE75" s="143">
        <f t="shared" si="140"/>
        <v>89754459</v>
      </c>
      <c r="AF75" s="143">
        <f t="shared" si="140"/>
        <v>91316516</v>
      </c>
      <c r="AG75" s="155">
        <f t="shared" si="134"/>
        <v>-1562057</v>
      </c>
      <c r="AH75" s="149">
        <f t="shared" si="19"/>
        <v>0</v>
      </c>
      <c r="AI75" s="149">
        <f t="shared" si="136"/>
        <v>50509834</v>
      </c>
      <c r="AJ75" s="141">
        <f t="shared" si="136"/>
        <v>0</v>
      </c>
      <c r="AK75" s="150">
        <f t="shared" si="136"/>
        <v>4932</v>
      </c>
      <c r="AL75" s="189"/>
    </row>
    <row r="76" spans="1:38" s="3" customFormat="1" ht="16.5" customHeight="1" x14ac:dyDescent="0.15">
      <c r="A76" s="251"/>
      <c r="B76" s="81">
        <v>2010</v>
      </c>
      <c r="C76" s="156">
        <f>'2010 AAU'!E3</f>
        <v>19956539</v>
      </c>
      <c r="D76" s="143">
        <f>'2010 AAU'!B6</f>
        <v>19491926</v>
      </c>
      <c r="E76" s="157">
        <f t="shared" si="137"/>
        <v>464613</v>
      </c>
      <c r="F76" s="143">
        <f>Account_CP1!T13-Account_CP1!N13</f>
        <v>45537749</v>
      </c>
      <c r="G76" s="144">
        <f>Account_CP1!U13-Account_CP1!O13</f>
        <v>0</v>
      </c>
      <c r="H76" s="145">
        <f>Account_CP1!V13</f>
        <v>0</v>
      </c>
      <c r="I76" s="141">
        <f>'2010 CER'!F3</f>
        <v>2496799</v>
      </c>
      <c r="J76" s="141">
        <f>'2010 CER'!B7</f>
        <v>845372</v>
      </c>
      <c r="K76" s="148">
        <f t="shared" si="131"/>
        <v>1651427</v>
      </c>
      <c r="L76" s="141">
        <v>0</v>
      </c>
      <c r="M76" s="149">
        <f>Account_CP1!BV13-Account_CP1!BP13</f>
        <v>634893</v>
      </c>
      <c r="N76" s="141">
        <f>Account_CP1!BW13-Account_CP1!BQ13</f>
        <v>0</v>
      </c>
      <c r="O76" s="141">
        <f>Account_CP1!BX13-Account_CP1!BR13</f>
        <v>0</v>
      </c>
      <c r="P76" s="141" t="s">
        <v>81</v>
      </c>
      <c r="Q76" s="150" t="s">
        <v>81</v>
      </c>
      <c r="R76" s="143">
        <f>'2010 ERU'!E3</f>
        <v>657747</v>
      </c>
      <c r="S76" s="143">
        <f>'2010 ERU'!B6</f>
        <v>456293</v>
      </c>
      <c r="T76" s="148">
        <f t="shared" si="138"/>
        <v>201454</v>
      </c>
      <c r="U76" s="141">
        <v>0</v>
      </c>
      <c r="V76" s="149">
        <f>Account_CP1!FB26-Account_CP1!EV26</f>
        <v>0</v>
      </c>
      <c r="W76" s="141">
        <f>Account_CP1!FC26-Account_CP1!EW26</f>
        <v>0</v>
      </c>
      <c r="X76" s="150">
        <f>Account_CP1!FD26-Account_CP1!EX26</f>
        <v>0</v>
      </c>
      <c r="Y76" s="143">
        <v>0</v>
      </c>
      <c r="Z76" s="143">
        <v>0</v>
      </c>
      <c r="AA76" s="157">
        <f t="shared" si="139"/>
        <v>0</v>
      </c>
      <c r="AB76" s="149" t="s">
        <v>81</v>
      </c>
      <c r="AC76" s="143" t="s">
        <v>81</v>
      </c>
      <c r="AD76" s="171" t="s">
        <v>81</v>
      </c>
      <c r="AE76" s="143">
        <f t="shared" si="140"/>
        <v>23111085</v>
      </c>
      <c r="AF76" s="143">
        <f t="shared" si="140"/>
        <v>20793591</v>
      </c>
      <c r="AG76" s="155">
        <f t="shared" si="134"/>
        <v>2317494</v>
      </c>
      <c r="AH76" s="149">
        <f t="shared" si="19"/>
        <v>0</v>
      </c>
      <c r="AI76" s="149">
        <f t="shared" si="136"/>
        <v>46172642</v>
      </c>
      <c r="AJ76" s="141">
        <f t="shared" si="136"/>
        <v>0</v>
      </c>
      <c r="AK76" s="150">
        <f t="shared" si="136"/>
        <v>0</v>
      </c>
      <c r="AL76" s="189"/>
    </row>
    <row r="77" spans="1:38" s="3" customFormat="1" ht="16.5" customHeight="1" x14ac:dyDescent="0.15">
      <c r="A77" s="251"/>
      <c r="B77" s="81">
        <v>2009</v>
      </c>
      <c r="C77" s="156">
        <f>'2009 AAU'!E3</f>
        <v>20822365</v>
      </c>
      <c r="D77" s="143">
        <f>'2009 AAU'!B6</f>
        <v>18045193</v>
      </c>
      <c r="E77" s="157">
        <f t="shared" si="137"/>
        <v>2777172</v>
      </c>
      <c r="F77" s="143">
        <f>Account_CP1!N13-Account_CP1!H13</f>
        <v>53995709</v>
      </c>
      <c r="G77" s="144">
        <f>Account_CP1!O13-Account_CP1!I13</f>
        <v>0</v>
      </c>
      <c r="H77" s="145">
        <f>Account_CP1!P13</f>
        <v>0</v>
      </c>
      <c r="I77" s="141">
        <f>'2009 CER'!F3</f>
        <v>4125556</v>
      </c>
      <c r="J77" s="141">
        <f>'2009 CER'!B7</f>
        <v>980360</v>
      </c>
      <c r="K77" s="148">
        <f t="shared" si="131"/>
        <v>3145196</v>
      </c>
      <c r="L77" s="141">
        <v>0</v>
      </c>
      <c r="M77" s="149">
        <f>Account_CP1!BP13-Account_CP1!BJ13</f>
        <v>1545367</v>
      </c>
      <c r="N77" s="141">
        <f>Account_CP1!BQ13-Account_CP1!BK13</f>
        <v>0</v>
      </c>
      <c r="O77" s="141">
        <f>Account_CP1!BR13-Account_CP1!BL13</f>
        <v>578</v>
      </c>
      <c r="P77" s="141" t="s">
        <v>81</v>
      </c>
      <c r="Q77" s="150" t="s">
        <v>81</v>
      </c>
      <c r="R77" s="143">
        <f>'2009 ERU'!E3</f>
        <v>108750</v>
      </c>
      <c r="S77" s="143">
        <f>'2009 ERU'!B6</f>
        <v>108750</v>
      </c>
      <c r="T77" s="148">
        <f t="shared" si="138"/>
        <v>0</v>
      </c>
      <c r="U77" s="141">
        <v>0</v>
      </c>
      <c r="V77" s="149">
        <f>Account_CP1!EV26-Account_CP1!EP26</f>
        <v>0</v>
      </c>
      <c r="W77" s="141">
        <f>Account_CP1!EW26-Account_CP1!EQ26</f>
        <v>0</v>
      </c>
      <c r="X77" s="150">
        <f>Account_CP1!EX26-Account_CP1!ER26</f>
        <v>0</v>
      </c>
      <c r="Y77" s="143">
        <v>0</v>
      </c>
      <c r="Z77" s="143">
        <v>0</v>
      </c>
      <c r="AA77" s="157">
        <f t="shared" si="139"/>
        <v>0</v>
      </c>
      <c r="AB77" s="149" t="s">
        <v>81</v>
      </c>
      <c r="AC77" s="143" t="s">
        <v>81</v>
      </c>
      <c r="AD77" s="171" t="s">
        <v>81</v>
      </c>
      <c r="AE77" s="143">
        <f t="shared" si="140"/>
        <v>25056671</v>
      </c>
      <c r="AF77" s="143">
        <f t="shared" si="140"/>
        <v>19134303</v>
      </c>
      <c r="AG77" s="155">
        <f t="shared" si="134"/>
        <v>5922368</v>
      </c>
      <c r="AH77" s="149">
        <f t="shared" si="19"/>
        <v>0</v>
      </c>
      <c r="AI77" s="149">
        <f t="shared" si="136"/>
        <v>55541076</v>
      </c>
      <c r="AJ77" s="141">
        <f t="shared" si="136"/>
        <v>0</v>
      </c>
      <c r="AK77" s="150">
        <f t="shared" si="136"/>
        <v>578</v>
      </c>
      <c r="AL77" s="189"/>
    </row>
    <row r="78" spans="1:38" s="3" customFormat="1" ht="16.5" customHeight="1" x14ac:dyDescent="0.15">
      <c r="A78" s="251"/>
      <c r="B78" s="81">
        <v>2008</v>
      </c>
      <c r="C78" s="156">
        <f>'2008 AAU'!E3</f>
        <v>5542343</v>
      </c>
      <c r="D78" s="143">
        <f>'2008 AAU'!B6</f>
        <v>19945391</v>
      </c>
      <c r="E78" s="157">
        <f>C78-D78</f>
        <v>-14403048</v>
      </c>
      <c r="F78" s="143">
        <f>Account_CP1!H13</f>
        <v>0</v>
      </c>
      <c r="G78" s="144">
        <f>Account_CP1!I13</f>
        <v>0</v>
      </c>
      <c r="H78" s="145">
        <f>Account_CP1!J13</f>
        <v>0</v>
      </c>
      <c r="I78" s="141">
        <f>'2008 CER'!F3</f>
        <v>1355572</v>
      </c>
      <c r="J78" s="141">
        <f>'2008 CER'!B7</f>
        <v>171233</v>
      </c>
      <c r="K78" s="148">
        <f t="shared" si="131"/>
        <v>1184339</v>
      </c>
      <c r="L78" s="141">
        <v>0</v>
      </c>
      <c r="M78" s="149">
        <f>Account_CP1!BJ13</f>
        <v>0</v>
      </c>
      <c r="N78" s="141">
        <f>Account_CP1!BK13</f>
        <v>0</v>
      </c>
      <c r="O78" s="141">
        <f>Account_CP1!BL13</f>
        <v>0</v>
      </c>
      <c r="P78" s="141" t="s">
        <v>81</v>
      </c>
      <c r="Q78" s="150" t="s">
        <v>81</v>
      </c>
      <c r="R78" s="143">
        <v>0</v>
      </c>
      <c r="S78" s="143">
        <v>0</v>
      </c>
      <c r="T78" s="148">
        <f t="shared" si="138"/>
        <v>0</v>
      </c>
      <c r="U78" s="141">
        <v>0</v>
      </c>
      <c r="V78" s="149">
        <f>Account_CP1!EP26</f>
        <v>0</v>
      </c>
      <c r="W78" s="141">
        <f>Account_CP1!EQ26</f>
        <v>0</v>
      </c>
      <c r="X78" s="150">
        <f>Account_CP1!ER26</f>
        <v>0</v>
      </c>
      <c r="Y78" s="143">
        <v>0</v>
      </c>
      <c r="Z78" s="143">
        <v>0</v>
      </c>
      <c r="AA78" s="157">
        <f t="shared" si="139"/>
        <v>0</v>
      </c>
      <c r="AB78" s="149" t="s">
        <v>81</v>
      </c>
      <c r="AC78" s="143" t="s">
        <v>81</v>
      </c>
      <c r="AD78" s="171" t="s">
        <v>81</v>
      </c>
      <c r="AE78" s="143">
        <f t="shared" si="140"/>
        <v>6897915</v>
      </c>
      <c r="AF78" s="143">
        <f t="shared" si="140"/>
        <v>20116624</v>
      </c>
      <c r="AG78" s="155">
        <f t="shared" si="134"/>
        <v>-13218709</v>
      </c>
      <c r="AH78" s="149">
        <f t="shared" si="19"/>
        <v>0</v>
      </c>
      <c r="AI78" s="149">
        <f t="shared" si="136"/>
        <v>0</v>
      </c>
      <c r="AJ78" s="141">
        <f t="shared" si="136"/>
        <v>0</v>
      </c>
      <c r="AK78" s="150">
        <f t="shared" si="136"/>
        <v>0</v>
      </c>
      <c r="AL78" s="189"/>
    </row>
    <row r="79" spans="1:38" s="3" customFormat="1" ht="16.5" customHeight="1" x14ac:dyDescent="0.15">
      <c r="A79" s="252"/>
      <c r="B79" s="83" t="s">
        <v>233</v>
      </c>
      <c r="C79" s="151">
        <f t="shared" ref="C79:O79" si="141">SUM(C65:C78)</f>
        <v>127196935</v>
      </c>
      <c r="D79" s="152">
        <f t="shared" si="141"/>
        <v>207252228</v>
      </c>
      <c r="E79" s="153">
        <f t="shared" si="141"/>
        <v>-80055293</v>
      </c>
      <c r="F79" s="174">
        <f t="shared" si="141"/>
        <v>590701837</v>
      </c>
      <c r="G79" s="176">
        <f t="shared" si="141"/>
        <v>1080816</v>
      </c>
      <c r="H79" s="177">
        <f t="shared" si="141"/>
        <v>51296</v>
      </c>
      <c r="I79" s="152">
        <f t="shared" si="141"/>
        <v>51969556</v>
      </c>
      <c r="J79" s="152">
        <f t="shared" si="141"/>
        <v>8483575</v>
      </c>
      <c r="K79" s="152">
        <f t="shared" si="141"/>
        <v>43485981</v>
      </c>
      <c r="L79" s="152">
        <f t="shared" si="141"/>
        <v>16822907</v>
      </c>
      <c r="M79" s="152">
        <f t="shared" si="141"/>
        <v>26162846</v>
      </c>
      <c r="N79" s="152">
        <f t="shared" si="141"/>
        <v>0</v>
      </c>
      <c r="O79" s="152">
        <f t="shared" si="141"/>
        <v>480214</v>
      </c>
      <c r="P79" s="154" t="s">
        <v>81</v>
      </c>
      <c r="Q79" s="170" t="s">
        <v>81</v>
      </c>
      <c r="R79" s="152">
        <f t="shared" ref="R79:AK79" si="142">SUM(R65:R78)</f>
        <v>26658505</v>
      </c>
      <c r="S79" s="152">
        <f t="shared" si="142"/>
        <v>14311420</v>
      </c>
      <c r="T79" s="153">
        <f t="shared" si="142"/>
        <v>12347085</v>
      </c>
      <c r="U79" s="152">
        <f t="shared" si="142"/>
        <v>3267881</v>
      </c>
      <c r="V79" s="174">
        <f t="shared" si="142"/>
        <v>1172944</v>
      </c>
      <c r="W79" s="176">
        <f t="shared" si="142"/>
        <v>0</v>
      </c>
      <c r="X79" s="187">
        <f t="shared" si="142"/>
        <v>0</v>
      </c>
      <c r="Y79" s="152">
        <f t="shared" si="142"/>
        <v>0</v>
      </c>
      <c r="Z79" s="152">
        <f t="shared" si="142"/>
        <v>0</v>
      </c>
      <c r="AA79" s="153">
        <f t="shared" si="142"/>
        <v>0</v>
      </c>
      <c r="AB79" s="172">
        <f t="shared" si="142"/>
        <v>0</v>
      </c>
      <c r="AC79" s="152">
        <f t="shared" si="142"/>
        <v>1421728</v>
      </c>
      <c r="AD79" s="160">
        <f t="shared" si="142"/>
        <v>0</v>
      </c>
      <c r="AE79" s="152">
        <f t="shared" si="142"/>
        <v>205824996</v>
      </c>
      <c r="AF79" s="152">
        <f t="shared" si="142"/>
        <v>230047223</v>
      </c>
      <c r="AG79" s="153">
        <f t="shared" si="142"/>
        <v>-24222227</v>
      </c>
      <c r="AH79" s="152">
        <f t="shared" si="142"/>
        <v>20090788</v>
      </c>
      <c r="AI79" s="172">
        <f t="shared" si="142"/>
        <v>618037627</v>
      </c>
      <c r="AJ79" s="152">
        <f t="shared" si="142"/>
        <v>2502544</v>
      </c>
      <c r="AK79" s="160">
        <f t="shared" si="142"/>
        <v>531510</v>
      </c>
      <c r="AL79" s="189"/>
    </row>
    <row r="80" spans="1:38" s="3" customFormat="1" ht="16.5" customHeight="1" x14ac:dyDescent="0.15">
      <c r="A80" s="250" t="s">
        <v>155</v>
      </c>
      <c r="B80" s="82">
        <v>2021</v>
      </c>
      <c r="C80" s="156" t="s">
        <v>81</v>
      </c>
      <c r="D80" s="143" t="s">
        <v>81</v>
      </c>
      <c r="E80" s="157" t="s">
        <v>81</v>
      </c>
      <c r="F80" s="143" t="s">
        <v>81</v>
      </c>
      <c r="G80" s="144" t="s">
        <v>81</v>
      </c>
      <c r="H80" s="145" t="s">
        <v>81</v>
      </c>
      <c r="I80" s="141">
        <f>'2021 CER'!$G$3</f>
        <v>0</v>
      </c>
      <c r="J80" s="141">
        <f>'2021 CER'!$B$8</f>
        <v>0</v>
      </c>
      <c r="K80" s="148">
        <f t="shared" ref="K80" si="143">I80-J80</f>
        <v>0</v>
      </c>
      <c r="L80" s="141">
        <v>0</v>
      </c>
      <c r="M80" s="149">
        <f>Account_CP1!$EJ$18-Account_CP1!$ED$18</f>
        <v>0</v>
      </c>
      <c r="N80" s="141">
        <f>Account_CP1!$EE$18-Account_CP1!$DS$18</f>
        <v>0</v>
      </c>
      <c r="O80" s="141">
        <f>Account_CP1!$EL$18-Account_CP1!$DT$18</f>
        <v>3426</v>
      </c>
      <c r="P80" s="141" t="s">
        <v>81</v>
      </c>
      <c r="Q80" s="150" t="s">
        <v>81</v>
      </c>
      <c r="R80" s="143" t="s">
        <v>81</v>
      </c>
      <c r="S80" s="143" t="s">
        <v>81</v>
      </c>
      <c r="T80" s="148" t="s">
        <v>81</v>
      </c>
      <c r="U80" s="141">
        <v>0</v>
      </c>
      <c r="V80" s="149" t="s">
        <v>81</v>
      </c>
      <c r="W80" s="141" t="s">
        <v>81</v>
      </c>
      <c r="X80" s="150" t="s">
        <v>81</v>
      </c>
      <c r="Y80" s="141" t="s">
        <v>81</v>
      </c>
      <c r="Z80" s="141" t="s">
        <v>81</v>
      </c>
      <c r="AA80" s="157" t="s">
        <v>81</v>
      </c>
      <c r="AB80" s="149" t="s">
        <v>81</v>
      </c>
      <c r="AC80" s="141" t="s">
        <v>81</v>
      </c>
      <c r="AD80" s="150" t="s">
        <v>81</v>
      </c>
      <c r="AE80" s="141">
        <f t="shared" ref="AE80" si="144">SUM(I80)</f>
        <v>0</v>
      </c>
      <c r="AF80" s="141">
        <f t="shared" ref="AF80" si="145">SUM(J80)</f>
        <v>0</v>
      </c>
      <c r="AG80" s="155">
        <f t="shared" ref="AG80" si="146">AE80-AF80</f>
        <v>0</v>
      </c>
      <c r="AH80" s="149">
        <f t="shared" ref="AH80" si="147">SUM(L80,U80)</f>
        <v>0</v>
      </c>
      <c r="AI80" s="149">
        <f t="shared" ref="AI80" si="148">SUM(F80,M80,V80,AB80)</f>
        <v>0</v>
      </c>
      <c r="AJ80" s="141">
        <f t="shared" ref="AJ80" si="149">SUM(G80,N80,W80,AC80)</f>
        <v>0</v>
      </c>
      <c r="AK80" s="150">
        <f t="shared" ref="AK80" si="150">SUM(H80,O80,X80,AD80)</f>
        <v>3426</v>
      </c>
      <c r="AL80" s="189"/>
    </row>
    <row r="81" spans="1:38" s="3" customFormat="1" ht="16.5" customHeight="1" x14ac:dyDescent="0.15">
      <c r="A81" s="251"/>
      <c r="B81" s="82">
        <v>2020</v>
      </c>
      <c r="C81" s="156" t="s">
        <v>81</v>
      </c>
      <c r="D81" s="143" t="s">
        <v>81</v>
      </c>
      <c r="E81" s="157" t="s">
        <v>81</v>
      </c>
      <c r="F81" s="143" t="s">
        <v>81</v>
      </c>
      <c r="G81" s="144" t="s">
        <v>81</v>
      </c>
      <c r="H81" s="145" t="s">
        <v>81</v>
      </c>
      <c r="I81" s="141">
        <f>'2020 CER'!$G$3</f>
        <v>0</v>
      </c>
      <c r="J81" s="141">
        <f>'2020 CER'!$B$8</f>
        <v>0</v>
      </c>
      <c r="K81" s="148">
        <f t="shared" ref="K81" si="151">I81-J81</f>
        <v>0</v>
      </c>
      <c r="L81" s="141">
        <v>0</v>
      </c>
      <c r="M81" s="149">
        <f>Account_CP1!$ED$18-Account_CP1!$DR$18</f>
        <v>0</v>
      </c>
      <c r="N81" s="141">
        <f>Account_CP1!$EE$18-Account_CP1!$DS$18</f>
        <v>0</v>
      </c>
      <c r="O81" s="141">
        <f>Account_CP1!$EF$18-Account_CP1!$DT$18</f>
        <v>0</v>
      </c>
      <c r="P81" s="141" t="s">
        <v>81</v>
      </c>
      <c r="Q81" s="150" t="s">
        <v>81</v>
      </c>
      <c r="R81" s="143" t="s">
        <v>81</v>
      </c>
      <c r="S81" s="143" t="s">
        <v>81</v>
      </c>
      <c r="T81" s="148" t="s">
        <v>81</v>
      </c>
      <c r="U81" s="141">
        <v>0</v>
      </c>
      <c r="V81" s="149" t="s">
        <v>81</v>
      </c>
      <c r="W81" s="141" t="s">
        <v>81</v>
      </c>
      <c r="X81" s="150" t="s">
        <v>81</v>
      </c>
      <c r="Y81" s="141" t="s">
        <v>81</v>
      </c>
      <c r="Z81" s="141" t="s">
        <v>81</v>
      </c>
      <c r="AA81" s="157" t="s">
        <v>81</v>
      </c>
      <c r="AB81" s="149" t="s">
        <v>81</v>
      </c>
      <c r="AC81" s="141" t="s">
        <v>81</v>
      </c>
      <c r="AD81" s="150" t="s">
        <v>81</v>
      </c>
      <c r="AE81" s="141">
        <f t="shared" ref="AE81" si="152">SUM(I81)</f>
        <v>0</v>
      </c>
      <c r="AF81" s="141">
        <f t="shared" ref="AF81" si="153">SUM(J81)</f>
        <v>0</v>
      </c>
      <c r="AG81" s="155">
        <f t="shared" ref="AG81" si="154">AE81-AF81</f>
        <v>0</v>
      </c>
      <c r="AH81" s="149">
        <f t="shared" ref="AH81" si="155">SUM(L81,U81)</f>
        <v>0</v>
      </c>
      <c r="AI81" s="149">
        <f t="shared" ref="AI81" si="156">SUM(F81,M81,V81,AB81)</f>
        <v>0</v>
      </c>
      <c r="AJ81" s="141">
        <f t="shared" ref="AJ81" si="157">SUM(G81,N81,W81,AC81)</f>
        <v>0</v>
      </c>
      <c r="AK81" s="150">
        <f t="shared" ref="AK81" si="158">SUM(H81,O81,X81,AD81)</f>
        <v>0</v>
      </c>
      <c r="AL81" s="189"/>
    </row>
    <row r="82" spans="1:38" s="3" customFormat="1" ht="16.5" customHeight="1" x14ac:dyDescent="0.15">
      <c r="A82" s="251"/>
      <c r="B82" s="82">
        <v>2019</v>
      </c>
      <c r="C82" s="156" t="s">
        <v>81</v>
      </c>
      <c r="D82" s="143" t="s">
        <v>81</v>
      </c>
      <c r="E82" s="157" t="s">
        <v>81</v>
      </c>
      <c r="F82" s="143" t="s">
        <v>81</v>
      </c>
      <c r="G82" s="144" t="s">
        <v>81</v>
      </c>
      <c r="H82" s="145" t="s">
        <v>81</v>
      </c>
      <c r="I82" s="141">
        <f>'2019 CER'!$G$3</f>
        <v>0</v>
      </c>
      <c r="J82" s="141">
        <f>'2019 CER'!$B$8</f>
        <v>0</v>
      </c>
      <c r="K82" s="148">
        <f t="shared" ref="K82:K93" si="159">I82-J82</f>
        <v>0</v>
      </c>
      <c r="L82" s="141">
        <v>0</v>
      </c>
      <c r="M82" s="149" t="str">
        <f>Account_CP1!$DX$18</f>
        <v>n/a</v>
      </c>
      <c r="N82" s="141" t="str">
        <f>Account_CP1!$DY$18</f>
        <v>n/a</v>
      </c>
      <c r="O82" s="141" t="str">
        <f>Account_CP1!$DZ$18</f>
        <v>n/a</v>
      </c>
      <c r="P82" s="141" t="s">
        <v>81</v>
      </c>
      <c r="Q82" s="150" t="s">
        <v>81</v>
      </c>
      <c r="R82" s="143" t="s">
        <v>81</v>
      </c>
      <c r="S82" s="143" t="s">
        <v>81</v>
      </c>
      <c r="T82" s="148" t="s">
        <v>81</v>
      </c>
      <c r="U82" s="141">
        <v>0</v>
      </c>
      <c r="V82" s="149" t="s">
        <v>81</v>
      </c>
      <c r="W82" s="141" t="s">
        <v>81</v>
      </c>
      <c r="X82" s="150" t="s">
        <v>81</v>
      </c>
      <c r="Y82" s="141" t="s">
        <v>81</v>
      </c>
      <c r="Z82" s="141" t="s">
        <v>81</v>
      </c>
      <c r="AA82" s="157" t="s">
        <v>81</v>
      </c>
      <c r="AB82" s="149" t="s">
        <v>81</v>
      </c>
      <c r="AC82" s="141" t="s">
        <v>81</v>
      </c>
      <c r="AD82" s="150" t="s">
        <v>81</v>
      </c>
      <c r="AE82" s="141">
        <f t="shared" ref="AE82:AF82" si="160">SUM(I82)</f>
        <v>0</v>
      </c>
      <c r="AF82" s="141">
        <f t="shared" si="160"/>
        <v>0</v>
      </c>
      <c r="AG82" s="155">
        <f t="shared" ref="AG82:AG93" si="161">AE82-AF82</f>
        <v>0</v>
      </c>
      <c r="AH82" s="149">
        <f t="shared" ref="AH82" si="162">SUM(L82,U82)</f>
        <v>0</v>
      </c>
      <c r="AI82" s="149">
        <f t="shared" ref="AI82:AK93" si="163">SUM(F82,M82,V82,AB82)</f>
        <v>0</v>
      </c>
      <c r="AJ82" s="141">
        <f t="shared" si="163"/>
        <v>0</v>
      </c>
      <c r="AK82" s="150">
        <f t="shared" si="163"/>
        <v>0</v>
      </c>
      <c r="AL82" s="189"/>
    </row>
    <row r="83" spans="1:38" s="3" customFormat="1" ht="16.5" customHeight="1" x14ac:dyDescent="0.15">
      <c r="A83" s="251"/>
      <c r="B83" s="82">
        <v>2018</v>
      </c>
      <c r="C83" s="156" t="s">
        <v>81</v>
      </c>
      <c r="D83" s="143" t="s">
        <v>81</v>
      </c>
      <c r="E83" s="157" t="s">
        <v>81</v>
      </c>
      <c r="F83" s="143" t="s">
        <v>81</v>
      </c>
      <c r="G83" s="144" t="s">
        <v>81</v>
      </c>
      <c r="H83" s="145" t="s">
        <v>81</v>
      </c>
      <c r="I83" s="141">
        <f>'2018 CER'!$G$3</f>
        <v>122</v>
      </c>
      <c r="J83" s="141">
        <f>'2018 CER'!$B$8</f>
        <v>0</v>
      </c>
      <c r="K83" s="148">
        <f t="shared" si="159"/>
        <v>122</v>
      </c>
      <c r="L83" s="141">
        <v>0</v>
      </c>
      <c r="M83" s="173">
        <f>Account_CP1!$DR$18-Account_CP1!$DL$18</f>
        <v>0</v>
      </c>
      <c r="N83" s="141">
        <f>Account_CP1!$DS$18-Account_CP1!$DM$18</f>
        <v>0</v>
      </c>
      <c r="O83" s="141">
        <f>Account_CP1!$DT$18-Account_CP1!$DN$18</f>
        <v>1122</v>
      </c>
      <c r="P83" s="141" t="s">
        <v>81</v>
      </c>
      <c r="Q83" s="150" t="s">
        <v>81</v>
      </c>
      <c r="R83" s="143" t="s">
        <v>81</v>
      </c>
      <c r="S83" s="143" t="s">
        <v>81</v>
      </c>
      <c r="T83" s="148" t="s">
        <v>81</v>
      </c>
      <c r="U83" s="141">
        <v>0</v>
      </c>
      <c r="V83" s="149" t="s">
        <v>81</v>
      </c>
      <c r="W83" s="141" t="s">
        <v>81</v>
      </c>
      <c r="X83" s="150" t="s">
        <v>81</v>
      </c>
      <c r="Y83" s="141" t="s">
        <v>81</v>
      </c>
      <c r="Z83" s="141" t="s">
        <v>81</v>
      </c>
      <c r="AA83" s="157" t="s">
        <v>81</v>
      </c>
      <c r="AB83" s="149" t="s">
        <v>81</v>
      </c>
      <c r="AC83" s="141" t="s">
        <v>81</v>
      </c>
      <c r="AD83" s="150" t="s">
        <v>81</v>
      </c>
      <c r="AE83" s="141">
        <f t="shared" ref="AE83:AF85" si="164">SUM(I83)</f>
        <v>122</v>
      </c>
      <c r="AF83" s="141">
        <f t="shared" si="164"/>
        <v>0</v>
      </c>
      <c r="AG83" s="155">
        <f t="shared" si="161"/>
        <v>122</v>
      </c>
      <c r="AH83" s="149">
        <f t="shared" si="19"/>
        <v>0</v>
      </c>
      <c r="AI83" s="149">
        <f t="shared" si="163"/>
        <v>0</v>
      </c>
      <c r="AJ83" s="141">
        <f t="shared" si="163"/>
        <v>0</v>
      </c>
      <c r="AK83" s="150">
        <f t="shared" si="163"/>
        <v>1122</v>
      </c>
      <c r="AL83" s="189"/>
    </row>
    <row r="84" spans="1:38" s="3" customFormat="1" ht="16.5" customHeight="1" x14ac:dyDescent="0.15">
      <c r="A84" s="251"/>
      <c r="B84" s="82">
        <v>2017</v>
      </c>
      <c r="C84" s="156" t="s">
        <v>81</v>
      </c>
      <c r="D84" s="143" t="s">
        <v>81</v>
      </c>
      <c r="E84" s="157" t="s">
        <v>81</v>
      </c>
      <c r="F84" s="143" t="s">
        <v>81</v>
      </c>
      <c r="G84" s="144" t="s">
        <v>81</v>
      </c>
      <c r="H84" s="145" t="s">
        <v>81</v>
      </c>
      <c r="I84" s="141">
        <f>'2017 CER'!$G$3</f>
        <v>2730</v>
      </c>
      <c r="J84" s="141">
        <f>'2017 CER'!$B$8</f>
        <v>0</v>
      </c>
      <c r="K84" s="148">
        <f t="shared" si="159"/>
        <v>2730</v>
      </c>
      <c r="L84" s="141">
        <v>0</v>
      </c>
      <c r="M84" s="173">
        <f>Account_CP1!$DL$18-Account_CP1!$DF$18</f>
        <v>0</v>
      </c>
      <c r="N84" s="141">
        <f>Account_CP1!$DM$18-Account_CP1!$DG$18</f>
        <v>0</v>
      </c>
      <c r="O84" s="141">
        <f>Account_CP1!$DN$18-Account_CP1!$DH$18</f>
        <v>63925</v>
      </c>
      <c r="P84" s="141" t="s">
        <v>81</v>
      </c>
      <c r="Q84" s="150" t="s">
        <v>81</v>
      </c>
      <c r="R84" s="143" t="s">
        <v>81</v>
      </c>
      <c r="S84" s="143" t="s">
        <v>81</v>
      </c>
      <c r="T84" s="148" t="s">
        <v>81</v>
      </c>
      <c r="U84" s="141">
        <v>0</v>
      </c>
      <c r="V84" s="149" t="s">
        <v>81</v>
      </c>
      <c r="W84" s="141" t="s">
        <v>81</v>
      </c>
      <c r="X84" s="150" t="s">
        <v>81</v>
      </c>
      <c r="Y84" s="141" t="s">
        <v>81</v>
      </c>
      <c r="Z84" s="141" t="s">
        <v>81</v>
      </c>
      <c r="AA84" s="157" t="s">
        <v>81</v>
      </c>
      <c r="AB84" s="149" t="s">
        <v>81</v>
      </c>
      <c r="AC84" s="141" t="s">
        <v>81</v>
      </c>
      <c r="AD84" s="150" t="s">
        <v>81</v>
      </c>
      <c r="AE84" s="141">
        <f t="shared" si="164"/>
        <v>2730</v>
      </c>
      <c r="AF84" s="141">
        <f t="shared" si="164"/>
        <v>0</v>
      </c>
      <c r="AG84" s="155">
        <f t="shared" si="161"/>
        <v>2730</v>
      </c>
      <c r="AH84" s="149">
        <f t="shared" si="19"/>
        <v>0</v>
      </c>
      <c r="AI84" s="149">
        <f t="shared" si="163"/>
        <v>0</v>
      </c>
      <c r="AJ84" s="141">
        <f t="shared" si="163"/>
        <v>0</v>
      </c>
      <c r="AK84" s="150">
        <f t="shared" si="163"/>
        <v>63925</v>
      </c>
      <c r="AL84" s="189"/>
    </row>
    <row r="85" spans="1:38" s="3" customFormat="1" ht="16.5" customHeight="1" x14ac:dyDescent="0.15">
      <c r="A85" s="251"/>
      <c r="B85" s="81">
        <v>2016</v>
      </c>
      <c r="C85" s="156" t="s">
        <v>81</v>
      </c>
      <c r="D85" s="143" t="s">
        <v>81</v>
      </c>
      <c r="E85" s="157" t="s">
        <v>81</v>
      </c>
      <c r="F85" s="143" t="s">
        <v>81</v>
      </c>
      <c r="G85" s="144" t="s">
        <v>81</v>
      </c>
      <c r="H85" s="145" t="s">
        <v>81</v>
      </c>
      <c r="I85" s="141">
        <f>'2016 CER'!G3</f>
        <v>110</v>
      </c>
      <c r="J85" s="141">
        <f>'2016 CER'!B8</f>
        <v>0</v>
      </c>
      <c r="K85" s="148">
        <f t="shared" si="159"/>
        <v>110</v>
      </c>
      <c r="L85" s="141">
        <v>0</v>
      </c>
      <c r="M85" s="173">
        <f>Account_CP1!DF18-Account_CP1!CZ18</f>
        <v>0</v>
      </c>
      <c r="N85" s="141">
        <f>Account_CP1!DG18-Account_CP1!DA18</f>
        <v>0</v>
      </c>
      <c r="O85" s="141">
        <f>Account_CP1!DH18-Account_CP1!DB18</f>
        <v>84</v>
      </c>
      <c r="P85" s="141" t="s">
        <v>81</v>
      </c>
      <c r="Q85" s="150" t="s">
        <v>81</v>
      </c>
      <c r="R85" s="143" t="s">
        <v>81</v>
      </c>
      <c r="S85" s="143" t="s">
        <v>81</v>
      </c>
      <c r="T85" s="148" t="s">
        <v>81</v>
      </c>
      <c r="U85" s="141">
        <v>0</v>
      </c>
      <c r="V85" s="149" t="s">
        <v>81</v>
      </c>
      <c r="W85" s="141" t="s">
        <v>81</v>
      </c>
      <c r="X85" s="150" t="s">
        <v>81</v>
      </c>
      <c r="Y85" s="141" t="s">
        <v>81</v>
      </c>
      <c r="Z85" s="141" t="s">
        <v>81</v>
      </c>
      <c r="AA85" s="157" t="s">
        <v>81</v>
      </c>
      <c r="AB85" s="149" t="s">
        <v>81</v>
      </c>
      <c r="AC85" s="141" t="s">
        <v>81</v>
      </c>
      <c r="AD85" s="150" t="s">
        <v>81</v>
      </c>
      <c r="AE85" s="141">
        <f t="shared" si="164"/>
        <v>110</v>
      </c>
      <c r="AF85" s="141">
        <f t="shared" si="164"/>
        <v>0</v>
      </c>
      <c r="AG85" s="155">
        <f>AE85-AF85</f>
        <v>110</v>
      </c>
      <c r="AH85" s="149">
        <f t="shared" si="19"/>
        <v>0</v>
      </c>
      <c r="AI85" s="149">
        <f t="shared" si="163"/>
        <v>0</v>
      </c>
      <c r="AJ85" s="141">
        <f t="shared" si="163"/>
        <v>0</v>
      </c>
      <c r="AK85" s="150">
        <f t="shared" si="163"/>
        <v>84</v>
      </c>
      <c r="AL85" s="189"/>
    </row>
    <row r="86" spans="1:38" s="3" customFormat="1" ht="16.5" customHeight="1" x14ac:dyDescent="0.15">
      <c r="A86" s="251"/>
      <c r="B86" s="81">
        <v>2015</v>
      </c>
      <c r="C86" s="156">
        <f>'2015 AAU'!F3</f>
        <v>47089</v>
      </c>
      <c r="D86" s="143">
        <f>'2015 AAU'!B7</f>
        <v>8775036</v>
      </c>
      <c r="E86" s="157">
        <f t="shared" ref="E86:E93" si="165">C86-D86</f>
        <v>-8727947</v>
      </c>
      <c r="F86" s="143">
        <f>Account_CP1!AX18-Account_CP1!AR18</f>
        <v>126575920</v>
      </c>
      <c r="G86" s="144">
        <f>Account_CP1!AY18-Account_CP1!AS18</f>
        <v>0</v>
      </c>
      <c r="H86" s="145">
        <f>Account_CP1!AZ18-Account_CP1!AT18</f>
        <v>751583</v>
      </c>
      <c r="I86" s="141">
        <f>'2015 CER'!G3</f>
        <v>7352337</v>
      </c>
      <c r="J86" s="141">
        <f>'2015 CER'!B8</f>
        <v>3809</v>
      </c>
      <c r="K86" s="148">
        <f t="shared" si="159"/>
        <v>7348528</v>
      </c>
      <c r="L86" s="141">
        <v>0</v>
      </c>
      <c r="M86" s="173">
        <f>Account_CP1!CZ18-Account_CP1!CT18</f>
        <v>14447809</v>
      </c>
      <c r="N86" s="141">
        <f>Account_CP1!DA18-Account_CP1!CU18</f>
        <v>0</v>
      </c>
      <c r="O86" s="141">
        <f>Account_CP1!DB18-Account_CP1!CV18</f>
        <v>585981</v>
      </c>
      <c r="P86" s="141" t="s">
        <v>81</v>
      </c>
      <c r="Q86" s="150" t="s">
        <v>81</v>
      </c>
      <c r="R86" s="143">
        <f>'2015 ERU'!F3</f>
        <v>1578520</v>
      </c>
      <c r="S86" s="143">
        <f>'2015 ERU'!B7</f>
        <v>52298</v>
      </c>
      <c r="T86" s="148">
        <f t="shared" ref="T86:T93" si="166">R86-S86</f>
        <v>1526222</v>
      </c>
      <c r="U86" s="141">
        <v>0</v>
      </c>
      <c r="V86" s="149">
        <f>Account_CP1!GF37-Account_CP1!FZ37</f>
        <v>0</v>
      </c>
      <c r="W86" s="141">
        <f>Account_CP1!GG37-Account_CP1!GA37</f>
        <v>0</v>
      </c>
      <c r="X86" s="150">
        <f>Account_CP1!GH37-Account_CP1!GB37</f>
        <v>117766</v>
      </c>
      <c r="Y86" s="141">
        <v>0</v>
      </c>
      <c r="Z86" s="141">
        <v>0</v>
      </c>
      <c r="AA86" s="157">
        <f t="shared" ref="AA86:AA93" si="167">Y86-Z86</f>
        <v>0</v>
      </c>
      <c r="AB86" s="149">
        <f>Account_CP1!HJ37-Account_CP1!HD37</f>
        <v>0</v>
      </c>
      <c r="AC86" s="143">
        <f>Account_CP1!HK37-Account_CP1!HE37</f>
        <v>24103271</v>
      </c>
      <c r="AD86" s="171">
        <f>Account_CP1!HL37-Account_CP1!HF37</f>
        <v>0</v>
      </c>
      <c r="AE86" s="143">
        <f t="shared" ref="AE86:AF93" si="168">SUM(C86+I86+R86+Y86)</f>
        <v>8977946</v>
      </c>
      <c r="AF86" s="143">
        <f t="shared" si="168"/>
        <v>8831143</v>
      </c>
      <c r="AG86" s="155">
        <f t="shared" si="161"/>
        <v>146803</v>
      </c>
      <c r="AH86" s="149">
        <f t="shared" si="19"/>
        <v>0</v>
      </c>
      <c r="AI86" s="149">
        <f t="shared" si="163"/>
        <v>141023729</v>
      </c>
      <c r="AJ86" s="141">
        <f t="shared" si="163"/>
        <v>24103271</v>
      </c>
      <c r="AK86" s="150">
        <f t="shared" si="163"/>
        <v>1455330</v>
      </c>
      <c r="AL86" s="189"/>
    </row>
    <row r="87" spans="1:38" x14ac:dyDescent="0.15">
      <c r="A87" s="251"/>
      <c r="B87" s="81">
        <v>2014</v>
      </c>
      <c r="C87" s="156">
        <f>'2014 AAU'!F3</f>
        <v>0</v>
      </c>
      <c r="D87" s="143">
        <f>'2014 AAU'!B7</f>
        <v>0</v>
      </c>
      <c r="E87" s="157">
        <f t="shared" si="165"/>
        <v>0</v>
      </c>
      <c r="F87" s="143">
        <f>Account_CP1!AR18-Account_CP1!AL18</f>
        <v>0</v>
      </c>
      <c r="G87" s="144">
        <f>Account_CP1!AS18-Account_CP1!AM18</f>
        <v>0</v>
      </c>
      <c r="H87" s="145">
        <f>Account_CP1!AT18-Account_CP1!AN18</f>
        <v>0</v>
      </c>
      <c r="I87" s="141">
        <f>'2014 CER'!G3</f>
        <v>782307</v>
      </c>
      <c r="J87" s="141">
        <f>'2014 CER'!B8</f>
        <v>266340</v>
      </c>
      <c r="K87" s="148">
        <f t="shared" si="159"/>
        <v>515967</v>
      </c>
      <c r="L87" s="141">
        <v>0</v>
      </c>
      <c r="M87" s="173">
        <f>Account_CP1!CT18-Account_CP1!CN18</f>
        <v>0</v>
      </c>
      <c r="N87" s="141">
        <f>Account_CP1!CU18-Account_CP1!CO18</f>
        <v>0</v>
      </c>
      <c r="O87" s="141">
        <f>Account_CP1!CV18-Account_CP1!CP18</f>
        <v>21936</v>
      </c>
      <c r="P87" s="141" t="s">
        <v>81</v>
      </c>
      <c r="Q87" s="150" t="s">
        <v>81</v>
      </c>
      <c r="R87" s="143">
        <f>'2014 ERU'!F3</f>
        <v>198466</v>
      </c>
      <c r="S87" s="143">
        <f>'2014 ERU'!B7</f>
        <v>268115</v>
      </c>
      <c r="T87" s="148">
        <f t="shared" si="166"/>
        <v>-69649</v>
      </c>
      <c r="U87" s="141">
        <v>0</v>
      </c>
      <c r="V87" s="149">
        <f>Account_CP1!FZ37-Account_CP1!FT37</f>
        <v>0</v>
      </c>
      <c r="W87" s="141">
        <f>Account_CP1!GA37-Account_CP1!FU37</f>
        <v>0</v>
      </c>
      <c r="X87" s="150">
        <f>Account_CP1!GB37-Account_CP1!FV37</f>
        <v>100000</v>
      </c>
      <c r="Y87" s="141">
        <v>0</v>
      </c>
      <c r="Z87" s="141">
        <v>0</v>
      </c>
      <c r="AA87" s="157">
        <f t="shared" si="167"/>
        <v>0</v>
      </c>
      <c r="AB87" s="149">
        <f>Account_CP1!HD37-Account_CP1!GX37</f>
        <v>0</v>
      </c>
      <c r="AC87" s="143">
        <f>Account_CP1!HE37-Account_CP1!GY37</f>
        <v>38543673</v>
      </c>
      <c r="AD87" s="171">
        <f>Account_CP1!HF37-Account_CP1!GZ37</f>
        <v>0</v>
      </c>
      <c r="AE87" s="143">
        <f t="shared" si="168"/>
        <v>980773</v>
      </c>
      <c r="AF87" s="143">
        <f t="shared" si="168"/>
        <v>534455</v>
      </c>
      <c r="AG87" s="155">
        <f t="shared" si="161"/>
        <v>446318</v>
      </c>
      <c r="AH87" s="149">
        <f t="shared" si="19"/>
        <v>0</v>
      </c>
      <c r="AI87" s="149">
        <f t="shared" si="163"/>
        <v>0</v>
      </c>
      <c r="AJ87" s="141">
        <f t="shared" si="163"/>
        <v>38543673</v>
      </c>
      <c r="AK87" s="150">
        <f t="shared" si="163"/>
        <v>121936</v>
      </c>
    </row>
    <row r="88" spans="1:38" x14ac:dyDescent="0.15">
      <c r="A88" s="251"/>
      <c r="B88" s="81">
        <v>2013</v>
      </c>
      <c r="C88" s="156">
        <f>'2013 AAU'!F3</f>
        <v>0</v>
      </c>
      <c r="D88" s="143">
        <f>'2013 AAU'!B7</f>
        <v>16020508</v>
      </c>
      <c r="E88" s="157">
        <f t="shared" si="165"/>
        <v>-16020508</v>
      </c>
      <c r="F88" s="143">
        <f>Account_CP1!AL18-Account_CP1!AF18</f>
        <v>0</v>
      </c>
      <c r="G88" s="144">
        <f>Account_CP1!AM18-Account_CP1!AG18</f>
        <v>0</v>
      </c>
      <c r="H88" s="145">
        <f>Account_CP1!AN18-Account_CP1!AH18</f>
        <v>1414</v>
      </c>
      <c r="I88" s="141">
        <f>'2013 CER'!G3</f>
        <v>6925616</v>
      </c>
      <c r="J88" s="141">
        <f>'2013 CER'!B8</f>
        <v>2500523</v>
      </c>
      <c r="K88" s="148">
        <f t="shared" si="159"/>
        <v>4425093</v>
      </c>
      <c r="L88" s="141">
        <v>0</v>
      </c>
      <c r="M88" s="173">
        <f>Account_CP1!CN18-Account_CP1!CH18</f>
        <v>0</v>
      </c>
      <c r="N88" s="141">
        <f>Account_CP1!CO18-Account_CP1!CI18</f>
        <v>0</v>
      </c>
      <c r="O88" s="141">
        <f>Account_CP1!CP18-Account_CP1!CJ18</f>
        <v>3115</v>
      </c>
      <c r="P88" s="141" t="s">
        <v>81</v>
      </c>
      <c r="Q88" s="150" t="s">
        <v>81</v>
      </c>
      <c r="R88" s="143">
        <f>'2013 ERU'!F3</f>
        <v>6215073</v>
      </c>
      <c r="S88" s="143">
        <f>'2013 ERU'!B7</f>
        <v>282197</v>
      </c>
      <c r="T88" s="148">
        <f t="shared" si="166"/>
        <v>5932876</v>
      </c>
      <c r="U88" s="141">
        <v>0</v>
      </c>
      <c r="V88" s="149">
        <f>Account_CP1!FT37-Account_CP1!FN37</f>
        <v>0</v>
      </c>
      <c r="W88" s="141">
        <f>Account_CP1!FU37-Account_CP1!FO37</f>
        <v>0</v>
      </c>
      <c r="X88" s="150">
        <f>Account_CP1!FV37-Account_CP1!FP37</f>
        <v>150000</v>
      </c>
      <c r="Y88" s="141">
        <v>0</v>
      </c>
      <c r="Z88" s="141">
        <v>0</v>
      </c>
      <c r="AA88" s="157">
        <f t="shared" si="167"/>
        <v>0</v>
      </c>
      <c r="AB88" s="149">
        <f>Account_CP1!GX37-Account_CP1!GR37</f>
        <v>0</v>
      </c>
      <c r="AC88" s="143">
        <f>Account_CP1!GY37-Account_CP1!GS37</f>
        <v>46294933</v>
      </c>
      <c r="AD88" s="171">
        <f>Account_CP1!GZ37-Account_CP1!GT37</f>
        <v>0</v>
      </c>
      <c r="AE88" s="143">
        <f t="shared" si="168"/>
        <v>13140689</v>
      </c>
      <c r="AF88" s="143">
        <f t="shared" si="168"/>
        <v>18803228</v>
      </c>
      <c r="AG88" s="155">
        <f t="shared" si="161"/>
        <v>-5662539</v>
      </c>
      <c r="AH88" s="149">
        <f t="shared" ref="AH88:AH166" si="169">SUM(L88,U88)</f>
        <v>0</v>
      </c>
      <c r="AI88" s="149">
        <f t="shared" si="163"/>
        <v>0</v>
      </c>
      <c r="AJ88" s="141">
        <f t="shared" si="163"/>
        <v>46294933</v>
      </c>
      <c r="AK88" s="150">
        <f t="shared" si="163"/>
        <v>154529</v>
      </c>
    </row>
    <row r="89" spans="1:38" x14ac:dyDescent="0.15">
      <c r="A89" s="251"/>
      <c r="B89" s="81">
        <v>2012</v>
      </c>
      <c r="C89" s="156">
        <f>'2012 AAU'!F3</f>
        <v>1255753</v>
      </c>
      <c r="D89" s="143">
        <f>'2012 AAU'!B7</f>
        <v>2337736</v>
      </c>
      <c r="E89" s="157">
        <f t="shared" si="165"/>
        <v>-1081983</v>
      </c>
      <c r="F89" s="143">
        <f>Account_CP1!AF18-Account_CP1!Z18</f>
        <v>55297022</v>
      </c>
      <c r="G89" s="144">
        <f>Account_CP1!AG18-Account_CP1!AA18</f>
        <v>45099</v>
      </c>
      <c r="H89" s="145">
        <f>Account_CP1!AH18-Account_CP1!AB18</f>
        <v>3122</v>
      </c>
      <c r="I89" s="141">
        <f>'2012 CER'!G3</f>
        <v>3728306</v>
      </c>
      <c r="J89" s="141">
        <f>'2012 CER'!B8</f>
        <v>3525317</v>
      </c>
      <c r="K89" s="148">
        <f t="shared" si="159"/>
        <v>202989</v>
      </c>
      <c r="L89" s="141">
        <v>0</v>
      </c>
      <c r="M89" s="173">
        <f>Account_CP1!CH18-Account_CP1!CB18</f>
        <v>1197479</v>
      </c>
      <c r="N89" s="141">
        <f>Account_CP1!CI18-Account_CP1!CC18</f>
        <v>0</v>
      </c>
      <c r="O89" s="141">
        <f>Account_CP1!CJ18-Account_CP1!CD18</f>
        <v>28</v>
      </c>
      <c r="P89" s="141" t="s">
        <v>81</v>
      </c>
      <c r="Q89" s="150" t="s">
        <v>81</v>
      </c>
      <c r="R89" s="143">
        <f>'2012 ERU'!F3</f>
        <v>4939318</v>
      </c>
      <c r="S89" s="143">
        <f>'2012 ERU'!B7</f>
        <v>3609568</v>
      </c>
      <c r="T89" s="148">
        <f t="shared" si="166"/>
        <v>1329750</v>
      </c>
      <c r="U89" s="141">
        <v>0</v>
      </c>
      <c r="V89" s="149">
        <f>Account_CP1!FN37-Account_CP1!FH37</f>
        <v>0</v>
      </c>
      <c r="W89" s="141">
        <f>Account_CP1!FO37-Account_CP1!FI37</f>
        <v>0</v>
      </c>
      <c r="X89" s="150">
        <f>Account_CP1!FP37-Account_CP1!FJ37</f>
        <v>0</v>
      </c>
      <c r="Y89" s="143">
        <f>'2012 RMU'!F3</f>
        <v>0</v>
      </c>
      <c r="Z89" s="143">
        <f>'2012 RMU'!B7</f>
        <v>0</v>
      </c>
      <c r="AA89" s="157">
        <f t="shared" si="167"/>
        <v>0</v>
      </c>
      <c r="AB89" s="149">
        <f>Account_CP1!GR37-Account_CP1!GL37</f>
        <v>0</v>
      </c>
      <c r="AC89" s="143">
        <f>Account_CP1!GS37-Account_CP1!GM37</f>
        <v>0</v>
      </c>
      <c r="AD89" s="171">
        <f>Account_CP1!GT37-Account_CP1!GN37</f>
        <v>0</v>
      </c>
      <c r="AE89" s="143">
        <f t="shared" si="168"/>
        <v>9923377</v>
      </c>
      <c r="AF89" s="143">
        <f t="shared" si="168"/>
        <v>9472621</v>
      </c>
      <c r="AG89" s="155">
        <f t="shared" si="161"/>
        <v>450756</v>
      </c>
      <c r="AH89" s="149">
        <f t="shared" si="169"/>
        <v>0</v>
      </c>
      <c r="AI89" s="149">
        <f t="shared" si="163"/>
        <v>56494501</v>
      </c>
      <c r="AJ89" s="141">
        <f t="shared" si="163"/>
        <v>45099</v>
      </c>
      <c r="AK89" s="150">
        <f t="shared" si="163"/>
        <v>3150</v>
      </c>
    </row>
    <row r="90" spans="1:38" x14ac:dyDescent="0.15">
      <c r="A90" s="251"/>
      <c r="B90" s="81">
        <v>2011</v>
      </c>
      <c r="C90" s="156">
        <f>'2011 AAU'!F3</f>
        <v>8593901</v>
      </c>
      <c r="D90" s="143">
        <f>'2011 AAU'!B7</f>
        <v>6153093</v>
      </c>
      <c r="E90" s="157">
        <f t="shared" si="165"/>
        <v>2440808</v>
      </c>
      <c r="F90" s="143">
        <f>Account_CP1!Z18-Account_CP1!T18</f>
        <v>24446840</v>
      </c>
      <c r="G90" s="144">
        <f>Account_CP1!AA18-Account_CP1!U18</f>
        <v>0</v>
      </c>
      <c r="H90" s="145">
        <f>Account_CP1!AB18-Account_CP1!V18</f>
        <v>7657</v>
      </c>
      <c r="I90" s="141">
        <f>'2011 CER'!G3</f>
        <v>3022739</v>
      </c>
      <c r="J90" s="141">
        <f>'2011 CER'!B8</f>
        <v>84752</v>
      </c>
      <c r="K90" s="148">
        <f t="shared" si="159"/>
        <v>2937987</v>
      </c>
      <c r="L90" s="141">
        <v>0</v>
      </c>
      <c r="M90" s="173">
        <f>Account_CP1!CB18-Account_CP1!BV18</f>
        <v>822623</v>
      </c>
      <c r="N90" s="141">
        <f>Account_CP1!CC18-Account_CP1!BW18</f>
        <v>0</v>
      </c>
      <c r="O90" s="141">
        <f>Account_CP1!CD18-Account_CP1!BX18</f>
        <v>1917</v>
      </c>
      <c r="P90" s="141" t="s">
        <v>81</v>
      </c>
      <c r="Q90" s="150" t="s">
        <v>81</v>
      </c>
      <c r="R90" s="143">
        <f>'2011 ERU'!F3</f>
        <v>2249840</v>
      </c>
      <c r="S90" s="143">
        <f>'2011 ERU'!B7</f>
        <v>0</v>
      </c>
      <c r="T90" s="148">
        <f t="shared" si="166"/>
        <v>2249840</v>
      </c>
      <c r="U90" s="141">
        <v>0</v>
      </c>
      <c r="V90" s="149">
        <f>Account_CP1!FH37-Account_CP1!FB37</f>
        <v>0</v>
      </c>
      <c r="W90" s="141">
        <f>Account_CP1!FI37-Account_CP1!FC37</f>
        <v>0</v>
      </c>
      <c r="X90" s="150">
        <f>Account_CP1!FJ37-Account_CP1!FD37</f>
        <v>0</v>
      </c>
      <c r="Y90" s="143">
        <f>'2011 RMU'!F3</f>
        <v>0</v>
      </c>
      <c r="Z90" s="143">
        <f>'2011 RMU'!B7</f>
        <v>0</v>
      </c>
      <c r="AA90" s="157">
        <f t="shared" si="167"/>
        <v>0</v>
      </c>
      <c r="AB90" s="149">
        <f>Account_CP1!GL37</f>
        <v>0</v>
      </c>
      <c r="AC90" s="143">
        <f>Account_CP1!GM37</f>
        <v>0</v>
      </c>
      <c r="AD90" s="171">
        <f>Account_CP1!GN37</f>
        <v>0</v>
      </c>
      <c r="AE90" s="143">
        <f t="shared" si="168"/>
        <v>13866480</v>
      </c>
      <c r="AF90" s="143">
        <f t="shared" si="168"/>
        <v>6237845</v>
      </c>
      <c r="AG90" s="155">
        <f t="shared" si="161"/>
        <v>7628635</v>
      </c>
      <c r="AH90" s="149">
        <f t="shared" si="169"/>
        <v>0</v>
      </c>
      <c r="AI90" s="149">
        <f t="shared" si="163"/>
        <v>25269463</v>
      </c>
      <c r="AJ90" s="141">
        <f t="shared" si="163"/>
        <v>0</v>
      </c>
      <c r="AK90" s="150">
        <f t="shared" si="163"/>
        <v>9574</v>
      </c>
    </row>
    <row r="91" spans="1:38" x14ac:dyDescent="0.15">
      <c r="A91" s="251"/>
      <c r="B91" s="81">
        <v>2010</v>
      </c>
      <c r="C91" s="156">
        <f>'2010 AAU'!F3</f>
        <v>233649660</v>
      </c>
      <c r="D91" s="143">
        <f>'2010 AAU'!B7</f>
        <v>252272602</v>
      </c>
      <c r="E91" s="157">
        <f t="shared" si="165"/>
        <v>-18622942</v>
      </c>
      <c r="F91" s="143">
        <f>Account_CP1!T18-Account_CP1!N18</f>
        <v>25322171</v>
      </c>
      <c r="G91" s="144">
        <f>Account_CP1!U18-Account_CP1!O18</f>
        <v>0</v>
      </c>
      <c r="H91" s="145">
        <f>Account_CP1!V18-Account_CP1!P18</f>
        <v>138813</v>
      </c>
      <c r="I91" s="141">
        <f>'2010 CER'!G3</f>
        <v>28111141</v>
      </c>
      <c r="J91" s="141">
        <f>'2010 CER'!B8</f>
        <v>28008799</v>
      </c>
      <c r="K91" s="148">
        <f t="shared" si="159"/>
        <v>102342</v>
      </c>
      <c r="L91" s="141">
        <v>0</v>
      </c>
      <c r="M91" s="173">
        <f>Account_CP1!BV18-Account_CP1!BP18</f>
        <v>162743</v>
      </c>
      <c r="N91" s="141">
        <f>Account_CP1!BW18-Account_CP1!BQ18</f>
        <v>0</v>
      </c>
      <c r="O91" s="141">
        <f>Account_CP1!BX18-Account_CP1!BR18</f>
        <v>72</v>
      </c>
      <c r="P91" s="141" t="s">
        <v>81</v>
      </c>
      <c r="Q91" s="150" t="s">
        <v>81</v>
      </c>
      <c r="R91" s="143">
        <f>'2010 ERU'!F3</f>
        <v>5344875</v>
      </c>
      <c r="S91" s="143">
        <f>'2010 ERU'!B7</f>
        <v>1376603</v>
      </c>
      <c r="T91" s="148">
        <f t="shared" si="166"/>
        <v>3968272</v>
      </c>
      <c r="U91" s="141">
        <v>0</v>
      </c>
      <c r="V91" s="149">
        <f>Account_CP1!FB37-Account_CP1!EV37</f>
        <v>0</v>
      </c>
      <c r="W91" s="141">
        <f>Account_CP1!FC37-Account_CP1!EW37</f>
        <v>0</v>
      </c>
      <c r="X91" s="150">
        <f>Account_CP1!FD37-Account_CP1!EX37</f>
        <v>0</v>
      </c>
      <c r="Y91" s="143">
        <v>0</v>
      </c>
      <c r="Z91" s="143">
        <v>0</v>
      </c>
      <c r="AA91" s="157">
        <f t="shared" si="167"/>
        <v>0</v>
      </c>
      <c r="AB91" s="149" t="s">
        <v>81</v>
      </c>
      <c r="AC91" s="143" t="s">
        <v>81</v>
      </c>
      <c r="AD91" s="171" t="s">
        <v>81</v>
      </c>
      <c r="AE91" s="143">
        <f t="shared" si="168"/>
        <v>267105676</v>
      </c>
      <c r="AF91" s="143">
        <f t="shared" si="168"/>
        <v>281658004</v>
      </c>
      <c r="AG91" s="155">
        <f t="shared" si="161"/>
        <v>-14552328</v>
      </c>
      <c r="AH91" s="149">
        <f t="shared" si="169"/>
        <v>0</v>
      </c>
      <c r="AI91" s="149">
        <f t="shared" si="163"/>
        <v>25484914</v>
      </c>
      <c r="AJ91" s="141">
        <f t="shared" si="163"/>
        <v>0</v>
      </c>
      <c r="AK91" s="150">
        <f t="shared" si="163"/>
        <v>138885</v>
      </c>
    </row>
    <row r="92" spans="1:38" x14ac:dyDescent="0.15">
      <c r="A92" s="251"/>
      <c r="B92" s="81">
        <v>2009</v>
      </c>
      <c r="C92" s="156">
        <f>'2009 AAU'!F3</f>
        <v>881590260</v>
      </c>
      <c r="D92" s="143">
        <f>'2009 AAU'!B7</f>
        <v>874981546</v>
      </c>
      <c r="E92" s="157">
        <f t="shared" si="165"/>
        <v>6608714</v>
      </c>
      <c r="F92" s="143">
        <f>Account_CP1!N18-Account_CP1!H18</f>
        <v>26171207</v>
      </c>
      <c r="G92" s="144">
        <f>Account_CP1!O18-Account_CP1!I18</f>
        <v>0</v>
      </c>
      <c r="H92" s="145">
        <f>Account_CP1!P18-Account_CP1!J18</f>
        <v>10394</v>
      </c>
      <c r="I92" s="141">
        <f>'2009 CER'!G3</f>
        <v>32057896</v>
      </c>
      <c r="J92" s="141">
        <f>'2009 CER'!B8</f>
        <v>33349553</v>
      </c>
      <c r="K92" s="148">
        <f t="shared" si="159"/>
        <v>-1291657</v>
      </c>
      <c r="L92" s="141">
        <v>0</v>
      </c>
      <c r="M92" s="173">
        <f>Account_CP1!BP18-Account_CP1!BJ18</f>
        <v>375230</v>
      </c>
      <c r="N92" s="141">
        <f>Account_CP1!BQ18-Account_CP1!BK18</f>
        <v>0</v>
      </c>
      <c r="O92" s="141">
        <f>Account_CP1!BR18-Account_CP1!BL18</f>
        <v>0</v>
      </c>
      <c r="P92" s="141" t="s">
        <v>81</v>
      </c>
      <c r="Q92" s="150" t="s">
        <v>81</v>
      </c>
      <c r="R92" s="143">
        <f>'2009 ERU'!F3</f>
        <v>524201</v>
      </c>
      <c r="S92" s="143">
        <f>'2009 ERU'!B7</f>
        <v>185735</v>
      </c>
      <c r="T92" s="148">
        <f t="shared" si="166"/>
        <v>338466</v>
      </c>
      <c r="U92" s="141">
        <v>0</v>
      </c>
      <c r="V92" s="149">
        <f>Account_CP1!EV37-Account_CP1!EP37</f>
        <v>0</v>
      </c>
      <c r="W92" s="141">
        <f>Account_CP1!EW37-Account_CP1!EQ37</f>
        <v>0</v>
      </c>
      <c r="X92" s="150">
        <f>Account_CP1!EX37-Account_CP1!ER37</f>
        <v>0</v>
      </c>
      <c r="Y92" s="143">
        <v>0</v>
      </c>
      <c r="Z92" s="143">
        <v>0</v>
      </c>
      <c r="AA92" s="157">
        <f t="shared" si="167"/>
        <v>0</v>
      </c>
      <c r="AB92" s="149" t="s">
        <v>81</v>
      </c>
      <c r="AC92" s="143" t="s">
        <v>81</v>
      </c>
      <c r="AD92" s="171" t="s">
        <v>81</v>
      </c>
      <c r="AE92" s="143">
        <f t="shared" si="168"/>
        <v>914172357</v>
      </c>
      <c r="AF92" s="143">
        <f t="shared" si="168"/>
        <v>908516834</v>
      </c>
      <c r="AG92" s="155">
        <f t="shared" si="161"/>
        <v>5655523</v>
      </c>
      <c r="AH92" s="149">
        <f t="shared" si="169"/>
        <v>0</v>
      </c>
      <c r="AI92" s="149">
        <f t="shared" si="163"/>
        <v>26546437</v>
      </c>
      <c r="AJ92" s="141">
        <f t="shared" si="163"/>
        <v>0</v>
      </c>
      <c r="AK92" s="150">
        <f t="shared" si="163"/>
        <v>10394</v>
      </c>
    </row>
    <row r="93" spans="1:38" x14ac:dyDescent="0.15">
      <c r="A93" s="251"/>
      <c r="B93" s="81">
        <v>2008</v>
      </c>
      <c r="C93" s="156">
        <f>'2008 AAU'!F3</f>
        <v>191772275</v>
      </c>
      <c r="D93" s="143">
        <f>'2008 AAU'!B7</f>
        <v>174391031</v>
      </c>
      <c r="E93" s="157">
        <f t="shared" si="165"/>
        <v>17381244</v>
      </c>
      <c r="F93" s="143">
        <f>Account_CP1!H18</f>
        <v>0</v>
      </c>
      <c r="G93" s="144">
        <f>Account_CP1!I18</f>
        <v>0</v>
      </c>
      <c r="H93" s="145">
        <f>Account_CP1!J18</f>
        <v>0</v>
      </c>
      <c r="I93" s="141">
        <f>'2008 CER'!G3</f>
        <v>27439229</v>
      </c>
      <c r="J93" s="141">
        <f>'2008 CER'!B8</f>
        <v>23971973</v>
      </c>
      <c r="K93" s="148">
        <f t="shared" si="159"/>
        <v>3467256</v>
      </c>
      <c r="L93" s="141">
        <v>0</v>
      </c>
      <c r="M93" s="173">
        <f>Account_CP1!BJ18</f>
        <v>0</v>
      </c>
      <c r="N93" s="141">
        <f>Account_CP1!BK18</f>
        <v>0</v>
      </c>
      <c r="O93" s="141">
        <f>Account_CP1!BL18</f>
        <v>0</v>
      </c>
      <c r="P93" s="141" t="s">
        <v>81</v>
      </c>
      <c r="Q93" s="150" t="s">
        <v>81</v>
      </c>
      <c r="R93" s="143">
        <v>0</v>
      </c>
      <c r="S93" s="143">
        <v>0</v>
      </c>
      <c r="T93" s="148">
        <f t="shared" si="166"/>
        <v>0</v>
      </c>
      <c r="U93" s="141">
        <v>0</v>
      </c>
      <c r="V93" s="149">
        <f>Account_CP1!EP37</f>
        <v>0</v>
      </c>
      <c r="W93" s="141">
        <f>Account_CP1!EQ37</f>
        <v>0</v>
      </c>
      <c r="X93" s="150">
        <f>Account_CP1!ER37</f>
        <v>0</v>
      </c>
      <c r="Y93" s="143">
        <v>0</v>
      </c>
      <c r="Z93" s="143">
        <v>0</v>
      </c>
      <c r="AA93" s="157">
        <f t="shared" si="167"/>
        <v>0</v>
      </c>
      <c r="AB93" s="149" t="s">
        <v>81</v>
      </c>
      <c r="AC93" s="143" t="s">
        <v>81</v>
      </c>
      <c r="AD93" s="171" t="s">
        <v>81</v>
      </c>
      <c r="AE93" s="143">
        <f t="shared" si="168"/>
        <v>219211504</v>
      </c>
      <c r="AF93" s="143">
        <f t="shared" si="168"/>
        <v>198363004</v>
      </c>
      <c r="AG93" s="155">
        <f t="shared" si="161"/>
        <v>20848500</v>
      </c>
      <c r="AH93" s="149">
        <f t="shared" si="169"/>
        <v>0</v>
      </c>
      <c r="AI93" s="149">
        <f t="shared" si="163"/>
        <v>0</v>
      </c>
      <c r="AJ93" s="141">
        <f t="shared" si="163"/>
        <v>0</v>
      </c>
      <c r="AK93" s="150">
        <f t="shared" si="163"/>
        <v>0</v>
      </c>
    </row>
    <row r="94" spans="1:38" ht="15" x14ac:dyDescent="0.15">
      <c r="A94" s="252"/>
      <c r="B94" s="83" t="s">
        <v>233</v>
      </c>
      <c r="C94" s="151">
        <f t="shared" ref="C94:O94" si="170">SUM(C80:C93)</f>
        <v>1316908938</v>
      </c>
      <c r="D94" s="152">
        <f t="shared" si="170"/>
        <v>1334931552</v>
      </c>
      <c r="E94" s="153">
        <f t="shared" si="170"/>
        <v>-18022614</v>
      </c>
      <c r="F94" s="174">
        <f t="shared" si="170"/>
        <v>257813160</v>
      </c>
      <c r="G94" s="176">
        <f t="shared" si="170"/>
        <v>45099</v>
      </c>
      <c r="H94" s="177">
        <f t="shared" si="170"/>
        <v>912983</v>
      </c>
      <c r="I94" s="152">
        <f t="shared" si="170"/>
        <v>109422533</v>
      </c>
      <c r="J94" s="152">
        <f t="shared" si="170"/>
        <v>91711066</v>
      </c>
      <c r="K94" s="152">
        <f t="shared" si="170"/>
        <v>17711467</v>
      </c>
      <c r="L94" s="152">
        <f t="shared" si="170"/>
        <v>0</v>
      </c>
      <c r="M94" s="152">
        <f t="shared" si="170"/>
        <v>17005884</v>
      </c>
      <c r="N94" s="152">
        <f t="shared" si="170"/>
        <v>0</v>
      </c>
      <c r="O94" s="152">
        <f t="shared" si="170"/>
        <v>681606</v>
      </c>
      <c r="P94" s="154" t="s">
        <v>81</v>
      </c>
      <c r="Q94" s="170" t="s">
        <v>81</v>
      </c>
      <c r="R94" s="152">
        <f t="shared" ref="R94:AK94" si="171">SUM(R80:R93)</f>
        <v>21050293</v>
      </c>
      <c r="S94" s="152">
        <f t="shared" si="171"/>
        <v>5774516</v>
      </c>
      <c r="T94" s="153">
        <f t="shared" si="171"/>
        <v>15275777</v>
      </c>
      <c r="U94" s="152">
        <f t="shared" si="171"/>
        <v>0</v>
      </c>
      <c r="V94" s="174">
        <f t="shared" si="171"/>
        <v>0</v>
      </c>
      <c r="W94" s="176">
        <f t="shared" si="171"/>
        <v>0</v>
      </c>
      <c r="X94" s="187">
        <f t="shared" si="171"/>
        <v>367766</v>
      </c>
      <c r="Y94" s="152">
        <f t="shared" si="171"/>
        <v>0</v>
      </c>
      <c r="Z94" s="152">
        <f t="shared" si="171"/>
        <v>0</v>
      </c>
      <c r="AA94" s="153">
        <f t="shared" si="171"/>
        <v>0</v>
      </c>
      <c r="AB94" s="172">
        <f t="shared" si="171"/>
        <v>0</v>
      </c>
      <c r="AC94" s="152">
        <f t="shared" si="171"/>
        <v>108941877</v>
      </c>
      <c r="AD94" s="160">
        <f t="shared" si="171"/>
        <v>0</v>
      </c>
      <c r="AE94" s="152">
        <f t="shared" si="171"/>
        <v>1447381764</v>
      </c>
      <c r="AF94" s="152">
        <f t="shared" si="171"/>
        <v>1432417134</v>
      </c>
      <c r="AG94" s="153">
        <f t="shared" si="171"/>
        <v>14964630</v>
      </c>
      <c r="AH94" s="152">
        <f t="shared" si="171"/>
        <v>0</v>
      </c>
      <c r="AI94" s="172">
        <f t="shared" si="171"/>
        <v>274819044</v>
      </c>
      <c r="AJ94" s="152">
        <f t="shared" si="171"/>
        <v>108986976</v>
      </c>
      <c r="AK94" s="160">
        <f t="shared" si="171"/>
        <v>1962355</v>
      </c>
    </row>
    <row r="95" spans="1:38" x14ac:dyDescent="0.15">
      <c r="A95" s="250" t="s">
        <v>156</v>
      </c>
      <c r="B95" s="81">
        <v>2021</v>
      </c>
      <c r="C95" s="156" t="s">
        <v>81</v>
      </c>
      <c r="D95" s="143" t="s">
        <v>81</v>
      </c>
      <c r="E95" s="157" t="s">
        <v>81</v>
      </c>
      <c r="F95" s="143" t="s">
        <v>81</v>
      </c>
      <c r="G95" s="144" t="s">
        <v>81</v>
      </c>
      <c r="H95" s="145" t="s">
        <v>81</v>
      </c>
      <c r="I95" s="141">
        <f>'2021 CER'!$H$3</f>
        <v>0</v>
      </c>
      <c r="J95" s="141">
        <f>'2021 CER'!$B$9</f>
        <v>0</v>
      </c>
      <c r="K95" s="148">
        <f t="shared" ref="K95" si="172">I95-J95</f>
        <v>0</v>
      </c>
      <c r="L95" s="141">
        <v>0</v>
      </c>
      <c r="M95" s="149" t="str">
        <f>Account_CP1!$ED$17</f>
        <v>n/a</v>
      </c>
      <c r="N95" s="141" t="str">
        <f>Account_CP1!$EE$17</f>
        <v>n/a</v>
      </c>
      <c r="O95" s="141" t="str">
        <f>Account_CP1!$EL$17</f>
        <v>n/a</v>
      </c>
      <c r="P95" s="141" t="s">
        <v>81</v>
      </c>
      <c r="Q95" s="150" t="s">
        <v>81</v>
      </c>
      <c r="R95" s="143" t="s">
        <v>81</v>
      </c>
      <c r="S95" s="143" t="s">
        <v>81</v>
      </c>
      <c r="T95" s="148" t="s">
        <v>81</v>
      </c>
      <c r="U95" s="141">
        <v>0</v>
      </c>
      <c r="V95" s="149" t="s">
        <v>81</v>
      </c>
      <c r="W95" s="141" t="s">
        <v>81</v>
      </c>
      <c r="X95" s="150" t="s">
        <v>81</v>
      </c>
      <c r="Y95" s="141" t="s">
        <v>81</v>
      </c>
      <c r="Z95" s="141" t="s">
        <v>81</v>
      </c>
      <c r="AA95" s="157" t="s">
        <v>81</v>
      </c>
      <c r="AB95" s="149" t="s">
        <v>81</v>
      </c>
      <c r="AC95" s="141" t="s">
        <v>81</v>
      </c>
      <c r="AD95" s="150" t="s">
        <v>81</v>
      </c>
      <c r="AE95" s="141">
        <f t="shared" ref="AE95" si="173">SUM(I95)</f>
        <v>0</v>
      </c>
      <c r="AF95" s="141">
        <f t="shared" ref="AF95" si="174">SUM(J95)</f>
        <v>0</v>
      </c>
      <c r="AG95" s="155">
        <f t="shared" ref="AG95" si="175">AE95-AF95</f>
        <v>0</v>
      </c>
      <c r="AH95" s="149">
        <f t="shared" ref="AH95" si="176">SUM(L95,U95)</f>
        <v>0</v>
      </c>
      <c r="AI95" s="149">
        <f t="shared" ref="AI95" si="177">SUM(F95,M95,V95,AB95)</f>
        <v>0</v>
      </c>
      <c r="AJ95" s="141">
        <f t="shared" ref="AJ95" si="178">SUM(G95,N95,W95,AC95)</f>
        <v>0</v>
      </c>
      <c r="AK95" s="150">
        <f t="shared" ref="AK95" si="179">SUM(H95,O95,X95,AD95)</f>
        <v>0</v>
      </c>
    </row>
    <row r="96" spans="1:38" x14ac:dyDescent="0.15">
      <c r="A96" s="251"/>
      <c r="B96" s="81">
        <v>2020</v>
      </c>
      <c r="C96" s="156" t="s">
        <v>81</v>
      </c>
      <c r="D96" s="143" t="s">
        <v>81</v>
      </c>
      <c r="E96" s="157" t="s">
        <v>81</v>
      </c>
      <c r="F96" s="143" t="s">
        <v>81</v>
      </c>
      <c r="G96" s="144" t="s">
        <v>81</v>
      </c>
      <c r="H96" s="145" t="s">
        <v>81</v>
      </c>
      <c r="I96" s="141">
        <f>'2020 CER'!$H$3</f>
        <v>0</v>
      </c>
      <c r="J96" s="141">
        <f>'2020 CER'!$B$9</f>
        <v>0</v>
      </c>
      <c r="K96" s="148">
        <f t="shared" ref="K96" si="180">I96-J96</f>
        <v>0</v>
      </c>
      <c r="L96" s="141">
        <v>0</v>
      </c>
      <c r="M96" s="149" t="str">
        <f>Account_CP1!$ED$17</f>
        <v>n/a</v>
      </c>
      <c r="N96" s="141" t="str">
        <f>Account_CP1!$EE$17</f>
        <v>n/a</v>
      </c>
      <c r="O96" s="141" t="str">
        <f>Account_CP1!$EF$17</f>
        <v>n/a</v>
      </c>
      <c r="P96" s="141" t="s">
        <v>81</v>
      </c>
      <c r="Q96" s="150" t="s">
        <v>81</v>
      </c>
      <c r="R96" s="143" t="s">
        <v>81</v>
      </c>
      <c r="S96" s="143" t="s">
        <v>81</v>
      </c>
      <c r="T96" s="148" t="s">
        <v>81</v>
      </c>
      <c r="U96" s="141">
        <v>0</v>
      </c>
      <c r="V96" s="149" t="s">
        <v>81</v>
      </c>
      <c r="W96" s="141" t="s">
        <v>81</v>
      </c>
      <c r="X96" s="150" t="s">
        <v>81</v>
      </c>
      <c r="Y96" s="141" t="s">
        <v>81</v>
      </c>
      <c r="Z96" s="141" t="s">
        <v>81</v>
      </c>
      <c r="AA96" s="157" t="s">
        <v>81</v>
      </c>
      <c r="AB96" s="149" t="s">
        <v>81</v>
      </c>
      <c r="AC96" s="141" t="s">
        <v>81</v>
      </c>
      <c r="AD96" s="150" t="s">
        <v>81</v>
      </c>
      <c r="AE96" s="141">
        <f t="shared" ref="AE96" si="181">SUM(I96)</f>
        <v>0</v>
      </c>
      <c r="AF96" s="141">
        <f t="shared" ref="AF96" si="182">SUM(J96)</f>
        <v>0</v>
      </c>
      <c r="AG96" s="155">
        <f t="shared" ref="AG96" si="183">AE96-AF96</f>
        <v>0</v>
      </c>
      <c r="AH96" s="149">
        <f t="shared" ref="AH96" si="184">SUM(L96,U96)</f>
        <v>0</v>
      </c>
      <c r="AI96" s="149">
        <f t="shared" ref="AI96" si="185">SUM(F96,M96,V96,AB96)</f>
        <v>0</v>
      </c>
      <c r="AJ96" s="141">
        <f t="shared" ref="AJ96" si="186">SUM(G96,N96,W96,AC96)</f>
        <v>0</v>
      </c>
      <c r="AK96" s="150">
        <f t="shared" ref="AK96" si="187">SUM(H96,O96,X96,AD96)</f>
        <v>0</v>
      </c>
    </row>
    <row r="97" spans="1:37" x14ac:dyDescent="0.15">
      <c r="A97" s="251"/>
      <c r="B97" s="81">
        <v>2019</v>
      </c>
      <c r="C97" s="156" t="s">
        <v>81</v>
      </c>
      <c r="D97" s="143" t="s">
        <v>81</v>
      </c>
      <c r="E97" s="157" t="s">
        <v>81</v>
      </c>
      <c r="F97" s="143" t="s">
        <v>81</v>
      </c>
      <c r="G97" s="144" t="s">
        <v>81</v>
      </c>
      <c r="H97" s="145" t="s">
        <v>81</v>
      </c>
      <c r="I97" s="141">
        <f>'2019 CER'!$H$3</f>
        <v>0</v>
      </c>
      <c r="J97" s="141">
        <f>'2019 CER'!$B$9</f>
        <v>0</v>
      </c>
      <c r="K97" s="148">
        <f t="shared" ref="K97:K108" si="188">I97-J97</f>
        <v>0</v>
      </c>
      <c r="L97" s="141">
        <v>0</v>
      </c>
      <c r="M97" s="149" t="str">
        <f>Account_CP1!$DX$17</f>
        <v>n/a</v>
      </c>
      <c r="N97" s="141" t="str">
        <f>Account_CP1!$DY$17</f>
        <v>n/a</v>
      </c>
      <c r="O97" s="141" t="str">
        <f>Account_CP1!$DZ$17</f>
        <v>n/a</v>
      </c>
      <c r="P97" s="141" t="s">
        <v>81</v>
      </c>
      <c r="Q97" s="150" t="s">
        <v>81</v>
      </c>
      <c r="R97" s="143" t="s">
        <v>81</v>
      </c>
      <c r="S97" s="143" t="s">
        <v>81</v>
      </c>
      <c r="T97" s="148" t="s">
        <v>81</v>
      </c>
      <c r="U97" s="141">
        <v>0</v>
      </c>
      <c r="V97" s="149" t="s">
        <v>81</v>
      </c>
      <c r="W97" s="141" t="s">
        <v>81</v>
      </c>
      <c r="X97" s="150" t="s">
        <v>81</v>
      </c>
      <c r="Y97" s="141" t="s">
        <v>81</v>
      </c>
      <c r="Z97" s="141" t="s">
        <v>81</v>
      </c>
      <c r="AA97" s="157" t="s">
        <v>81</v>
      </c>
      <c r="AB97" s="149" t="s">
        <v>81</v>
      </c>
      <c r="AC97" s="141" t="s">
        <v>81</v>
      </c>
      <c r="AD97" s="150" t="s">
        <v>81</v>
      </c>
      <c r="AE97" s="141">
        <f t="shared" ref="AE97:AF97" si="189">SUM(I97)</f>
        <v>0</v>
      </c>
      <c r="AF97" s="141">
        <f t="shared" si="189"/>
        <v>0</v>
      </c>
      <c r="AG97" s="155">
        <f t="shared" ref="AG97:AG108" si="190">AE97-AF97</f>
        <v>0</v>
      </c>
      <c r="AH97" s="149">
        <f t="shared" ref="AH97" si="191">SUM(L97,U97)</f>
        <v>0</v>
      </c>
      <c r="AI97" s="149">
        <f t="shared" ref="AI97:AK108" si="192">SUM(F97,M97,V97,AB97)</f>
        <v>0</v>
      </c>
      <c r="AJ97" s="141">
        <f t="shared" si="192"/>
        <v>0</v>
      </c>
      <c r="AK97" s="150">
        <f t="shared" si="192"/>
        <v>0</v>
      </c>
    </row>
    <row r="98" spans="1:37" x14ac:dyDescent="0.15">
      <c r="A98" s="251"/>
      <c r="B98" s="81">
        <v>2018</v>
      </c>
      <c r="C98" s="156" t="s">
        <v>81</v>
      </c>
      <c r="D98" s="143" t="s">
        <v>81</v>
      </c>
      <c r="E98" s="157" t="s">
        <v>81</v>
      </c>
      <c r="F98" s="143" t="s">
        <v>81</v>
      </c>
      <c r="G98" s="144" t="s">
        <v>81</v>
      </c>
      <c r="H98" s="145" t="s">
        <v>81</v>
      </c>
      <c r="I98" s="141">
        <f>'2018 CER'!$H$3</f>
        <v>1275</v>
      </c>
      <c r="J98" s="141">
        <f>'2018 CER'!$B$9</f>
        <v>0</v>
      </c>
      <c r="K98" s="148">
        <f t="shared" si="188"/>
        <v>1275</v>
      </c>
      <c r="L98" s="141">
        <v>0</v>
      </c>
      <c r="M98" s="173">
        <f>Account_CP1!$DR$17-Account_CP1!$DL$17</f>
        <v>0</v>
      </c>
      <c r="N98" s="175">
        <f>Account_CP1!$DS$17-Account_CP1!$DM$17</f>
        <v>0</v>
      </c>
      <c r="O98" s="175">
        <f>Account_CP1!$DT$17-Account_CP1!$DN$17</f>
        <v>0</v>
      </c>
      <c r="P98" s="141" t="s">
        <v>81</v>
      </c>
      <c r="Q98" s="150" t="s">
        <v>81</v>
      </c>
      <c r="R98" s="143" t="s">
        <v>81</v>
      </c>
      <c r="S98" s="143" t="s">
        <v>81</v>
      </c>
      <c r="T98" s="148" t="s">
        <v>81</v>
      </c>
      <c r="U98" s="141">
        <v>0</v>
      </c>
      <c r="V98" s="149" t="s">
        <v>81</v>
      </c>
      <c r="W98" s="141" t="s">
        <v>81</v>
      </c>
      <c r="X98" s="150" t="s">
        <v>81</v>
      </c>
      <c r="Y98" s="141" t="s">
        <v>81</v>
      </c>
      <c r="Z98" s="141" t="s">
        <v>81</v>
      </c>
      <c r="AA98" s="157" t="s">
        <v>81</v>
      </c>
      <c r="AB98" s="149" t="s">
        <v>81</v>
      </c>
      <c r="AC98" s="141" t="s">
        <v>81</v>
      </c>
      <c r="AD98" s="150" t="s">
        <v>81</v>
      </c>
      <c r="AE98" s="141">
        <f t="shared" ref="AE98:AF100" si="193">SUM(I98)</f>
        <v>1275</v>
      </c>
      <c r="AF98" s="141">
        <f t="shared" si="193"/>
        <v>0</v>
      </c>
      <c r="AG98" s="155">
        <f t="shared" si="190"/>
        <v>1275</v>
      </c>
      <c r="AH98" s="149">
        <f t="shared" si="169"/>
        <v>0</v>
      </c>
      <c r="AI98" s="149">
        <f t="shared" si="192"/>
        <v>0</v>
      </c>
      <c r="AJ98" s="141">
        <f t="shared" si="192"/>
        <v>0</v>
      </c>
      <c r="AK98" s="150">
        <f t="shared" si="192"/>
        <v>0</v>
      </c>
    </row>
    <row r="99" spans="1:37" x14ac:dyDescent="0.15">
      <c r="A99" s="251"/>
      <c r="B99" s="81">
        <v>2017</v>
      </c>
      <c r="C99" s="156" t="s">
        <v>81</v>
      </c>
      <c r="D99" s="143" t="s">
        <v>81</v>
      </c>
      <c r="E99" s="157" t="s">
        <v>81</v>
      </c>
      <c r="F99" s="143" t="s">
        <v>81</v>
      </c>
      <c r="G99" s="144" t="s">
        <v>81</v>
      </c>
      <c r="H99" s="145" t="s">
        <v>81</v>
      </c>
      <c r="I99" s="141">
        <f>'2017 CER'!$H$3</f>
        <v>0</v>
      </c>
      <c r="J99" s="141">
        <f>'2017 CER'!$B$9</f>
        <v>0</v>
      </c>
      <c r="K99" s="148">
        <f t="shared" si="188"/>
        <v>0</v>
      </c>
      <c r="L99" s="141">
        <v>6796785</v>
      </c>
      <c r="M99" s="173">
        <f>Account_CP1!$DL$17-Account_CP1!$DF$17</f>
        <v>0</v>
      </c>
      <c r="N99" s="175">
        <f>Account_CP1!$DM$17-Account_CP1!$DG$17</f>
        <v>0</v>
      </c>
      <c r="O99" s="175">
        <f>Account_CP1!$DN$17-Account_CP1!$DH$17</f>
        <v>0</v>
      </c>
      <c r="P99" s="141" t="s">
        <v>81</v>
      </c>
      <c r="Q99" s="150" t="s">
        <v>81</v>
      </c>
      <c r="R99" s="143" t="s">
        <v>81</v>
      </c>
      <c r="S99" s="143" t="s">
        <v>81</v>
      </c>
      <c r="T99" s="148" t="s">
        <v>81</v>
      </c>
      <c r="U99" s="141">
        <v>2917217</v>
      </c>
      <c r="V99" s="149" t="s">
        <v>81</v>
      </c>
      <c r="W99" s="141" t="s">
        <v>81</v>
      </c>
      <c r="X99" s="150" t="s">
        <v>81</v>
      </c>
      <c r="Y99" s="141" t="s">
        <v>81</v>
      </c>
      <c r="Z99" s="141" t="s">
        <v>81</v>
      </c>
      <c r="AA99" s="157" t="s">
        <v>81</v>
      </c>
      <c r="AB99" s="149" t="s">
        <v>81</v>
      </c>
      <c r="AC99" s="141" t="s">
        <v>81</v>
      </c>
      <c r="AD99" s="150" t="s">
        <v>81</v>
      </c>
      <c r="AE99" s="141">
        <f t="shared" si="193"/>
        <v>0</v>
      </c>
      <c r="AF99" s="141">
        <f t="shared" si="193"/>
        <v>0</v>
      </c>
      <c r="AG99" s="155">
        <f t="shared" si="190"/>
        <v>0</v>
      </c>
      <c r="AH99" s="149">
        <f t="shared" si="169"/>
        <v>9714002</v>
      </c>
      <c r="AI99" s="149">
        <f t="shared" si="192"/>
        <v>0</v>
      </c>
      <c r="AJ99" s="141">
        <f t="shared" si="192"/>
        <v>0</v>
      </c>
      <c r="AK99" s="150">
        <f t="shared" si="192"/>
        <v>0</v>
      </c>
    </row>
    <row r="100" spans="1:37" x14ac:dyDescent="0.15">
      <c r="A100" s="251"/>
      <c r="B100" s="81">
        <v>2016</v>
      </c>
      <c r="C100" s="156" t="s">
        <v>81</v>
      </c>
      <c r="D100" s="143" t="s">
        <v>81</v>
      </c>
      <c r="E100" s="157" t="s">
        <v>81</v>
      </c>
      <c r="F100" s="143" t="s">
        <v>81</v>
      </c>
      <c r="G100" s="144" t="s">
        <v>81</v>
      </c>
      <c r="H100" s="145" t="s">
        <v>81</v>
      </c>
      <c r="I100" s="141">
        <f>'2016 CER'!H3</f>
        <v>5609</v>
      </c>
      <c r="J100" s="141">
        <f>'2016 CER'!B9</f>
        <v>0</v>
      </c>
      <c r="K100" s="148">
        <f t="shared" si="188"/>
        <v>5609</v>
      </c>
      <c r="L100" s="141">
        <v>0</v>
      </c>
      <c r="M100" s="173">
        <f>Account_CP1!DF17-Account_CP1!CZ17</f>
        <v>0</v>
      </c>
      <c r="N100" s="175">
        <f>Account_CP1!DG17-Account_CP1!DA17</f>
        <v>0</v>
      </c>
      <c r="O100" s="175">
        <f>Account_CP1!DH17-Account_CP1!DB17</f>
        <v>0</v>
      </c>
      <c r="P100" s="141" t="s">
        <v>81</v>
      </c>
      <c r="Q100" s="150" t="s">
        <v>81</v>
      </c>
      <c r="R100" s="143" t="s">
        <v>81</v>
      </c>
      <c r="S100" s="143" t="s">
        <v>81</v>
      </c>
      <c r="T100" s="148" t="s">
        <v>81</v>
      </c>
      <c r="U100" s="141">
        <v>0</v>
      </c>
      <c r="V100" s="149" t="s">
        <v>81</v>
      </c>
      <c r="W100" s="141" t="s">
        <v>81</v>
      </c>
      <c r="X100" s="150" t="s">
        <v>81</v>
      </c>
      <c r="Y100" s="141" t="s">
        <v>81</v>
      </c>
      <c r="Z100" s="141" t="s">
        <v>81</v>
      </c>
      <c r="AA100" s="157" t="s">
        <v>81</v>
      </c>
      <c r="AB100" s="149" t="s">
        <v>81</v>
      </c>
      <c r="AC100" s="141" t="s">
        <v>81</v>
      </c>
      <c r="AD100" s="150" t="s">
        <v>81</v>
      </c>
      <c r="AE100" s="141">
        <f t="shared" si="193"/>
        <v>5609</v>
      </c>
      <c r="AF100" s="141">
        <f t="shared" si="193"/>
        <v>0</v>
      </c>
      <c r="AG100" s="155">
        <f>AE100-AF100</f>
        <v>5609</v>
      </c>
      <c r="AH100" s="149">
        <f t="shared" si="169"/>
        <v>0</v>
      </c>
      <c r="AI100" s="149">
        <f t="shared" si="192"/>
        <v>0</v>
      </c>
      <c r="AJ100" s="141">
        <f t="shared" si="192"/>
        <v>0</v>
      </c>
      <c r="AK100" s="150">
        <f t="shared" si="192"/>
        <v>0</v>
      </c>
    </row>
    <row r="101" spans="1:37" x14ac:dyDescent="0.15">
      <c r="A101" s="251"/>
      <c r="B101" s="81">
        <v>2015</v>
      </c>
      <c r="C101" s="156">
        <f>'2015 AAU'!G3</f>
        <v>10074351</v>
      </c>
      <c r="D101" s="143">
        <f>'2015 AAU'!B8</f>
        <v>3349097</v>
      </c>
      <c r="E101" s="157">
        <f t="shared" ref="E101:E108" si="194">C101-D101</f>
        <v>6725254</v>
      </c>
      <c r="F101" s="143">
        <f>Account_CP1!AX17-Account_CP1!AR17</f>
        <v>166041731</v>
      </c>
      <c r="G101" s="143">
        <f>Account_CP1!AY17-Account_CP1!AS17</f>
        <v>14516159</v>
      </c>
      <c r="H101" s="143">
        <f>Account_CP1!AZ17-Account_CP1!AT17</f>
        <v>63182</v>
      </c>
      <c r="I101" s="141">
        <f>'2015 CER'!H3</f>
        <v>3073495</v>
      </c>
      <c r="J101" s="141">
        <f>'2015 CER'!B9</f>
        <v>270309</v>
      </c>
      <c r="K101" s="148">
        <f t="shared" si="188"/>
        <v>2803186</v>
      </c>
      <c r="L101" s="141">
        <v>0</v>
      </c>
      <c r="M101" s="173">
        <f>Account_CP1!CZ17-Account_CP1!CT17</f>
        <v>4941652</v>
      </c>
      <c r="N101" s="175">
        <f>Account_CP1!DA17-Account_CP1!CU17</f>
        <v>0</v>
      </c>
      <c r="O101" s="175">
        <f>Account_CP1!DB17-Account_CP1!CV17</f>
        <v>3676</v>
      </c>
      <c r="P101" s="141" t="s">
        <v>81</v>
      </c>
      <c r="Q101" s="150" t="s">
        <v>81</v>
      </c>
      <c r="R101" s="143">
        <f>'2015 ERU'!G3</f>
        <v>710042</v>
      </c>
      <c r="S101" s="143">
        <f>'2015 ERU'!B8</f>
        <v>600</v>
      </c>
      <c r="T101" s="148">
        <f t="shared" ref="T101:T108" si="195">R101-S101</f>
        <v>709442</v>
      </c>
      <c r="U101" s="141">
        <v>0</v>
      </c>
      <c r="V101" s="149">
        <f>Account_CP1!GF17-Account_CP1!FZ17</f>
        <v>3174547</v>
      </c>
      <c r="W101" s="141">
        <f>Account_CP1!GG17-Account_CP1!GA17</f>
        <v>0</v>
      </c>
      <c r="X101" s="150">
        <f>Account_CP1!GH17-Account_CP1!GB17</f>
        <v>54</v>
      </c>
      <c r="Y101" s="141">
        <v>0</v>
      </c>
      <c r="Z101" s="141">
        <v>0</v>
      </c>
      <c r="AA101" s="157">
        <f t="shared" ref="AA101:AA108" si="196">Y101-Z101</f>
        <v>0</v>
      </c>
      <c r="AB101" s="149">
        <f>Account_CP1!HJ17-Account_CP1!HD17</f>
        <v>17449492</v>
      </c>
      <c r="AC101" s="143">
        <f>Account_CP1!HK17-Account_CP1!HE17</f>
        <v>0</v>
      </c>
      <c r="AD101" s="171">
        <f>Account_CP1!HL17-Account_CP1!HF17</f>
        <v>0</v>
      </c>
      <c r="AE101" s="143">
        <f t="shared" ref="AE101:AF108" si="197">SUM(C101+I101+R101+Y101)</f>
        <v>13857888</v>
      </c>
      <c r="AF101" s="143">
        <f t="shared" si="197"/>
        <v>3620006</v>
      </c>
      <c r="AG101" s="155">
        <f t="shared" si="190"/>
        <v>10237882</v>
      </c>
      <c r="AH101" s="149">
        <f t="shared" si="169"/>
        <v>0</v>
      </c>
      <c r="AI101" s="149">
        <f t="shared" si="192"/>
        <v>191607422</v>
      </c>
      <c r="AJ101" s="141">
        <f t="shared" si="192"/>
        <v>14516159</v>
      </c>
      <c r="AK101" s="150">
        <f t="shared" si="192"/>
        <v>66912</v>
      </c>
    </row>
    <row r="102" spans="1:37" x14ac:dyDescent="0.15">
      <c r="A102" s="251"/>
      <c r="B102" s="81">
        <v>2014</v>
      </c>
      <c r="C102" s="156">
        <f>'2014 AAU'!G3</f>
        <v>0</v>
      </c>
      <c r="D102" s="143">
        <f>'2014 AAU'!B8</f>
        <v>0</v>
      </c>
      <c r="E102" s="157">
        <f t="shared" si="194"/>
        <v>0</v>
      </c>
      <c r="F102" s="143">
        <f>Account_CP1!AR17-Account_CP1!AL17</f>
        <v>0</v>
      </c>
      <c r="G102" s="143">
        <f>Account_CP1!AS17-Account_CP1!AM17</f>
        <v>0</v>
      </c>
      <c r="H102" s="143">
        <f>Account_CP1!AT17-Account_CP1!AN17</f>
        <v>0</v>
      </c>
      <c r="I102" s="141">
        <f>'2014 CER'!H3</f>
        <v>1003141</v>
      </c>
      <c r="J102" s="141">
        <f>'2014 CER'!B9</f>
        <v>492094</v>
      </c>
      <c r="K102" s="148">
        <f t="shared" si="188"/>
        <v>511047</v>
      </c>
      <c r="L102" s="141">
        <v>0</v>
      </c>
      <c r="M102" s="173">
        <f>Account_CP1!CT17-Account_CP1!CN17</f>
        <v>0</v>
      </c>
      <c r="N102" s="175">
        <f>Account_CP1!CU17-Account_CP1!CO17</f>
        <v>0</v>
      </c>
      <c r="O102" s="175">
        <f>Account_CP1!CV17-Account_CP1!CP17</f>
        <v>20067</v>
      </c>
      <c r="P102" s="141" t="s">
        <v>81</v>
      </c>
      <c r="Q102" s="150" t="s">
        <v>81</v>
      </c>
      <c r="R102" s="143">
        <f>'2014 ERU'!G3</f>
        <v>6922</v>
      </c>
      <c r="S102" s="143">
        <f>'2014 ERU'!B8</f>
        <v>80477</v>
      </c>
      <c r="T102" s="148">
        <f t="shared" si="195"/>
        <v>-73555</v>
      </c>
      <c r="U102" s="141">
        <v>0</v>
      </c>
      <c r="V102" s="149">
        <f>Account_CP1!FZ17-Account_CP1!FT17</f>
        <v>0</v>
      </c>
      <c r="W102" s="141">
        <f>Account_CP1!GA17-Account_CP1!FU17</f>
        <v>0</v>
      </c>
      <c r="X102" s="150">
        <f>Account_CP1!GB17-Account_CP1!FV17</f>
        <v>41</v>
      </c>
      <c r="Y102" s="141">
        <v>0</v>
      </c>
      <c r="Z102" s="141">
        <v>0</v>
      </c>
      <c r="AA102" s="157">
        <f t="shared" si="196"/>
        <v>0</v>
      </c>
      <c r="AB102" s="149">
        <f>Account_CP1!HD17-Account_CP1!GX17</f>
        <v>0</v>
      </c>
      <c r="AC102" s="143">
        <f>Account_CP1!HE17-Account_CP1!GY17</f>
        <v>0</v>
      </c>
      <c r="AD102" s="171">
        <f>Account_CP1!HF17-Account_CP1!GZ17</f>
        <v>0</v>
      </c>
      <c r="AE102" s="143">
        <f t="shared" si="197"/>
        <v>1010063</v>
      </c>
      <c r="AF102" s="143">
        <f t="shared" si="197"/>
        <v>572571</v>
      </c>
      <c r="AG102" s="155">
        <f t="shared" si="190"/>
        <v>437492</v>
      </c>
      <c r="AH102" s="149">
        <f t="shared" si="169"/>
        <v>0</v>
      </c>
      <c r="AI102" s="149">
        <f t="shared" si="192"/>
        <v>0</v>
      </c>
      <c r="AJ102" s="141">
        <f t="shared" si="192"/>
        <v>0</v>
      </c>
      <c r="AK102" s="150">
        <f t="shared" si="192"/>
        <v>20108</v>
      </c>
    </row>
    <row r="103" spans="1:37" x14ac:dyDescent="0.15">
      <c r="A103" s="251"/>
      <c r="B103" s="81">
        <v>2013</v>
      </c>
      <c r="C103" s="156">
        <f>'2013 AAU'!G3</f>
        <v>21296</v>
      </c>
      <c r="D103" s="143">
        <f>'2013 AAU'!B8</f>
        <v>28960810</v>
      </c>
      <c r="E103" s="157">
        <f t="shared" si="194"/>
        <v>-28939514</v>
      </c>
      <c r="F103" s="143">
        <f>Account_CP1!AL17-Account_CP1!AF17</f>
        <v>0</v>
      </c>
      <c r="G103" s="143">
        <f>Account_CP1!AM17-Account_CP1!AG17</f>
        <v>0</v>
      </c>
      <c r="H103" s="143">
        <f>Account_CP1!AN17-Account_CP1!AH17</f>
        <v>941</v>
      </c>
      <c r="I103" s="141">
        <f>'2013 CER'!H3</f>
        <v>7594708</v>
      </c>
      <c r="J103" s="141">
        <f>'2013 CER'!B9</f>
        <v>1916485</v>
      </c>
      <c r="K103" s="148">
        <f t="shared" si="188"/>
        <v>5678223</v>
      </c>
      <c r="L103" s="141">
        <v>0</v>
      </c>
      <c r="M103" s="173">
        <f>Account_CP1!CN17-Account_CP1!CH17</f>
        <v>0</v>
      </c>
      <c r="N103" s="175">
        <f>Account_CP1!CO17-Account_CP1!CI17</f>
        <v>0</v>
      </c>
      <c r="O103" s="175">
        <f>Account_CP1!CP17-Account_CP1!CJ17</f>
        <v>13027</v>
      </c>
      <c r="P103" s="141" t="s">
        <v>81</v>
      </c>
      <c r="Q103" s="150" t="s">
        <v>81</v>
      </c>
      <c r="R103" s="143">
        <f>'2013 ERU'!G3</f>
        <v>4633933</v>
      </c>
      <c r="S103" s="143">
        <f>'2013 ERU'!B8</f>
        <v>5062316</v>
      </c>
      <c r="T103" s="148">
        <f t="shared" si="195"/>
        <v>-428383</v>
      </c>
      <c r="U103" s="141">
        <v>0</v>
      </c>
      <c r="V103" s="149">
        <f>Account_CP1!FT17-Account_CP1!FN17</f>
        <v>0</v>
      </c>
      <c r="W103" s="141">
        <f>Account_CP1!FU17-Account_CP1!FO17</f>
        <v>0</v>
      </c>
      <c r="X103" s="150">
        <f>Account_CP1!FV17-Account_CP1!FP17</f>
        <v>0</v>
      </c>
      <c r="Y103" s="141">
        <v>0</v>
      </c>
      <c r="Z103" s="141">
        <v>0</v>
      </c>
      <c r="AA103" s="157">
        <f t="shared" si="196"/>
        <v>0</v>
      </c>
      <c r="AB103" s="149">
        <f>Account_CP1!GX17-Account_CP1!GR17</f>
        <v>0</v>
      </c>
      <c r="AC103" s="143">
        <f>Account_CP1!GY17-Account_CP1!GS17</f>
        <v>0</v>
      </c>
      <c r="AD103" s="171">
        <f>Account_CP1!GZ17-Account_CP1!GT17</f>
        <v>0</v>
      </c>
      <c r="AE103" s="143">
        <f t="shared" si="197"/>
        <v>12249937</v>
      </c>
      <c r="AF103" s="143">
        <f t="shared" si="197"/>
        <v>35939611</v>
      </c>
      <c r="AG103" s="155">
        <f t="shared" si="190"/>
        <v>-23689674</v>
      </c>
      <c r="AH103" s="149">
        <f t="shared" si="169"/>
        <v>0</v>
      </c>
      <c r="AI103" s="149">
        <f t="shared" si="192"/>
        <v>0</v>
      </c>
      <c r="AJ103" s="141">
        <f t="shared" si="192"/>
        <v>0</v>
      </c>
      <c r="AK103" s="150">
        <f t="shared" si="192"/>
        <v>13968</v>
      </c>
    </row>
    <row r="104" spans="1:37" x14ac:dyDescent="0.15">
      <c r="A104" s="251"/>
      <c r="B104" s="81">
        <v>2012</v>
      </c>
      <c r="C104" s="156">
        <f>'2012 AAU'!G3</f>
        <v>3600661</v>
      </c>
      <c r="D104" s="143">
        <f>'2012 AAU'!B8</f>
        <v>1886511</v>
      </c>
      <c r="E104" s="157">
        <f t="shared" si="194"/>
        <v>1714150</v>
      </c>
      <c r="F104" s="143">
        <f>Account_CP1!AF17-Account_CP1!Z17</f>
        <v>31402322</v>
      </c>
      <c r="G104" s="143">
        <f>Account_CP1!AG17-Account_CP1!AA17</f>
        <v>0</v>
      </c>
      <c r="H104" s="143">
        <f>Account_CP1!AH17-Account_CP1!AB17</f>
        <v>50</v>
      </c>
      <c r="I104" s="141">
        <f>'2012 CER'!H3</f>
        <v>3719717</v>
      </c>
      <c r="J104" s="141">
        <f>'2012 CER'!B9</f>
        <v>1291286</v>
      </c>
      <c r="K104" s="148">
        <f t="shared" si="188"/>
        <v>2428431</v>
      </c>
      <c r="L104" s="141">
        <v>0</v>
      </c>
      <c r="M104" s="173">
        <f>Account_CP1!CH17-Account_CP1!CB17</f>
        <v>3047888</v>
      </c>
      <c r="N104" s="175">
        <f>Account_CP1!CI17-Account_CP1!CC17</f>
        <v>0</v>
      </c>
      <c r="O104" s="175">
        <f>Account_CP1!CJ17-Account_CP1!CD17</f>
        <v>0</v>
      </c>
      <c r="P104" s="141" t="s">
        <v>81</v>
      </c>
      <c r="Q104" s="150" t="s">
        <v>81</v>
      </c>
      <c r="R104" s="143">
        <f>'2012 ERU'!G3</f>
        <v>4473107</v>
      </c>
      <c r="S104" s="143">
        <f>'2012 ERU'!B8</f>
        <v>170051</v>
      </c>
      <c r="T104" s="148">
        <f t="shared" si="195"/>
        <v>4303056</v>
      </c>
      <c r="U104" s="141">
        <v>0</v>
      </c>
      <c r="V104" s="149">
        <f>Account_CP1!FN17-Account_CP1!FH17</f>
        <v>632741</v>
      </c>
      <c r="W104" s="141">
        <f>Account_CP1!FO17-Account_CP1!FI17</f>
        <v>0</v>
      </c>
      <c r="X104" s="150">
        <f>Account_CP1!FP17-Account_CP1!FJ17</f>
        <v>0</v>
      </c>
      <c r="Y104" s="143">
        <f>'2012 RMU'!G3</f>
        <v>0</v>
      </c>
      <c r="Z104" s="143">
        <f>'2012 RMU'!B8</f>
        <v>0</v>
      </c>
      <c r="AA104" s="157">
        <f t="shared" si="196"/>
        <v>0</v>
      </c>
      <c r="AB104" s="149">
        <f>Account_CP1!GR17-Account_CP1!GL17</f>
        <v>0</v>
      </c>
      <c r="AC104" s="143">
        <f>Account_CP1!GS17-Account_CP1!GM17</f>
        <v>0</v>
      </c>
      <c r="AD104" s="171">
        <f>Account_CP1!GT17-Account_CP1!GN17</f>
        <v>0</v>
      </c>
      <c r="AE104" s="143">
        <f t="shared" si="197"/>
        <v>11793485</v>
      </c>
      <c r="AF104" s="143">
        <f t="shared" si="197"/>
        <v>3347848</v>
      </c>
      <c r="AG104" s="155">
        <f t="shared" si="190"/>
        <v>8445637</v>
      </c>
      <c r="AH104" s="149">
        <f t="shared" si="169"/>
        <v>0</v>
      </c>
      <c r="AI104" s="149">
        <f t="shared" si="192"/>
        <v>35082951</v>
      </c>
      <c r="AJ104" s="141">
        <f t="shared" si="192"/>
        <v>0</v>
      </c>
      <c r="AK104" s="150">
        <f t="shared" si="192"/>
        <v>50</v>
      </c>
    </row>
    <row r="105" spans="1:37" x14ac:dyDescent="0.15">
      <c r="A105" s="251"/>
      <c r="B105" s="81">
        <v>2011</v>
      </c>
      <c r="C105" s="156">
        <f>'2011 AAU'!G3</f>
        <v>12163752</v>
      </c>
      <c r="D105" s="143">
        <f>'2011 AAU'!B8</f>
        <v>10394345</v>
      </c>
      <c r="E105" s="157">
        <f t="shared" si="194"/>
        <v>1769407</v>
      </c>
      <c r="F105" s="143">
        <f>Account_CP1!Z17-Account_CP1!T17</f>
        <v>39383113</v>
      </c>
      <c r="G105" s="143">
        <f>Account_CP1!AA17-Account_CP1!U17</f>
        <v>0</v>
      </c>
      <c r="H105" s="143">
        <f>Account_CP1!AB17-Account_CP1!V17</f>
        <v>0</v>
      </c>
      <c r="I105" s="141">
        <f>'2011 CER'!H3</f>
        <v>4206060</v>
      </c>
      <c r="J105" s="141">
        <f>'2011 CER'!B9</f>
        <v>1555917</v>
      </c>
      <c r="K105" s="148">
        <f t="shared" si="188"/>
        <v>2650143</v>
      </c>
      <c r="L105" s="141">
        <v>0</v>
      </c>
      <c r="M105" s="173">
        <f>Account_CP1!CB17-Account_CP1!BV17</f>
        <v>1766742</v>
      </c>
      <c r="N105" s="175">
        <f>Account_CP1!CC17-Account_CP1!BW17</f>
        <v>0</v>
      </c>
      <c r="O105" s="175">
        <f>Account_CP1!CD17-Account_CP1!BX17</f>
        <v>3540</v>
      </c>
      <c r="P105" s="141" t="s">
        <v>81</v>
      </c>
      <c r="Q105" s="150" t="s">
        <v>81</v>
      </c>
      <c r="R105" s="143">
        <f>'2011 ERU'!G3</f>
        <v>1031814</v>
      </c>
      <c r="S105" s="143">
        <f>'2011 ERU'!B8</f>
        <v>74992</v>
      </c>
      <c r="T105" s="148">
        <f t="shared" si="195"/>
        <v>956822</v>
      </c>
      <c r="U105" s="141">
        <v>0</v>
      </c>
      <c r="V105" s="149">
        <f>Account_CP1!FH17-Account_CP1!FB17</f>
        <v>150447</v>
      </c>
      <c r="W105" s="141">
        <f>Account_CP1!FI17-Account_CP1!FC17</f>
        <v>0</v>
      </c>
      <c r="X105" s="150">
        <f>Account_CP1!FJ17-Account_CP1!FD17</f>
        <v>0</v>
      </c>
      <c r="Y105" s="143">
        <f>'2011 RMU'!G3</f>
        <v>0</v>
      </c>
      <c r="Z105" s="143">
        <f>'2011 RMU'!B8</f>
        <v>0</v>
      </c>
      <c r="AA105" s="157">
        <f t="shared" si="196"/>
        <v>0</v>
      </c>
      <c r="AB105" s="149">
        <f>Account_CP1!GL17</f>
        <v>0</v>
      </c>
      <c r="AC105" s="143">
        <f>Account_CP1!GM17</f>
        <v>0</v>
      </c>
      <c r="AD105" s="171">
        <f>Account_CP1!GN17</f>
        <v>0</v>
      </c>
      <c r="AE105" s="143">
        <f t="shared" si="197"/>
        <v>17401626</v>
      </c>
      <c r="AF105" s="143">
        <f t="shared" si="197"/>
        <v>12025254</v>
      </c>
      <c r="AG105" s="155">
        <f t="shared" si="190"/>
        <v>5376372</v>
      </c>
      <c r="AH105" s="149">
        <f t="shared" si="169"/>
        <v>0</v>
      </c>
      <c r="AI105" s="149">
        <f t="shared" si="192"/>
        <v>41300302</v>
      </c>
      <c r="AJ105" s="141">
        <f t="shared" si="192"/>
        <v>0</v>
      </c>
      <c r="AK105" s="150">
        <f t="shared" si="192"/>
        <v>3540</v>
      </c>
    </row>
    <row r="106" spans="1:37" x14ac:dyDescent="0.15">
      <c r="A106" s="251"/>
      <c r="B106" s="81">
        <v>2010</v>
      </c>
      <c r="C106" s="156">
        <f>'2010 AAU'!G3</f>
        <v>16460784</v>
      </c>
      <c r="D106" s="143">
        <f>'2010 AAU'!B8</f>
        <v>14422800</v>
      </c>
      <c r="E106" s="157">
        <f t="shared" si="194"/>
        <v>2037984</v>
      </c>
      <c r="F106" s="143">
        <f>Account_CP1!T17-Account_CP1!N17</f>
        <v>32866272</v>
      </c>
      <c r="G106" s="143">
        <f>Account_CP1!U17-Account_CP1!O17</f>
        <v>0</v>
      </c>
      <c r="H106" s="143">
        <f>Account_CP1!V17-Account_CP1!P17</f>
        <v>303</v>
      </c>
      <c r="I106" s="141">
        <f>'2010 CER'!H3</f>
        <v>2621262</v>
      </c>
      <c r="J106" s="141">
        <f>'2010 CER'!B9</f>
        <v>1068975</v>
      </c>
      <c r="K106" s="148">
        <f t="shared" si="188"/>
        <v>1552287</v>
      </c>
      <c r="L106" s="141">
        <v>0</v>
      </c>
      <c r="M106" s="173">
        <f>Account_CP1!BV17-Account_CP1!BP17</f>
        <v>1371083</v>
      </c>
      <c r="N106" s="175">
        <f>Account_CP1!BW17-Account_CP1!BQ17</f>
        <v>0</v>
      </c>
      <c r="O106" s="175">
        <f>Account_CP1!BX17-Account_CP1!BR17</f>
        <v>3</v>
      </c>
      <c r="P106" s="141" t="s">
        <v>81</v>
      </c>
      <c r="Q106" s="150" t="s">
        <v>81</v>
      </c>
      <c r="R106" s="143">
        <f>'2010 ERU'!G3</f>
        <v>605544</v>
      </c>
      <c r="S106" s="143">
        <f>'2010 ERU'!B8</f>
        <v>148378</v>
      </c>
      <c r="T106" s="148">
        <f t="shared" si="195"/>
        <v>457166</v>
      </c>
      <c r="U106" s="141">
        <v>0</v>
      </c>
      <c r="V106" s="149">
        <f>Account_CP1!FB17-Account_CP1!EV17</f>
        <v>131020</v>
      </c>
      <c r="W106" s="141">
        <f>Account_CP1!FC17-Account_CP1!EW17</f>
        <v>0</v>
      </c>
      <c r="X106" s="150">
        <f>Account_CP1!FD17-Account_CP1!EX17</f>
        <v>0</v>
      </c>
      <c r="Y106" s="143">
        <v>0</v>
      </c>
      <c r="Z106" s="143">
        <v>0</v>
      </c>
      <c r="AA106" s="157">
        <f t="shared" si="196"/>
        <v>0</v>
      </c>
      <c r="AB106" s="149" t="s">
        <v>81</v>
      </c>
      <c r="AC106" s="143" t="s">
        <v>81</v>
      </c>
      <c r="AD106" s="171" t="s">
        <v>81</v>
      </c>
      <c r="AE106" s="143">
        <f t="shared" si="197"/>
        <v>19687590</v>
      </c>
      <c r="AF106" s="143">
        <f t="shared" si="197"/>
        <v>15640153</v>
      </c>
      <c r="AG106" s="155">
        <f t="shared" si="190"/>
        <v>4047437</v>
      </c>
      <c r="AH106" s="149">
        <f t="shared" si="169"/>
        <v>0</v>
      </c>
      <c r="AI106" s="149">
        <f t="shared" si="192"/>
        <v>34368375</v>
      </c>
      <c r="AJ106" s="141">
        <f t="shared" si="192"/>
        <v>0</v>
      </c>
      <c r="AK106" s="150">
        <f t="shared" si="192"/>
        <v>306</v>
      </c>
    </row>
    <row r="107" spans="1:37" x14ac:dyDescent="0.15">
      <c r="A107" s="251"/>
      <c r="B107" s="81">
        <v>2009</v>
      </c>
      <c r="C107" s="156">
        <f>'2009 AAU'!G3</f>
        <v>11245353</v>
      </c>
      <c r="D107" s="143">
        <f>'2009 AAU'!B8</f>
        <v>13213205</v>
      </c>
      <c r="E107" s="157">
        <f t="shared" si="194"/>
        <v>-1967852</v>
      </c>
      <c r="F107" s="143">
        <f>Account_CP1!N17-Account_CP1!H17</f>
        <v>34848375</v>
      </c>
      <c r="G107" s="143">
        <f>Account_CP1!O17-Account_CP1!I17</f>
        <v>0</v>
      </c>
      <c r="H107" s="143">
        <f>Account_CP1!P17-Account_CP1!J17</f>
        <v>0</v>
      </c>
      <c r="I107" s="141">
        <f>'2009 CER'!H3</f>
        <v>2893121</v>
      </c>
      <c r="J107" s="141">
        <f>'2009 CER'!B9</f>
        <v>1240338</v>
      </c>
      <c r="K107" s="148">
        <f t="shared" si="188"/>
        <v>1652783</v>
      </c>
      <c r="L107" s="141">
        <v>0</v>
      </c>
      <c r="M107" s="173">
        <f>Account_CP1!BP17-Account_CP1!BJ17</f>
        <v>1146106</v>
      </c>
      <c r="N107" s="175">
        <f>Account_CP1!BQ17-Account_CP1!BK17</f>
        <v>0</v>
      </c>
      <c r="O107" s="175">
        <f>Account_CP1!BR17-Account_CP1!BL17</f>
        <v>5173</v>
      </c>
      <c r="P107" s="141" t="s">
        <v>81</v>
      </c>
      <c r="Q107" s="150" t="s">
        <v>81</v>
      </c>
      <c r="R107" s="143">
        <f>'2009 ERU'!G3</f>
        <v>34384</v>
      </c>
      <c r="S107" s="143">
        <f>'2009 ERU'!B8</f>
        <v>0</v>
      </c>
      <c r="T107" s="148">
        <f t="shared" si="195"/>
        <v>34384</v>
      </c>
      <c r="U107" s="141">
        <v>0</v>
      </c>
      <c r="V107" s="149">
        <f>Account_CP1!EV17-Account_CP1!EP17</f>
        <v>0</v>
      </c>
      <c r="W107" s="141">
        <f>Account_CP1!EW17-Account_CP1!EQ17</f>
        <v>0</v>
      </c>
      <c r="X107" s="150">
        <f>Account_CP1!EX17-Account_CP1!ER17</f>
        <v>0</v>
      </c>
      <c r="Y107" s="143">
        <v>0</v>
      </c>
      <c r="Z107" s="143">
        <v>0</v>
      </c>
      <c r="AA107" s="157">
        <f t="shared" si="196"/>
        <v>0</v>
      </c>
      <c r="AB107" s="149" t="s">
        <v>81</v>
      </c>
      <c r="AC107" s="143" t="s">
        <v>81</v>
      </c>
      <c r="AD107" s="171" t="s">
        <v>81</v>
      </c>
      <c r="AE107" s="143">
        <f t="shared" si="197"/>
        <v>14172858</v>
      </c>
      <c r="AF107" s="143">
        <f t="shared" si="197"/>
        <v>14453543</v>
      </c>
      <c r="AG107" s="155">
        <f t="shared" si="190"/>
        <v>-280685</v>
      </c>
      <c r="AH107" s="149">
        <f t="shared" si="169"/>
        <v>0</v>
      </c>
      <c r="AI107" s="149">
        <f t="shared" si="192"/>
        <v>35994481</v>
      </c>
      <c r="AJ107" s="141">
        <f t="shared" si="192"/>
        <v>0</v>
      </c>
      <c r="AK107" s="150">
        <f t="shared" si="192"/>
        <v>5173</v>
      </c>
    </row>
    <row r="108" spans="1:37" x14ac:dyDescent="0.15">
      <c r="A108" s="251"/>
      <c r="B108" s="81">
        <v>2008</v>
      </c>
      <c r="C108" s="156">
        <f>'2008 AAU'!G3</f>
        <v>8452348</v>
      </c>
      <c r="D108" s="143">
        <f>'2008 AAU'!B8</f>
        <v>10696349</v>
      </c>
      <c r="E108" s="157">
        <f t="shared" si="194"/>
        <v>-2244001</v>
      </c>
      <c r="F108" s="143">
        <f>Account_CP1!H17</f>
        <v>0</v>
      </c>
      <c r="G108" s="143">
        <f>Account_CP1!I17</f>
        <v>0</v>
      </c>
      <c r="H108" s="143">
        <f>Account_CP1!J17</f>
        <v>27</v>
      </c>
      <c r="I108" s="141">
        <f>'2008 CER'!H3</f>
        <v>2452985</v>
      </c>
      <c r="J108" s="141">
        <f>'2008 CER'!B9</f>
        <v>611884</v>
      </c>
      <c r="K108" s="148">
        <f t="shared" si="188"/>
        <v>1841101</v>
      </c>
      <c r="L108" s="141">
        <v>0</v>
      </c>
      <c r="M108" s="173">
        <f>Account_CP1!BJ17</f>
        <v>0</v>
      </c>
      <c r="N108" s="175">
        <f>Account_CP1!BK17</f>
        <v>0</v>
      </c>
      <c r="O108" s="175">
        <f>Account_CP1!BL17</f>
        <v>2</v>
      </c>
      <c r="P108" s="141" t="s">
        <v>81</v>
      </c>
      <c r="Q108" s="150" t="s">
        <v>81</v>
      </c>
      <c r="R108" s="143">
        <v>0</v>
      </c>
      <c r="S108" s="143">
        <v>0</v>
      </c>
      <c r="T108" s="148">
        <f t="shared" si="195"/>
        <v>0</v>
      </c>
      <c r="U108" s="141">
        <v>0</v>
      </c>
      <c r="V108" s="149">
        <f>Account_CP1!EP17</f>
        <v>0</v>
      </c>
      <c r="W108" s="141">
        <f>Account_CP1!EQ17</f>
        <v>0</v>
      </c>
      <c r="X108" s="150">
        <f>Account_CP1!ER17</f>
        <v>0</v>
      </c>
      <c r="Y108" s="143">
        <v>0</v>
      </c>
      <c r="Z108" s="143">
        <v>0</v>
      </c>
      <c r="AA108" s="157">
        <f t="shared" si="196"/>
        <v>0</v>
      </c>
      <c r="AB108" s="149" t="s">
        <v>81</v>
      </c>
      <c r="AC108" s="143" t="s">
        <v>81</v>
      </c>
      <c r="AD108" s="171" t="s">
        <v>81</v>
      </c>
      <c r="AE108" s="143">
        <f t="shared" si="197"/>
        <v>10905333</v>
      </c>
      <c r="AF108" s="143">
        <f t="shared" si="197"/>
        <v>11308233</v>
      </c>
      <c r="AG108" s="155">
        <f t="shared" si="190"/>
        <v>-402900</v>
      </c>
      <c r="AH108" s="149">
        <f t="shared" si="169"/>
        <v>0</v>
      </c>
      <c r="AI108" s="149">
        <f t="shared" si="192"/>
        <v>0</v>
      </c>
      <c r="AJ108" s="141">
        <f t="shared" si="192"/>
        <v>0</v>
      </c>
      <c r="AK108" s="150">
        <f t="shared" si="192"/>
        <v>29</v>
      </c>
    </row>
    <row r="109" spans="1:37" ht="15" x14ac:dyDescent="0.15">
      <c r="A109" s="252"/>
      <c r="B109" s="83" t="s">
        <v>233</v>
      </c>
      <c r="C109" s="151">
        <f t="shared" ref="C109:O109" si="198">SUM(C95:C108)</f>
        <v>62018545</v>
      </c>
      <c r="D109" s="152">
        <f t="shared" si="198"/>
        <v>82923117</v>
      </c>
      <c r="E109" s="153">
        <f t="shared" si="198"/>
        <v>-20904572</v>
      </c>
      <c r="F109" s="172">
        <f t="shared" si="198"/>
        <v>304541813</v>
      </c>
      <c r="G109" s="152">
        <f t="shared" si="198"/>
        <v>14516159</v>
      </c>
      <c r="H109" s="181">
        <f t="shared" si="198"/>
        <v>64503</v>
      </c>
      <c r="I109" s="176">
        <f t="shared" si="198"/>
        <v>27571373</v>
      </c>
      <c r="J109" s="176">
        <f t="shared" si="198"/>
        <v>8447288</v>
      </c>
      <c r="K109" s="176">
        <f t="shared" si="198"/>
        <v>19124085</v>
      </c>
      <c r="L109" s="176">
        <f t="shared" si="198"/>
        <v>6796785</v>
      </c>
      <c r="M109" s="176">
        <f t="shared" si="198"/>
        <v>12273471</v>
      </c>
      <c r="N109" s="176">
        <f t="shared" si="198"/>
        <v>0</v>
      </c>
      <c r="O109" s="176">
        <f t="shared" si="198"/>
        <v>45488</v>
      </c>
      <c r="P109" s="154" t="s">
        <v>81</v>
      </c>
      <c r="Q109" s="170" t="s">
        <v>81</v>
      </c>
      <c r="R109" s="152">
        <f t="shared" ref="R109:AK109" si="199">SUM(R95:R108)</f>
        <v>11495746</v>
      </c>
      <c r="S109" s="152">
        <f t="shared" si="199"/>
        <v>5536814</v>
      </c>
      <c r="T109" s="153">
        <f t="shared" si="199"/>
        <v>5958932</v>
      </c>
      <c r="U109" s="152">
        <f t="shared" si="199"/>
        <v>2917217</v>
      </c>
      <c r="V109" s="174">
        <f t="shared" si="199"/>
        <v>4088755</v>
      </c>
      <c r="W109" s="174">
        <f t="shared" si="199"/>
        <v>0</v>
      </c>
      <c r="X109" s="174">
        <f t="shared" si="199"/>
        <v>95</v>
      </c>
      <c r="Y109" s="152">
        <f t="shared" si="199"/>
        <v>0</v>
      </c>
      <c r="Z109" s="152">
        <f t="shared" si="199"/>
        <v>0</v>
      </c>
      <c r="AA109" s="153">
        <f t="shared" si="199"/>
        <v>0</v>
      </c>
      <c r="AB109" s="172">
        <f t="shared" si="199"/>
        <v>17449492</v>
      </c>
      <c r="AC109" s="152">
        <f t="shared" si="199"/>
        <v>0</v>
      </c>
      <c r="AD109" s="160">
        <f t="shared" si="199"/>
        <v>0</v>
      </c>
      <c r="AE109" s="152">
        <f t="shared" si="199"/>
        <v>101085664</v>
      </c>
      <c r="AF109" s="152">
        <f t="shared" si="199"/>
        <v>96907219</v>
      </c>
      <c r="AG109" s="153">
        <f t="shared" si="199"/>
        <v>4178445</v>
      </c>
      <c r="AH109" s="152">
        <f t="shared" si="199"/>
        <v>9714002</v>
      </c>
      <c r="AI109" s="172">
        <f t="shared" si="199"/>
        <v>338353531</v>
      </c>
      <c r="AJ109" s="152">
        <f t="shared" si="199"/>
        <v>14516159</v>
      </c>
      <c r="AK109" s="160">
        <f t="shared" si="199"/>
        <v>110086</v>
      </c>
    </row>
    <row r="110" spans="1:37" x14ac:dyDescent="0.15">
      <c r="A110" s="250" t="s">
        <v>157</v>
      </c>
      <c r="B110" s="82">
        <v>2021</v>
      </c>
      <c r="C110" s="156" t="s">
        <v>81</v>
      </c>
      <c r="D110" s="143" t="s">
        <v>81</v>
      </c>
      <c r="E110" s="157" t="s">
        <v>81</v>
      </c>
      <c r="F110" s="143" t="s">
        <v>81</v>
      </c>
      <c r="G110" s="144" t="s">
        <v>81</v>
      </c>
      <c r="H110" s="145" t="s">
        <v>81</v>
      </c>
      <c r="I110" s="141">
        <f>'2021 CER'!$I$3</f>
        <v>0</v>
      </c>
      <c r="J110" s="141">
        <f>'2021 CER'!$B$10</f>
        <v>0</v>
      </c>
      <c r="K110" s="148">
        <f t="shared" ref="K110" si="200">I110-J110</f>
        <v>0</v>
      </c>
      <c r="L110" s="141">
        <v>0</v>
      </c>
      <c r="M110" s="173">
        <f>Account_CP1!$EJ$9-Account_CP1!$ED$9</f>
        <v>0</v>
      </c>
      <c r="N110" s="175">
        <f>Account_CP1!$EE$9-Account_CP1!$DY$9</f>
        <v>0</v>
      </c>
      <c r="O110" s="175">
        <f>Account_CP1!$EL$9-Account_CP1!$DZ$9</f>
        <v>92021</v>
      </c>
      <c r="P110" s="141" t="s">
        <v>81</v>
      </c>
      <c r="Q110" s="150" t="s">
        <v>81</v>
      </c>
      <c r="R110" s="143" t="s">
        <v>81</v>
      </c>
      <c r="S110" s="143" t="s">
        <v>81</v>
      </c>
      <c r="T110" s="148" t="s">
        <v>81</v>
      </c>
      <c r="U110" s="141">
        <v>0</v>
      </c>
      <c r="V110" s="149" t="s">
        <v>81</v>
      </c>
      <c r="W110" s="141" t="s">
        <v>81</v>
      </c>
      <c r="X110" s="150" t="s">
        <v>81</v>
      </c>
      <c r="Y110" s="141" t="s">
        <v>81</v>
      </c>
      <c r="Z110" s="141" t="s">
        <v>81</v>
      </c>
      <c r="AA110" s="157" t="s">
        <v>81</v>
      </c>
      <c r="AB110" s="149" t="s">
        <v>81</v>
      </c>
      <c r="AC110" s="141" t="s">
        <v>81</v>
      </c>
      <c r="AD110" s="150" t="s">
        <v>81</v>
      </c>
      <c r="AE110" s="141">
        <f t="shared" ref="AE110" si="201">SUM(I110)</f>
        <v>0</v>
      </c>
      <c r="AF110" s="141">
        <f t="shared" ref="AF110" si="202">SUM(J110)</f>
        <v>0</v>
      </c>
      <c r="AG110" s="155">
        <f t="shared" ref="AG110" si="203">AE110-AF110</f>
        <v>0</v>
      </c>
      <c r="AH110" s="149">
        <f t="shared" ref="AH110" si="204">SUM(L110,U110)</f>
        <v>0</v>
      </c>
      <c r="AI110" s="149">
        <f t="shared" ref="AI110" si="205">SUM(F110,M110,V110,AB110)</f>
        <v>0</v>
      </c>
      <c r="AJ110" s="141">
        <f t="shared" ref="AJ110" si="206">SUM(G110,N110,W110,AC110)</f>
        <v>0</v>
      </c>
      <c r="AK110" s="150">
        <f t="shared" ref="AK110" si="207">SUM(H110,O110,X110,AD110)</f>
        <v>92021</v>
      </c>
    </row>
    <row r="111" spans="1:37" x14ac:dyDescent="0.15">
      <c r="A111" s="251"/>
      <c r="B111" s="82">
        <v>2020</v>
      </c>
      <c r="C111" s="156" t="s">
        <v>81</v>
      </c>
      <c r="D111" s="143" t="s">
        <v>81</v>
      </c>
      <c r="E111" s="157" t="s">
        <v>81</v>
      </c>
      <c r="F111" s="143" t="s">
        <v>81</v>
      </c>
      <c r="G111" s="144" t="s">
        <v>81</v>
      </c>
      <c r="H111" s="145" t="s">
        <v>81</v>
      </c>
      <c r="I111" s="141">
        <f>'2020 CER'!$I$3</f>
        <v>0</v>
      </c>
      <c r="J111" s="141">
        <f>'2020 CER'!$B$10</f>
        <v>0</v>
      </c>
      <c r="K111" s="148">
        <f t="shared" ref="K111" si="208">I111-J111</f>
        <v>0</v>
      </c>
      <c r="L111" s="141">
        <v>0</v>
      </c>
      <c r="M111" s="173">
        <f>Account_CP1!$ED$9-Account_CP1!$DX$9</f>
        <v>0</v>
      </c>
      <c r="N111" s="175">
        <f>Account_CP1!$EE$9-Account_CP1!$DY$9</f>
        <v>0</v>
      </c>
      <c r="O111" s="175">
        <f>Account_CP1!$EF$9-Account_CP1!$DZ$9</f>
        <v>9849</v>
      </c>
      <c r="P111" s="141" t="s">
        <v>81</v>
      </c>
      <c r="Q111" s="150" t="s">
        <v>81</v>
      </c>
      <c r="R111" s="143" t="s">
        <v>81</v>
      </c>
      <c r="S111" s="143" t="s">
        <v>81</v>
      </c>
      <c r="T111" s="148" t="s">
        <v>81</v>
      </c>
      <c r="U111" s="141">
        <v>0</v>
      </c>
      <c r="V111" s="149" t="s">
        <v>81</v>
      </c>
      <c r="W111" s="141" t="s">
        <v>81</v>
      </c>
      <c r="X111" s="150" t="s">
        <v>81</v>
      </c>
      <c r="Y111" s="141" t="s">
        <v>81</v>
      </c>
      <c r="Z111" s="141" t="s">
        <v>81</v>
      </c>
      <c r="AA111" s="157" t="s">
        <v>81</v>
      </c>
      <c r="AB111" s="149" t="s">
        <v>81</v>
      </c>
      <c r="AC111" s="141" t="s">
        <v>81</v>
      </c>
      <c r="AD111" s="150" t="s">
        <v>81</v>
      </c>
      <c r="AE111" s="141">
        <f t="shared" ref="AE111" si="209">SUM(I111)</f>
        <v>0</v>
      </c>
      <c r="AF111" s="141">
        <f t="shared" ref="AF111" si="210">SUM(J111)</f>
        <v>0</v>
      </c>
      <c r="AG111" s="155">
        <f t="shared" ref="AG111" si="211">AE111-AF111</f>
        <v>0</v>
      </c>
      <c r="AH111" s="149">
        <f t="shared" ref="AH111" si="212">SUM(L111,U111)</f>
        <v>0</v>
      </c>
      <c r="AI111" s="149">
        <f t="shared" ref="AI111" si="213">SUM(F111,M111,V111,AB111)</f>
        <v>0</v>
      </c>
      <c r="AJ111" s="141">
        <f t="shared" ref="AJ111" si="214">SUM(G111,N111,W111,AC111)</f>
        <v>0</v>
      </c>
      <c r="AK111" s="150">
        <f t="shared" ref="AK111" si="215">SUM(H111,O111,X111,AD111)</f>
        <v>9849</v>
      </c>
    </row>
    <row r="112" spans="1:37" x14ac:dyDescent="0.15">
      <c r="A112" s="251"/>
      <c r="B112" s="82">
        <v>2019</v>
      </c>
      <c r="C112" s="156" t="s">
        <v>81</v>
      </c>
      <c r="D112" s="143" t="s">
        <v>81</v>
      </c>
      <c r="E112" s="157" t="s">
        <v>81</v>
      </c>
      <c r="F112" s="143" t="s">
        <v>81</v>
      </c>
      <c r="G112" s="144" t="s">
        <v>81</v>
      </c>
      <c r="H112" s="145" t="s">
        <v>81</v>
      </c>
      <c r="I112" s="141">
        <f>'2019 CER'!$I$3</f>
        <v>0</v>
      </c>
      <c r="J112" s="141">
        <f>'2019 CER'!$B$10</f>
        <v>0</v>
      </c>
      <c r="K112" s="148">
        <f t="shared" ref="K112:K123" si="216">I112-J112</f>
        <v>0</v>
      </c>
      <c r="L112" s="141">
        <v>0</v>
      </c>
      <c r="M112" s="173">
        <f>Account_CP1!$DX$9-Account_CP1!$DR$9</f>
        <v>0</v>
      </c>
      <c r="N112" s="175">
        <f>Account_CP1!$DY$9-Account_CP1!$DS$9</f>
        <v>0</v>
      </c>
      <c r="O112" s="175">
        <f>Account_CP1!$DZ$9-Account_CP1!$DT$9</f>
        <v>52181</v>
      </c>
      <c r="P112" s="141" t="s">
        <v>81</v>
      </c>
      <c r="Q112" s="150" t="s">
        <v>81</v>
      </c>
      <c r="R112" s="143" t="s">
        <v>81</v>
      </c>
      <c r="S112" s="143" t="s">
        <v>81</v>
      </c>
      <c r="T112" s="148" t="s">
        <v>81</v>
      </c>
      <c r="U112" s="141">
        <v>0</v>
      </c>
      <c r="V112" s="149" t="s">
        <v>81</v>
      </c>
      <c r="W112" s="141" t="s">
        <v>81</v>
      </c>
      <c r="X112" s="150" t="s">
        <v>81</v>
      </c>
      <c r="Y112" s="141" t="s">
        <v>81</v>
      </c>
      <c r="Z112" s="141" t="s">
        <v>81</v>
      </c>
      <c r="AA112" s="157" t="s">
        <v>81</v>
      </c>
      <c r="AB112" s="149" t="s">
        <v>81</v>
      </c>
      <c r="AC112" s="141" t="s">
        <v>81</v>
      </c>
      <c r="AD112" s="150" t="s">
        <v>81</v>
      </c>
      <c r="AE112" s="141">
        <f t="shared" ref="AE112:AF115" si="217">SUM(I112)</f>
        <v>0</v>
      </c>
      <c r="AF112" s="141">
        <f t="shared" ref="AF112" si="218">SUM(J112)</f>
        <v>0</v>
      </c>
      <c r="AG112" s="155">
        <f t="shared" ref="AG112:AG123" si="219">AE112-AF112</f>
        <v>0</v>
      </c>
      <c r="AH112" s="149">
        <f t="shared" ref="AH112" si="220">SUM(L112,U112)</f>
        <v>0</v>
      </c>
      <c r="AI112" s="149">
        <f t="shared" ref="AI112:AK123" si="221">SUM(F112,M112,V112,AB112)</f>
        <v>0</v>
      </c>
      <c r="AJ112" s="141">
        <f t="shared" si="221"/>
        <v>0</v>
      </c>
      <c r="AK112" s="150">
        <f t="shared" si="221"/>
        <v>52181</v>
      </c>
    </row>
    <row r="113" spans="1:37" x14ac:dyDescent="0.15">
      <c r="A113" s="251"/>
      <c r="B113" s="82">
        <v>2018</v>
      </c>
      <c r="C113" s="156" t="s">
        <v>81</v>
      </c>
      <c r="D113" s="143" t="s">
        <v>81</v>
      </c>
      <c r="E113" s="157" t="s">
        <v>81</v>
      </c>
      <c r="F113" s="143" t="s">
        <v>81</v>
      </c>
      <c r="G113" s="144" t="s">
        <v>81</v>
      </c>
      <c r="H113" s="145" t="s">
        <v>81</v>
      </c>
      <c r="I113" s="141">
        <f>'2018 CER'!$I$3</f>
        <v>172</v>
      </c>
      <c r="J113" s="141">
        <f>'2018 CER'!$B$10</f>
        <v>0</v>
      </c>
      <c r="K113" s="148">
        <f t="shared" si="216"/>
        <v>172</v>
      </c>
      <c r="L113" s="141">
        <v>0</v>
      </c>
      <c r="M113" s="173">
        <f>Account_CP1!$DR$9-Account_CP1!$DL$9</f>
        <v>0</v>
      </c>
      <c r="N113" s="175">
        <f>Account_CP1!$DS$9-Account_CP1!$DM$9</f>
        <v>0</v>
      </c>
      <c r="O113" s="175">
        <f>Account_CP1!$DT$9-Account_CP1!$DN$9</f>
        <v>100883</v>
      </c>
      <c r="P113" s="141" t="s">
        <v>81</v>
      </c>
      <c r="Q113" s="150" t="s">
        <v>81</v>
      </c>
      <c r="R113" s="143" t="s">
        <v>81</v>
      </c>
      <c r="S113" s="143" t="s">
        <v>81</v>
      </c>
      <c r="T113" s="148" t="s">
        <v>81</v>
      </c>
      <c r="U113" s="141">
        <v>0</v>
      </c>
      <c r="V113" s="149" t="s">
        <v>81</v>
      </c>
      <c r="W113" s="141" t="s">
        <v>81</v>
      </c>
      <c r="X113" s="150" t="s">
        <v>81</v>
      </c>
      <c r="Y113" s="141" t="s">
        <v>81</v>
      </c>
      <c r="Z113" s="141" t="s">
        <v>81</v>
      </c>
      <c r="AA113" s="157" t="s">
        <v>81</v>
      </c>
      <c r="AB113" s="149" t="s">
        <v>81</v>
      </c>
      <c r="AC113" s="141" t="s">
        <v>81</v>
      </c>
      <c r="AD113" s="150" t="s">
        <v>81</v>
      </c>
      <c r="AE113" s="141">
        <f t="shared" si="217"/>
        <v>172</v>
      </c>
      <c r="AF113" s="141">
        <f t="shared" si="217"/>
        <v>0</v>
      </c>
      <c r="AG113" s="155">
        <f t="shared" si="219"/>
        <v>172</v>
      </c>
      <c r="AH113" s="149">
        <f t="shared" si="169"/>
        <v>0</v>
      </c>
      <c r="AI113" s="149">
        <f t="shared" si="221"/>
        <v>0</v>
      </c>
      <c r="AJ113" s="141">
        <f t="shared" si="221"/>
        <v>0</v>
      </c>
      <c r="AK113" s="150">
        <f t="shared" si="221"/>
        <v>100883</v>
      </c>
    </row>
    <row r="114" spans="1:37" x14ac:dyDescent="0.15">
      <c r="A114" s="251"/>
      <c r="B114" s="82">
        <v>2017</v>
      </c>
      <c r="C114" s="156" t="s">
        <v>81</v>
      </c>
      <c r="D114" s="143" t="s">
        <v>81</v>
      </c>
      <c r="E114" s="157" t="s">
        <v>81</v>
      </c>
      <c r="F114" s="143" t="s">
        <v>81</v>
      </c>
      <c r="G114" s="144" t="s">
        <v>81</v>
      </c>
      <c r="H114" s="145" t="s">
        <v>81</v>
      </c>
      <c r="I114" s="141">
        <f>'2017 CER'!$I$3</f>
        <v>0</v>
      </c>
      <c r="J114" s="141">
        <f>'2017 CER'!$B$10</f>
        <v>0</v>
      </c>
      <c r="K114" s="148">
        <f t="shared" si="216"/>
        <v>0</v>
      </c>
      <c r="L114" s="141">
        <v>0</v>
      </c>
      <c r="M114" s="173">
        <f>Account_CP1!$DL$9-Account_CP1!$DF$9</f>
        <v>0</v>
      </c>
      <c r="N114" s="175">
        <f>Account_CP1!$DM$9-Account_CP1!$DG$9</f>
        <v>0</v>
      </c>
      <c r="O114" s="175">
        <f>Account_CP1!$DN$9-Account_CP1!$DH$9</f>
        <v>34294</v>
      </c>
      <c r="P114" s="141" t="s">
        <v>81</v>
      </c>
      <c r="Q114" s="150" t="s">
        <v>81</v>
      </c>
      <c r="R114" s="143" t="s">
        <v>81</v>
      </c>
      <c r="S114" s="143" t="s">
        <v>81</v>
      </c>
      <c r="T114" s="148" t="s">
        <v>81</v>
      </c>
      <c r="U114" s="141">
        <v>0</v>
      </c>
      <c r="V114" s="149" t="s">
        <v>81</v>
      </c>
      <c r="W114" s="141" t="s">
        <v>81</v>
      </c>
      <c r="X114" s="150" t="s">
        <v>81</v>
      </c>
      <c r="Y114" s="141" t="s">
        <v>81</v>
      </c>
      <c r="Z114" s="141" t="s">
        <v>81</v>
      </c>
      <c r="AA114" s="157" t="s">
        <v>81</v>
      </c>
      <c r="AB114" s="149" t="s">
        <v>81</v>
      </c>
      <c r="AC114" s="141" t="s">
        <v>81</v>
      </c>
      <c r="AD114" s="150" t="s">
        <v>81</v>
      </c>
      <c r="AE114" s="141">
        <f t="shared" si="217"/>
        <v>0</v>
      </c>
      <c r="AF114" s="141">
        <f t="shared" si="217"/>
        <v>0</v>
      </c>
      <c r="AG114" s="155">
        <f t="shared" si="219"/>
        <v>0</v>
      </c>
      <c r="AH114" s="149">
        <f t="shared" si="169"/>
        <v>0</v>
      </c>
      <c r="AI114" s="149">
        <f t="shared" si="221"/>
        <v>0</v>
      </c>
      <c r="AJ114" s="141">
        <f t="shared" si="221"/>
        <v>0</v>
      </c>
      <c r="AK114" s="150">
        <f t="shared" si="221"/>
        <v>34294</v>
      </c>
    </row>
    <row r="115" spans="1:37" x14ac:dyDescent="0.15">
      <c r="A115" s="251"/>
      <c r="B115" s="81">
        <v>2016</v>
      </c>
      <c r="C115" s="156" t="s">
        <v>81</v>
      </c>
      <c r="D115" s="143" t="s">
        <v>81</v>
      </c>
      <c r="E115" s="157" t="s">
        <v>81</v>
      </c>
      <c r="F115" s="143" t="s">
        <v>81</v>
      </c>
      <c r="G115" s="144" t="s">
        <v>81</v>
      </c>
      <c r="H115" s="145" t="s">
        <v>81</v>
      </c>
      <c r="I115" s="141">
        <f>'2016 CER'!I3</f>
        <v>10047</v>
      </c>
      <c r="J115" s="141">
        <f>'2016 CER'!B10</f>
        <v>0</v>
      </c>
      <c r="K115" s="148">
        <f t="shared" si="216"/>
        <v>10047</v>
      </c>
      <c r="L115" s="141">
        <v>0</v>
      </c>
      <c r="M115" s="173">
        <f>Account_CP1!DF9-Account_CP1!CZ9</f>
        <v>0</v>
      </c>
      <c r="N115" s="175">
        <f>Account_CP1!DG9-Account_CP1!DA9</f>
        <v>0</v>
      </c>
      <c r="O115" s="175">
        <f>Account_CP1!DH9-Account_CP1!DB9</f>
        <v>238092</v>
      </c>
      <c r="P115" s="141" t="s">
        <v>81</v>
      </c>
      <c r="Q115" s="150" t="s">
        <v>81</v>
      </c>
      <c r="R115" s="143" t="s">
        <v>81</v>
      </c>
      <c r="S115" s="143" t="s">
        <v>81</v>
      </c>
      <c r="T115" s="148" t="s">
        <v>81</v>
      </c>
      <c r="U115" s="141">
        <v>0</v>
      </c>
      <c r="V115" s="149" t="s">
        <v>81</v>
      </c>
      <c r="W115" s="141" t="s">
        <v>81</v>
      </c>
      <c r="X115" s="150" t="s">
        <v>81</v>
      </c>
      <c r="Y115" s="141" t="s">
        <v>81</v>
      </c>
      <c r="Z115" s="141" t="s">
        <v>81</v>
      </c>
      <c r="AA115" s="157" t="s">
        <v>81</v>
      </c>
      <c r="AB115" s="149" t="s">
        <v>81</v>
      </c>
      <c r="AC115" s="141" t="s">
        <v>81</v>
      </c>
      <c r="AD115" s="150" t="s">
        <v>81</v>
      </c>
      <c r="AE115" s="141">
        <f t="shared" si="217"/>
        <v>10047</v>
      </c>
      <c r="AF115" s="141">
        <f t="shared" si="217"/>
        <v>0</v>
      </c>
      <c r="AG115" s="155">
        <f>AE115-AF115</f>
        <v>10047</v>
      </c>
      <c r="AH115" s="149">
        <f t="shared" si="169"/>
        <v>0</v>
      </c>
      <c r="AI115" s="149">
        <f t="shared" si="221"/>
        <v>0</v>
      </c>
      <c r="AJ115" s="141">
        <f t="shared" si="221"/>
        <v>0</v>
      </c>
      <c r="AK115" s="150">
        <f t="shared" si="221"/>
        <v>238092</v>
      </c>
    </row>
    <row r="116" spans="1:37" x14ac:dyDescent="0.15">
      <c r="A116" s="251"/>
      <c r="B116" s="81">
        <v>2015</v>
      </c>
      <c r="C116" s="156">
        <f>'2015 AAU'!H3</f>
        <v>1908807</v>
      </c>
      <c r="D116" s="143">
        <f>'2015 AAU'!B9</f>
        <v>10332927</v>
      </c>
      <c r="E116" s="157">
        <f t="shared" ref="E116:E123" si="222">C116-D116</f>
        <v>-8424120</v>
      </c>
      <c r="F116" s="143">
        <f>Account_CP1!AX9-Account_CP1!AR9</f>
        <v>2013580144</v>
      </c>
      <c r="G116" s="144">
        <f>Account_CP1!AY9-Account_CP1!AS9</f>
        <v>0</v>
      </c>
      <c r="H116" s="145">
        <f>Account_CP1!AZ9-Account_CP1!AT9</f>
        <v>0</v>
      </c>
      <c r="I116" s="141">
        <f>'2015 CER'!I3</f>
        <v>10447444</v>
      </c>
      <c r="J116" s="141">
        <f>'2015 CER'!B10</f>
        <v>2842590</v>
      </c>
      <c r="K116" s="148">
        <f t="shared" si="216"/>
        <v>7604854</v>
      </c>
      <c r="L116" s="141">
        <v>0</v>
      </c>
      <c r="M116" s="173">
        <f>Account_CP1!CZ9-Account_CP1!CT9</f>
        <v>26397364</v>
      </c>
      <c r="N116" s="175">
        <f>Account_CP1!DA9-Account_CP1!CU9</f>
        <v>0</v>
      </c>
      <c r="O116" s="175">
        <f>Account_CP1!DB9-Account_CP1!CV9</f>
        <v>20225</v>
      </c>
      <c r="P116" s="141" t="s">
        <v>81</v>
      </c>
      <c r="Q116" s="150" t="s">
        <v>81</v>
      </c>
      <c r="R116" s="143">
        <f>'2015 ERU'!H3</f>
        <v>6403367</v>
      </c>
      <c r="S116" s="143">
        <f>'2015 ERU'!B9</f>
        <v>371139</v>
      </c>
      <c r="T116" s="148">
        <f t="shared" ref="T116:T123" si="223">R116-S116</f>
        <v>6032228</v>
      </c>
      <c r="U116" s="141">
        <v>0</v>
      </c>
      <c r="V116" s="149">
        <f>Account_CP1!GF9-Account_CP1!FZ9</f>
        <v>20383022</v>
      </c>
      <c r="W116" s="141">
        <f>Account_CP1!GG9-Account_CP1!GA9</f>
        <v>0</v>
      </c>
      <c r="X116" s="150">
        <f>Account_CP1!GH9-Account_CP1!GB9</f>
        <v>774041</v>
      </c>
      <c r="Y116" s="141">
        <v>0</v>
      </c>
      <c r="Z116" s="141">
        <v>0</v>
      </c>
      <c r="AA116" s="157">
        <f t="shared" ref="AA116:AA123" si="224">Y116-Z116</f>
        <v>0</v>
      </c>
      <c r="AB116" s="149">
        <f>Account_CP1!HJ9-Account_CP1!HD9</f>
        <v>23648026</v>
      </c>
      <c r="AC116" s="143">
        <f>Account_CP1!HK9-Account_CP1!HE9</f>
        <v>22008899</v>
      </c>
      <c r="AD116" s="171">
        <f>Account_CP1!HL9-Account_CP1!HF9</f>
        <v>0</v>
      </c>
      <c r="AE116" s="143">
        <f t="shared" ref="AE116:AF123" si="225">SUM(C116+I116+R116+Y116)</f>
        <v>18759618</v>
      </c>
      <c r="AF116" s="143">
        <f t="shared" si="225"/>
        <v>13546656</v>
      </c>
      <c r="AG116" s="155">
        <f t="shared" si="219"/>
        <v>5212962</v>
      </c>
      <c r="AH116" s="149">
        <f t="shared" si="169"/>
        <v>0</v>
      </c>
      <c r="AI116" s="149">
        <f t="shared" si="221"/>
        <v>2084008556</v>
      </c>
      <c r="AJ116" s="141">
        <f t="shared" si="221"/>
        <v>22008899</v>
      </c>
      <c r="AK116" s="150">
        <f t="shared" si="221"/>
        <v>794266</v>
      </c>
    </row>
    <row r="117" spans="1:37" x14ac:dyDescent="0.15">
      <c r="A117" s="251"/>
      <c r="B117" s="81">
        <v>2014</v>
      </c>
      <c r="C117" s="156">
        <f>'2014 AAU'!H3</f>
        <v>0</v>
      </c>
      <c r="D117" s="143">
        <f>'2014 AAU'!B9</f>
        <v>0</v>
      </c>
      <c r="E117" s="157">
        <f t="shared" si="222"/>
        <v>0</v>
      </c>
      <c r="F117" s="143">
        <f>Account_CP1!AR9-Account_CP1!AL9</f>
        <v>0</v>
      </c>
      <c r="G117" s="144">
        <f>Account_CP1!AS9-Account_CP1!AM9</f>
        <v>0</v>
      </c>
      <c r="H117" s="145">
        <f>Account_CP1!AT9-Account_CP1!AN9</f>
        <v>0</v>
      </c>
      <c r="I117" s="141">
        <f>'2014 CER'!I3</f>
        <v>1723602</v>
      </c>
      <c r="J117" s="141">
        <f>'2014 CER'!B10</f>
        <v>1977809</v>
      </c>
      <c r="K117" s="148">
        <f t="shared" si="216"/>
        <v>-254207</v>
      </c>
      <c r="L117" s="141">
        <v>0</v>
      </c>
      <c r="M117" s="173">
        <f>Account_CP1!CT9-Account_CP1!CN9</f>
        <v>0</v>
      </c>
      <c r="N117" s="175">
        <f>Account_CP1!CU9-Account_CP1!CO9</f>
        <v>0</v>
      </c>
      <c r="O117" s="175">
        <f>Account_CP1!CV9-Account_CP1!CP9</f>
        <v>26595</v>
      </c>
      <c r="P117" s="141" t="s">
        <v>81</v>
      </c>
      <c r="Q117" s="150" t="s">
        <v>81</v>
      </c>
      <c r="R117" s="143">
        <f>'2014 ERU'!H3</f>
        <v>46988</v>
      </c>
      <c r="S117" s="143">
        <f>'2014 ERU'!B9</f>
        <v>244639</v>
      </c>
      <c r="T117" s="148">
        <f t="shared" si="223"/>
        <v>-197651</v>
      </c>
      <c r="U117" s="141">
        <v>0</v>
      </c>
      <c r="V117" s="149">
        <f>Account_CP1!FZ9-Account_CP1!FT9</f>
        <v>0</v>
      </c>
      <c r="W117" s="141">
        <f>Account_CP1!GA9-Account_CP1!FU9</f>
        <v>0</v>
      </c>
      <c r="X117" s="150">
        <f>Account_CP1!GB9-Account_CP1!FV9</f>
        <v>98558</v>
      </c>
      <c r="Y117" s="141">
        <v>0</v>
      </c>
      <c r="Z117" s="141">
        <v>0</v>
      </c>
      <c r="AA117" s="157">
        <f t="shared" si="224"/>
        <v>0</v>
      </c>
      <c r="AB117" s="149">
        <f>Account_CP1!HD9-Account_CP1!GX9</f>
        <v>0</v>
      </c>
      <c r="AC117" s="143">
        <f>Account_CP1!HE9-Account_CP1!GY9</f>
        <v>11241834</v>
      </c>
      <c r="AD117" s="171">
        <f>Account_CP1!HF9-Account_CP1!GZ9</f>
        <v>0</v>
      </c>
      <c r="AE117" s="143">
        <f t="shared" si="225"/>
        <v>1770590</v>
      </c>
      <c r="AF117" s="143">
        <f t="shared" si="225"/>
        <v>2222448</v>
      </c>
      <c r="AG117" s="155">
        <f t="shared" si="219"/>
        <v>-451858</v>
      </c>
      <c r="AH117" s="149">
        <f t="shared" si="169"/>
        <v>0</v>
      </c>
      <c r="AI117" s="149">
        <f t="shared" si="221"/>
        <v>0</v>
      </c>
      <c r="AJ117" s="141">
        <f t="shared" si="221"/>
        <v>11241834</v>
      </c>
      <c r="AK117" s="150">
        <f t="shared" si="221"/>
        <v>125153</v>
      </c>
    </row>
    <row r="118" spans="1:37" x14ac:dyDescent="0.15">
      <c r="A118" s="251"/>
      <c r="B118" s="81">
        <v>2013</v>
      </c>
      <c r="C118" s="156">
        <f>'2013 AAU'!H3</f>
        <v>0</v>
      </c>
      <c r="D118" s="143">
        <f>'2013 AAU'!B9</f>
        <v>264062073</v>
      </c>
      <c r="E118" s="157">
        <f t="shared" si="222"/>
        <v>-264062073</v>
      </c>
      <c r="F118" s="143">
        <f>Account_CP1!AL9-Account_CP1!AF9</f>
        <v>8157</v>
      </c>
      <c r="G118" s="144">
        <f>Account_CP1!AM9-Account_CP1!AG9</f>
        <v>0</v>
      </c>
      <c r="H118" s="145">
        <f>Account_CP1!AN9-Account_CP1!AH9</f>
        <v>0</v>
      </c>
      <c r="I118" s="141">
        <f>'2013 CER'!I3</f>
        <v>29603295</v>
      </c>
      <c r="J118" s="141">
        <f>'2013 CER'!B10</f>
        <v>24951648</v>
      </c>
      <c r="K118" s="148">
        <f t="shared" si="216"/>
        <v>4651647</v>
      </c>
      <c r="L118" s="141">
        <v>0</v>
      </c>
      <c r="M118" s="173">
        <f>Account_CP1!CN9-Account_CP1!CH9</f>
        <v>0</v>
      </c>
      <c r="N118" s="175">
        <f>Account_CP1!CO9-Account_CP1!CI9</f>
        <v>0</v>
      </c>
      <c r="O118" s="175">
        <f>Account_CP1!CP9-Account_CP1!CJ9</f>
        <v>53400</v>
      </c>
      <c r="P118" s="141" t="s">
        <v>81</v>
      </c>
      <c r="Q118" s="150" t="s">
        <v>81</v>
      </c>
      <c r="R118" s="143">
        <f>'2013 ERU'!H3</f>
        <v>16600463</v>
      </c>
      <c r="S118" s="143">
        <f>'2013 ERU'!B9</f>
        <v>20211810</v>
      </c>
      <c r="T118" s="148">
        <f t="shared" si="223"/>
        <v>-3611347</v>
      </c>
      <c r="U118" s="141">
        <v>0</v>
      </c>
      <c r="V118" s="149">
        <f>Account_CP1!FT9-Account_CP1!FN9</f>
        <v>0</v>
      </c>
      <c r="W118" s="141">
        <f>Account_CP1!FU9-Account_CP1!FO9</f>
        <v>0</v>
      </c>
      <c r="X118" s="150">
        <f>Account_CP1!FV9-Account_CP1!FP9</f>
        <v>112442</v>
      </c>
      <c r="Y118" s="141">
        <v>0</v>
      </c>
      <c r="Z118" s="141">
        <v>0</v>
      </c>
      <c r="AA118" s="157">
        <f t="shared" si="224"/>
        <v>0</v>
      </c>
      <c r="AB118" s="149">
        <f>Account_CP1!GX9-Account_CP1!GR9</f>
        <v>0</v>
      </c>
      <c r="AC118" s="143">
        <f>Account_CP1!GY9-Account_CP1!GS9</f>
        <v>18036686</v>
      </c>
      <c r="AD118" s="171">
        <f>Account_CP1!GZ9-Account_CP1!GT9</f>
        <v>0</v>
      </c>
      <c r="AE118" s="143">
        <f t="shared" si="225"/>
        <v>46203758</v>
      </c>
      <c r="AF118" s="143">
        <f t="shared" si="225"/>
        <v>309225531</v>
      </c>
      <c r="AG118" s="155">
        <f t="shared" si="219"/>
        <v>-263021773</v>
      </c>
      <c r="AH118" s="149">
        <f t="shared" si="169"/>
        <v>0</v>
      </c>
      <c r="AI118" s="149">
        <f t="shared" si="221"/>
        <v>8157</v>
      </c>
      <c r="AJ118" s="141">
        <f t="shared" si="221"/>
        <v>18036686</v>
      </c>
      <c r="AK118" s="150">
        <f t="shared" si="221"/>
        <v>165842</v>
      </c>
    </row>
    <row r="119" spans="1:37" x14ac:dyDescent="0.15">
      <c r="A119" s="251"/>
      <c r="B119" s="81">
        <v>2012</v>
      </c>
      <c r="C119" s="156">
        <f>'2012 AAU'!H3</f>
        <v>109371317</v>
      </c>
      <c r="D119" s="143">
        <f>'2012 AAU'!B9</f>
        <v>55962083</v>
      </c>
      <c r="E119" s="157">
        <f t="shared" si="222"/>
        <v>53409234</v>
      </c>
      <c r="F119" s="143">
        <f>Account_CP1!AF9-Account_CP1!Z9</f>
        <v>76853561</v>
      </c>
      <c r="G119" s="144">
        <f>Account_CP1!AG9-Account_CP1!AA9</f>
        <v>0</v>
      </c>
      <c r="H119" s="145">
        <f>Account_CP1!AH9-Account_CP1!AB9</f>
        <v>0</v>
      </c>
      <c r="I119" s="141">
        <f>'2012 CER'!I3</f>
        <v>67313514</v>
      </c>
      <c r="J119" s="141">
        <f>'2012 CER'!B10</f>
        <v>77655693</v>
      </c>
      <c r="K119" s="148">
        <f t="shared" si="216"/>
        <v>-10342179</v>
      </c>
      <c r="L119" s="141">
        <v>0</v>
      </c>
      <c r="M119" s="173">
        <f>Account_CP1!CH9-Account_CP1!CB9</f>
        <v>24181188</v>
      </c>
      <c r="N119" s="175">
        <f>Account_CP1!CI9-Account_CP1!CC9</f>
        <v>0</v>
      </c>
      <c r="O119" s="175">
        <f>Account_CP1!CJ9-Account_CP1!CD9</f>
        <v>279874</v>
      </c>
      <c r="P119" s="141" t="s">
        <v>81</v>
      </c>
      <c r="Q119" s="150" t="s">
        <v>81</v>
      </c>
      <c r="R119" s="143">
        <f>'2012 ERU'!H3</f>
        <v>65500964</v>
      </c>
      <c r="S119" s="143">
        <f>'2012 ERU'!B9</f>
        <v>50213956</v>
      </c>
      <c r="T119" s="148">
        <f t="shared" si="223"/>
        <v>15287008</v>
      </c>
      <c r="U119" s="141">
        <v>0</v>
      </c>
      <c r="V119" s="149">
        <f>Account_CP1!FN9-Account_CP1!FH9</f>
        <v>3339400</v>
      </c>
      <c r="W119" s="141">
        <f>Account_CP1!FO9-Account_CP1!FI9</f>
        <v>0</v>
      </c>
      <c r="X119" s="150">
        <f>Account_CP1!FP9-Account_CP1!FJ9</f>
        <v>64752</v>
      </c>
      <c r="Y119" s="143">
        <f>'2012 RMU'!H3</f>
        <v>0</v>
      </c>
      <c r="Z119" s="143">
        <f>'2012 RMU'!B9</f>
        <v>5150000</v>
      </c>
      <c r="AA119" s="157">
        <f t="shared" si="224"/>
        <v>-5150000</v>
      </c>
      <c r="AB119" s="149">
        <f>Account_CP1!GR9-Account_CP1!GL9</f>
        <v>0</v>
      </c>
      <c r="AC119" s="143">
        <f>Account_CP1!GS9-Account_CP1!GM9</f>
        <v>9169982</v>
      </c>
      <c r="AD119" s="171">
        <f>Account_CP1!GT9-Account_CP1!GN9</f>
        <v>0</v>
      </c>
      <c r="AE119" s="143">
        <f t="shared" si="225"/>
        <v>242185795</v>
      </c>
      <c r="AF119" s="143">
        <f t="shared" si="225"/>
        <v>188981732</v>
      </c>
      <c r="AG119" s="155">
        <f t="shared" si="219"/>
        <v>53204063</v>
      </c>
      <c r="AH119" s="149">
        <f t="shared" si="169"/>
        <v>0</v>
      </c>
      <c r="AI119" s="149">
        <f t="shared" si="221"/>
        <v>104374149</v>
      </c>
      <c r="AJ119" s="141">
        <f t="shared" si="221"/>
        <v>9169982</v>
      </c>
      <c r="AK119" s="150">
        <f t="shared" si="221"/>
        <v>344626</v>
      </c>
    </row>
    <row r="120" spans="1:37" x14ac:dyDescent="0.15">
      <c r="A120" s="251"/>
      <c r="B120" s="81">
        <v>2011</v>
      </c>
      <c r="C120" s="156">
        <f>'2011 AAU'!H3</f>
        <v>228287848</v>
      </c>
      <c r="D120" s="143">
        <f>'2011 AAU'!B9</f>
        <v>237255680</v>
      </c>
      <c r="E120" s="157">
        <f t="shared" si="222"/>
        <v>-8967832</v>
      </c>
      <c r="F120" s="143">
        <f>Account_CP1!Z9-Account_CP1!T9</f>
        <v>110182360</v>
      </c>
      <c r="G120" s="144">
        <f>Account_CP1!AA9-Account_CP1!U9</f>
        <v>12664693</v>
      </c>
      <c r="H120" s="145">
        <f>Account_CP1!AB9-Account_CP1!V9</f>
        <v>2140</v>
      </c>
      <c r="I120" s="141">
        <f>'2011 CER'!I3</f>
        <v>131806298</v>
      </c>
      <c r="J120" s="141">
        <f>'2011 CER'!B10</f>
        <v>88503213</v>
      </c>
      <c r="K120" s="148">
        <f t="shared" si="216"/>
        <v>43303085</v>
      </c>
      <c r="L120" s="141">
        <v>0</v>
      </c>
      <c r="M120" s="173">
        <f>Account_CP1!CB9-Account_CP1!BV9</f>
        <v>4405504</v>
      </c>
      <c r="N120" s="175">
        <f>Account_CP1!CC9-Account_CP1!BW9</f>
        <v>0</v>
      </c>
      <c r="O120" s="175">
        <f>Account_CP1!CD9-Account_CP1!BX9</f>
        <v>81049</v>
      </c>
      <c r="P120" s="141" t="s">
        <v>81</v>
      </c>
      <c r="Q120" s="150" t="s">
        <v>81</v>
      </c>
      <c r="R120" s="143">
        <f>'2011 ERU'!H3</f>
        <v>17074662</v>
      </c>
      <c r="S120" s="143">
        <f>'2011 ERU'!B9</f>
        <v>11886486</v>
      </c>
      <c r="T120" s="148">
        <f t="shared" si="223"/>
        <v>5188176</v>
      </c>
      <c r="U120" s="141">
        <v>0</v>
      </c>
      <c r="V120" s="149">
        <f>Account_CP1!FH9-Account_CP1!FB9</f>
        <v>680920</v>
      </c>
      <c r="W120" s="141">
        <f>Account_CP1!FI9-Account_CP1!FC9</f>
        <v>0</v>
      </c>
      <c r="X120" s="150">
        <f>Account_CP1!FJ9-Account_CP1!FD9</f>
        <v>0</v>
      </c>
      <c r="Y120" s="143">
        <f>'2011 RMU'!H3</f>
        <v>0</v>
      </c>
      <c r="Z120" s="143">
        <f>'2011 RMU'!B9</f>
        <v>0</v>
      </c>
      <c r="AA120" s="157">
        <f t="shared" si="224"/>
        <v>0</v>
      </c>
      <c r="AB120" s="149">
        <f>Account_CP1!GL9</f>
        <v>0</v>
      </c>
      <c r="AC120" s="143">
        <f>Account_CP1!GM9</f>
        <v>0</v>
      </c>
      <c r="AD120" s="171">
        <f>Account_CP1!GN9</f>
        <v>0</v>
      </c>
      <c r="AE120" s="143">
        <f t="shared" si="225"/>
        <v>377168808</v>
      </c>
      <c r="AF120" s="143">
        <f t="shared" si="225"/>
        <v>337645379</v>
      </c>
      <c r="AG120" s="155">
        <f t="shared" si="219"/>
        <v>39523429</v>
      </c>
      <c r="AH120" s="149">
        <f t="shared" si="169"/>
        <v>0</v>
      </c>
      <c r="AI120" s="149">
        <f t="shared" si="221"/>
        <v>115268784</v>
      </c>
      <c r="AJ120" s="141">
        <f t="shared" si="221"/>
        <v>12664693</v>
      </c>
      <c r="AK120" s="150">
        <f t="shared" si="221"/>
        <v>83189</v>
      </c>
    </row>
    <row r="121" spans="1:37" x14ac:dyDescent="0.15">
      <c r="A121" s="251"/>
      <c r="B121" s="81">
        <v>2010</v>
      </c>
      <c r="C121" s="156">
        <f>'2010 AAU'!H3</f>
        <v>320752919</v>
      </c>
      <c r="D121" s="143">
        <f>'2010 AAU'!B9</f>
        <v>347309126</v>
      </c>
      <c r="E121" s="157">
        <f t="shared" si="222"/>
        <v>-26556207</v>
      </c>
      <c r="F121" s="143">
        <f>Account_CP1!T9-Account_CP1!N9</f>
        <v>106867606</v>
      </c>
      <c r="G121" s="144">
        <f>Account_CP1!U9-Account_CP1!O9</f>
        <v>0</v>
      </c>
      <c r="H121" s="145">
        <f>Account_CP1!V9-Account_CP1!P9</f>
        <v>159</v>
      </c>
      <c r="I121" s="141">
        <f>'2010 CER'!I3</f>
        <v>84848060</v>
      </c>
      <c r="J121" s="141">
        <f>'2010 CER'!B10</f>
        <v>77462866</v>
      </c>
      <c r="K121" s="148">
        <f t="shared" si="216"/>
        <v>7385194</v>
      </c>
      <c r="L121" s="141">
        <v>0</v>
      </c>
      <c r="M121" s="173">
        <f>Account_CP1!BV9-Account_CP1!BP9</f>
        <v>3966996</v>
      </c>
      <c r="N121" s="175">
        <f>Account_CP1!BW9-Account_CP1!BQ9</f>
        <v>0</v>
      </c>
      <c r="O121" s="175">
        <f>Account_CP1!BX9-Account_CP1!BR9</f>
        <v>117470</v>
      </c>
      <c r="P121" s="141" t="s">
        <v>81</v>
      </c>
      <c r="Q121" s="150" t="s">
        <v>81</v>
      </c>
      <c r="R121" s="143">
        <f>'2010 ERU'!H3</f>
        <v>4730101</v>
      </c>
      <c r="S121" s="143">
        <f>'2010 ERU'!B9</f>
        <v>5058006</v>
      </c>
      <c r="T121" s="148">
        <f t="shared" si="223"/>
        <v>-327905</v>
      </c>
      <c r="U121" s="141">
        <v>0</v>
      </c>
      <c r="V121" s="149">
        <f>Account_CP1!FB9-Account_CP1!EV9</f>
        <v>303637</v>
      </c>
      <c r="W121" s="141">
        <f>Account_CP1!FC9-Account_CP1!EW9</f>
        <v>0</v>
      </c>
      <c r="X121" s="150">
        <f>Account_CP1!FD9-Account_CP1!EX9</f>
        <v>0</v>
      </c>
      <c r="Y121" s="143">
        <v>0</v>
      </c>
      <c r="Z121" s="143">
        <v>0</v>
      </c>
      <c r="AA121" s="157">
        <f t="shared" si="224"/>
        <v>0</v>
      </c>
      <c r="AB121" s="149" t="s">
        <v>81</v>
      </c>
      <c r="AC121" s="143" t="s">
        <v>81</v>
      </c>
      <c r="AD121" s="171" t="s">
        <v>81</v>
      </c>
      <c r="AE121" s="143">
        <f t="shared" si="225"/>
        <v>410331080</v>
      </c>
      <c r="AF121" s="143">
        <f t="shared" si="225"/>
        <v>429829998</v>
      </c>
      <c r="AG121" s="155">
        <f t="shared" si="219"/>
        <v>-19498918</v>
      </c>
      <c r="AH121" s="149">
        <f t="shared" si="169"/>
        <v>0</v>
      </c>
      <c r="AI121" s="149">
        <f t="shared" si="221"/>
        <v>111138239</v>
      </c>
      <c r="AJ121" s="141">
        <f t="shared" si="221"/>
        <v>0</v>
      </c>
      <c r="AK121" s="150">
        <f t="shared" si="221"/>
        <v>117629</v>
      </c>
    </row>
    <row r="122" spans="1:37" x14ac:dyDescent="0.15">
      <c r="A122" s="251"/>
      <c r="B122" s="81">
        <v>2009</v>
      </c>
      <c r="C122" s="156">
        <f>'2009 AAU'!H3</f>
        <v>950617377</v>
      </c>
      <c r="D122" s="143">
        <f>'2009 AAU'!B9</f>
        <v>882905506</v>
      </c>
      <c r="E122" s="157">
        <f t="shared" si="222"/>
        <v>67711871</v>
      </c>
      <c r="F122" s="143">
        <f>Account_CP1!N9-Account_CP1!H9</f>
        <v>118347827</v>
      </c>
      <c r="G122" s="144">
        <f>Account_CP1!O9-Account_CP1!I9</f>
        <v>0</v>
      </c>
      <c r="H122" s="145">
        <f>Account_CP1!P9-Account_CP1!J9</f>
        <v>1202</v>
      </c>
      <c r="I122" s="141">
        <f>'2009 CER'!I3</f>
        <v>43751554</v>
      </c>
      <c r="J122" s="141">
        <f>'2009 CER'!B10</f>
        <v>42495037</v>
      </c>
      <c r="K122" s="148">
        <f t="shared" si="216"/>
        <v>1256517</v>
      </c>
      <c r="L122" s="141">
        <v>0</v>
      </c>
      <c r="M122" s="173">
        <f>Account_CP1!BP9-Account_CP1!BJ9</f>
        <v>5710819</v>
      </c>
      <c r="N122" s="175">
        <f>Account_CP1!BQ9-Account_CP1!BK9</f>
        <v>0</v>
      </c>
      <c r="O122" s="175">
        <f>Account_CP1!BR9-Account_CP1!BL9</f>
        <v>60691</v>
      </c>
      <c r="P122" s="141" t="s">
        <v>81</v>
      </c>
      <c r="Q122" s="150" t="s">
        <v>81</v>
      </c>
      <c r="R122" s="143">
        <f>'2009 ERU'!H3</f>
        <v>50211</v>
      </c>
      <c r="S122" s="143">
        <f>'2009 ERU'!B9</f>
        <v>416386</v>
      </c>
      <c r="T122" s="148">
        <f t="shared" si="223"/>
        <v>-366175</v>
      </c>
      <c r="U122" s="141">
        <v>0</v>
      </c>
      <c r="V122" s="149">
        <f>Account_CP1!EV9-Account_CP1!EP9</f>
        <v>0</v>
      </c>
      <c r="W122" s="141">
        <f>Account_CP1!EW9-Account_CP1!EQ9</f>
        <v>0</v>
      </c>
      <c r="X122" s="150">
        <f>Account_CP1!EX9-Account_CP1!ER9</f>
        <v>0</v>
      </c>
      <c r="Y122" s="143">
        <v>0</v>
      </c>
      <c r="Z122" s="143">
        <v>0</v>
      </c>
      <c r="AA122" s="157">
        <f t="shared" si="224"/>
        <v>0</v>
      </c>
      <c r="AB122" s="149" t="s">
        <v>81</v>
      </c>
      <c r="AC122" s="143" t="s">
        <v>81</v>
      </c>
      <c r="AD122" s="171" t="s">
        <v>81</v>
      </c>
      <c r="AE122" s="143">
        <f t="shared" si="225"/>
        <v>994419142</v>
      </c>
      <c r="AF122" s="143">
        <f t="shared" si="225"/>
        <v>925816929</v>
      </c>
      <c r="AG122" s="155">
        <f t="shared" si="219"/>
        <v>68602213</v>
      </c>
      <c r="AH122" s="149">
        <f t="shared" si="169"/>
        <v>0</v>
      </c>
      <c r="AI122" s="149">
        <f t="shared" si="221"/>
        <v>124058646</v>
      </c>
      <c r="AJ122" s="141">
        <f t="shared" si="221"/>
        <v>0</v>
      </c>
      <c r="AK122" s="150">
        <f t="shared" si="221"/>
        <v>61893</v>
      </c>
    </row>
    <row r="123" spans="1:37" x14ac:dyDescent="0.15">
      <c r="A123" s="251"/>
      <c r="B123" s="81">
        <v>2008</v>
      </c>
      <c r="C123" s="156">
        <f>'2008 AAU'!H3</f>
        <v>182209881</v>
      </c>
      <c r="D123" s="143">
        <f>'2008 AAU'!B9</f>
        <v>180477120</v>
      </c>
      <c r="E123" s="157">
        <f t="shared" si="222"/>
        <v>1732761</v>
      </c>
      <c r="F123" s="143">
        <f>Account_CP1!H9</f>
        <v>0</v>
      </c>
      <c r="G123" s="144">
        <f>Account_CP1!I9</f>
        <v>0</v>
      </c>
      <c r="H123" s="145">
        <f>Account_CP1!J9</f>
        <v>2000</v>
      </c>
      <c r="I123" s="141">
        <f>'2008 CER'!I3</f>
        <v>36455001</v>
      </c>
      <c r="J123" s="141">
        <f>'2008 CER'!B10</f>
        <v>24279531</v>
      </c>
      <c r="K123" s="148">
        <f t="shared" si="216"/>
        <v>12175470</v>
      </c>
      <c r="L123" s="141">
        <v>0</v>
      </c>
      <c r="M123" s="173">
        <f>Account_CP1!BJ9</f>
        <v>0</v>
      </c>
      <c r="N123" s="175">
        <f>Account_CP1!BK9</f>
        <v>0</v>
      </c>
      <c r="O123" s="175">
        <f>Account_CP1!BL9</f>
        <v>15040</v>
      </c>
      <c r="P123" s="141" t="s">
        <v>81</v>
      </c>
      <c r="Q123" s="150" t="s">
        <v>81</v>
      </c>
      <c r="R123" s="143">
        <v>0</v>
      </c>
      <c r="S123" s="143">
        <v>0</v>
      </c>
      <c r="T123" s="148">
        <f t="shared" si="223"/>
        <v>0</v>
      </c>
      <c r="U123" s="141">
        <v>0</v>
      </c>
      <c r="V123" s="149">
        <f>Account_CP1!EP9</f>
        <v>0</v>
      </c>
      <c r="W123" s="141">
        <f>Account_CP1!EQ9</f>
        <v>0</v>
      </c>
      <c r="X123" s="150">
        <f>Account_CP1!ER9</f>
        <v>0</v>
      </c>
      <c r="Y123" s="143">
        <v>0</v>
      </c>
      <c r="Z123" s="143">
        <v>0</v>
      </c>
      <c r="AA123" s="157">
        <f t="shared" si="224"/>
        <v>0</v>
      </c>
      <c r="AB123" s="149" t="s">
        <v>81</v>
      </c>
      <c r="AC123" s="143" t="s">
        <v>81</v>
      </c>
      <c r="AD123" s="171" t="s">
        <v>81</v>
      </c>
      <c r="AE123" s="143">
        <f t="shared" si="225"/>
        <v>218664882</v>
      </c>
      <c r="AF123" s="143">
        <f t="shared" si="225"/>
        <v>204756651</v>
      </c>
      <c r="AG123" s="155">
        <f t="shared" si="219"/>
        <v>13908231</v>
      </c>
      <c r="AH123" s="149">
        <f t="shared" si="169"/>
        <v>0</v>
      </c>
      <c r="AI123" s="149">
        <f t="shared" si="221"/>
        <v>0</v>
      </c>
      <c r="AJ123" s="141">
        <f t="shared" si="221"/>
        <v>0</v>
      </c>
      <c r="AK123" s="150">
        <f t="shared" si="221"/>
        <v>17040</v>
      </c>
    </row>
    <row r="124" spans="1:37" ht="15" x14ac:dyDescent="0.15">
      <c r="A124" s="252"/>
      <c r="B124" s="83" t="s">
        <v>233</v>
      </c>
      <c r="C124" s="151">
        <f t="shared" ref="C124:O124" si="226">SUM(C110:C123)</f>
        <v>1793148149</v>
      </c>
      <c r="D124" s="152">
        <f t="shared" si="226"/>
        <v>1978304515</v>
      </c>
      <c r="E124" s="153">
        <f t="shared" si="226"/>
        <v>-185156366</v>
      </c>
      <c r="F124" s="172">
        <f t="shared" si="226"/>
        <v>2425839655</v>
      </c>
      <c r="G124" s="152">
        <f t="shared" si="226"/>
        <v>12664693</v>
      </c>
      <c r="H124" s="181">
        <f t="shared" si="226"/>
        <v>5501</v>
      </c>
      <c r="I124" s="176">
        <f t="shared" si="226"/>
        <v>405958987</v>
      </c>
      <c r="J124" s="176">
        <f t="shared" si="226"/>
        <v>340168387</v>
      </c>
      <c r="K124" s="176">
        <f t="shared" si="226"/>
        <v>65790600</v>
      </c>
      <c r="L124" s="176">
        <f t="shared" si="226"/>
        <v>0</v>
      </c>
      <c r="M124" s="176">
        <f t="shared" si="226"/>
        <v>64661871</v>
      </c>
      <c r="N124" s="176">
        <f t="shared" si="226"/>
        <v>0</v>
      </c>
      <c r="O124" s="176">
        <f t="shared" si="226"/>
        <v>1181664</v>
      </c>
      <c r="P124" s="154" t="s">
        <v>81</v>
      </c>
      <c r="Q124" s="170" t="s">
        <v>81</v>
      </c>
      <c r="R124" s="152">
        <f t="shared" ref="R124:AK124" si="227">SUM(R110:R123)</f>
        <v>110406756</v>
      </c>
      <c r="S124" s="152">
        <f t="shared" si="227"/>
        <v>88402422</v>
      </c>
      <c r="T124" s="153">
        <f t="shared" si="227"/>
        <v>22004334</v>
      </c>
      <c r="U124" s="152">
        <f t="shared" si="227"/>
        <v>0</v>
      </c>
      <c r="V124" s="174">
        <f t="shared" si="227"/>
        <v>24706979</v>
      </c>
      <c r="W124" s="174">
        <f t="shared" si="227"/>
        <v>0</v>
      </c>
      <c r="X124" s="174">
        <f t="shared" si="227"/>
        <v>1049793</v>
      </c>
      <c r="Y124" s="152">
        <f t="shared" si="227"/>
        <v>0</v>
      </c>
      <c r="Z124" s="152">
        <f t="shared" si="227"/>
        <v>5150000</v>
      </c>
      <c r="AA124" s="153">
        <f t="shared" si="227"/>
        <v>-5150000</v>
      </c>
      <c r="AB124" s="172">
        <f t="shared" si="227"/>
        <v>23648026</v>
      </c>
      <c r="AC124" s="152">
        <f t="shared" si="227"/>
        <v>60457401</v>
      </c>
      <c r="AD124" s="160">
        <f t="shared" si="227"/>
        <v>0</v>
      </c>
      <c r="AE124" s="152">
        <f t="shared" si="227"/>
        <v>2309513892</v>
      </c>
      <c r="AF124" s="152">
        <f t="shared" si="227"/>
        <v>2412025324</v>
      </c>
      <c r="AG124" s="153">
        <f t="shared" si="227"/>
        <v>-102511432</v>
      </c>
      <c r="AH124" s="152">
        <f t="shared" si="227"/>
        <v>0</v>
      </c>
      <c r="AI124" s="172">
        <f t="shared" si="227"/>
        <v>2538856531</v>
      </c>
      <c r="AJ124" s="152">
        <f t="shared" si="227"/>
        <v>73122094</v>
      </c>
      <c r="AK124" s="160">
        <f t="shared" si="227"/>
        <v>2236958</v>
      </c>
    </row>
    <row r="125" spans="1:37" x14ac:dyDescent="0.15">
      <c r="A125" s="250" t="s">
        <v>158</v>
      </c>
      <c r="B125" s="82">
        <v>2021</v>
      </c>
      <c r="C125" s="156" t="s">
        <v>81</v>
      </c>
      <c r="D125" s="143" t="s">
        <v>81</v>
      </c>
      <c r="E125" s="157" t="s">
        <v>81</v>
      </c>
      <c r="F125" s="143" t="s">
        <v>81</v>
      </c>
      <c r="G125" s="144" t="s">
        <v>81</v>
      </c>
      <c r="H125" s="145" t="s">
        <v>81</v>
      </c>
      <c r="I125" s="141">
        <f>'2021 CER'!$J$3</f>
        <v>127293</v>
      </c>
      <c r="J125" s="141">
        <f>'2021 CER'!$B$11</f>
        <v>0</v>
      </c>
      <c r="K125" s="148">
        <f t="shared" ref="K125" si="228">I125-J125</f>
        <v>127293</v>
      </c>
      <c r="L125" s="141">
        <v>0</v>
      </c>
      <c r="M125" s="173">
        <f>Account_CP1!$EJ$7-Account_CP1!$ED$7</f>
        <v>0</v>
      </c>
      <c r="N125" s="175">
        <f>Account_CP1!$EE$7-Account_CP1!$DY$7</f>
        <v>0</v>
      </c>
      <c r="O125" s="175">
        <f>Account_CP1!$EL$7-Account_CP1!$DT$7</f>
        <v>197704</v>
      </c>
      <c r="P125" s="141" t="s">
        <v>0</v>
      </c>
      <c r="Q125" s="150" t="s">
        <v>81</v>
      </c>
      <c r="R125" s="143" t="s">
        <v>81</v>
      </c>
      <c r="S125" s="143" t="s">
        <v>81</v>
      </c>
      <c r="T125" s="148" t="s">
        <v>81</v>
      </c>
      <c r="U125" s="141">
        <v>0</v>
      </c>
      <c r="V125" s="149" t="s">
        <v>81</v>
      </c>
      <c r="W125" s="141" t="s">
        <v>81</v>
      </c>
      <c r="X125" s="150" t="s">
        <v>81</v>
      </c>
      <c r="Y125" s="141" t="s">
        <v>81</v>
      </c>
      <c r="Z125" s="141" t="s">
        <v>81</v>
      </c>
      <c r="AA125" s="157" t="s">
        <v>81</v>
      </c>
      <c r="AB125" s="149" t="s">
        <v>81</v>
      </c>
      <c r="AC125" s="141" t="s">
        <v>81</v>
      </c>
      <c r="AD125" s="150" t="s">
        <v>81</v>
      </c>
      <c r="AE125" s="141">
        <f t="shared" ref="AE125" si="229">SUM(I125)</f>
        <v>127293</v>
      </c>
      <c r="AF125" s="141">
        <f t="shared" ref="AF125" si="230">SUM(J125)</f>
        <v>0</v>
      </c>
      <c r="AG125" s="155">
        <f t="shared" ref="AG125" si="231">AE125-AF125</f>
        <v>127293</v>
      </c>
      <c r="AH125" s="149">
        <f t="shared" ref="AH125" si="232">SUM(L125,U125)</f>
        <v>0</v>
      </c>
      <c r="AI125" s="149">
        <f t="shared" ref="AI125" si="233">SUM(F125,M125,V125,AB125)</f>
        <v>0</v>
      </c>
      <c r="AJ125" s="141">
        <f t="shared" ref="AJ125" si="234">SUM(G125,N125,W125,AC125)</f>
        <v>0</v>
      </c>
      <c r="AK125" s="150">
        <f t="shared" ref="AK125" si="235">SUM(H125,O125,X125,AD125)</f>
        <v>197704</v>
      </c>
    </row>
    <row r="126" spans="1:37" x14ac:dyDescent="0.15">
      <c r="A126" s="251"/>
      <c r="B126" s="82">
        <v>2020</v>
      </c>
      <c r="C126" s="156" t="s">
        <v>81</v>
      </c>
      <c r="D126" s="143" t="s">
        <v>81</v>
      </c>
      <c r="E126" s="157" t="s">
        <v>81</v>
      </c>
      <c r="F126" s="143" t="s">
        <v>81</v>
      </c>
      <c r="G126" s="144" t="s">
        <v>81</v>
      </c>
      <c r="H126" s="145" t="s">
        <v>81</v>
      </c>
      <c r="I126" s="141">
        <f>'2020 CER'!$J$3</f>
        <v>100</v>
      </c>
      <c r="J126" s="141">
        <f>'2020 CER'!$B$11</f>
        <v>0</v>
      </c>
      <c r="K126" s="148">
        <f t="shared" ref="K126" si="236">I126-J126</f>
        <v>100</v>
      </c>
      <c r="L126" s="141">
        <v>0</v>
      </c>
      <c r="M126" s="173">
        <f>Account_CP1!$ED$7-Account_CP1!$DX$7</f>
        <v>0</v>
      </c>
      <c r="N126" s="175">
        <f>Account_CP1!$EE$7-Account_CP1!$DY$7</f>
        <v>0</v>
      </c>
      <c r="O126" s="175">
        <f>Account_CP1!$EF$7-Account_CP1!$DT$7</f>
        <v>52024</v>
      </c>
      <c r="P126" s="141" t="s">
        <v>0</v>
      </c>
      <c r="Q126" s="150" t="s">
        <v>81</v>
      </c>
      <c r="R126" s="143" t="s">
        <v>81</v>
      </c>
      <c r="S126" s="143" t="s">
        <v>81</v>
      </c>
      <c r="T126" s="148" t="s">
        <v>81</v>
      </c>
      <c r="U126" s="141">
        <v>0</v>
      </c>
      <c r="V126" s="149" t="s">
        <v>81</v>
      </c>
      <c r="W126" s="141" t="s">
        <v>81</v>
      </c>
      <c r="X126" s="150" t="s">
        <v>81</v>
      </c>
      <c r="Y126" s="141" t="s">
        <v>81</v>
      </c>
      <c r="Z126" s="141" t="s">
        <v>81</v>
      </c>
      <c r="AA126" s="157" t="s">
        <v>81</v>
      </c>
      <c r="AB126" s="149" t="s">
        <v>81</v>
      </c>
      <c r="AC126" s="141" t="s">
        <v>81</v>
      </c>
      <c r="AD126" s="150" t="s">
        <v>81</v>
      </c>
      <c r="AE126" s="141">
        <f t="shared" ref="AE126" si="237">SUM(I126)</f>
        <v>100</v>
      </c>
      <c r="AF126" s="141">
        <f t="shared" ref="AF126" si="238">SUM(J126)</f>
        <v>0</v>
      </c>
      <c r="AG126" s="155">
        <f t="shared" ref="AG126" si="239">AE126-AF126</f>
        <v>100</v>
      </c>
      <c r="AH126" s="149">
        <f t="shared" ref="AH126" si="240">SUM(L126,U126)</f>
        <v>0</v>
      </c>
      <c r="AI126" s="149">
        <f t="shared" ref="AI126" si="241">SUM(F126,M126,V126,AB126)</f>
        <v>0</v>
      </c>
      <c r="AJ126" s="141">
        <f t="shared" ref="AJ126" si="242">SUM(G126,N126,W126,AC126)</f>
        <v>0</v>
      </c>
      <c r="AK126" s="150">
        <f t="shared" ref="AK126" si="243">SUM(H126,O126,X126,AD126)</f>
        <v>52024</v>
      </c>
    </row>
    <row r="127" spans="1:37" x14ac:dyDescent="0.15">
      <c r="A127" s="251"/>
      <c r="B127" s="82">
        <v>2019</v>
      </c>
      <c r="C127" s="156" t="s">
        <v>81</v>
      </c>
      <c r="D127" s="143" t="s">
        <v>81</v>
      </c>
      <c r="E127" s="157" t="s">
        <v>81</v>
      </c>
      <c r="F127" s="143" t="s">
        <v>81</v>
      </c>
      <c r="G127" s="144" t="s">
        <v>81</v>
      </c>
      <c r="H127" s="145" t="s">
        <v>81</v>
      </c>
      <c r="I127" s="141">
        <f>'2019 CER'!$J$3</f>
        <v>3222</v>
      </c>
      <c r="J127" s="141">
        <f>'2019 CER'!$B$11</f>
        <v>0</v>
      </c>
      <c r="K127" s="148">
        <f t="shared" ref="K127:K138" si="244">I127-J127</f>
        <v>3222</v>
      </c>
      <c r="L127" s="141">
        <v>0</v>
      </c>
      <c r="M127" s="173">
        <f>Account_CP1!$DX$7-Account_CP1!$DR$7</f>
        <v>0</v>
      </c>
      <c r="N127" s="175">
        <f>Account_CP1!$DY$7-Account_CP1!$DS$7</f>
        <v>0</v>
      </c>
      <c r="O127" s="175">
        <f>Account_CP1!$DZ$7-Account_CP1!$DT$7</f>
        <v>49924</v>
      </c>
      <c r="P127" s="141" t="s">
        <v>81</v>
      </c>
      <c r="Q127" s="150" t="s">
        <v>81</v>
      </c>
      <c r="R127" s="143" t="s">
        <v>81</v>
      </c>
      <c r="S127" s="143" t="s">
        <v>81</v>
      </c>
      <c r="T127" s="148" t="s">
        <v>81</v>
      </c>
      <c r="U127" s="141">
        <v>0</v>
      </c>
      <c r="V127" s="149" t="s">
        <v>81</v>
      </c>
      <c r="W127" s="141" t="s">
        <v>81</v>
      </c>
      <c r="X127" s="150" t="s">
        <v>81</v>
      </c>
      <c r="Y127" s="141" t="s">
        <v>81</v>
      </c>
      <c r="Z127" s="141" t="s">
        <v>81</v>
      </c>
      <c r="AA127" s="157" t="s">
        <v>81</v>
      </c>
      <c r="AB127" s="149" t="s">
        <v>81</v>
      </c>
      <c r="AC127" s="141" t="s">
        <v>81</v>
      </c>
      <c r="AD127" s="150" t="s">
        <v>81</v>
      </c>
      <c r="AE127" s="141">
        <f t="shared" ref="AE127:AF130" si="245">SUM(I127)</f>
        <v>3222</v>
      </c>
      <c r="AF127" s="141">
        <f t="shared" ref="AF127" si="246">SUM(J127)</f>
        <v>0</v>
      </c>
      <c r="AG127" s="155">
        <f t="shared" ref="AG127:AG138" si="247">AE127-AF127</f>
        <v>3222</v>
      </c>
      <c r="AH127" s="149">
        <f t="shared" ref="AH127" si="248">SUM(L127,U127)</f>
        <v>0</v>
      </c>
      <c r="AI127" s="149">
        <f t="shared" ref="AI127:AK138" si="249">SUM(F127,M127,V127,AB127)</f>
        <v>0</v>
      </c>
      <c r="AJ127" s="141">
        <f t="shared" si="249"/>
        <v>0</v>
      </c>
      <c r="AK127" s="150">
        <f t="shared" si="249"/>
        <v>49924</v>
      </c>
    </row>
    <row r="128" spans="1:37" x14ac:dyDescent="0.15">
      <c r="A128" s="251"/>
      <c r="B128" s="82">
        <v>2018</v>
      </c>
      <c r="C128" s="156" t="s">
        <v>81</v>
      </c>
      <c r="D128" s="143" t="s">
        <v>81</v>
      </c>
      <c r="E128" s="157" t="s">
        <v>81</v>
      </c>
      <c r="F128" s="143" t="s">
        <v>81</v>
      </c>
      <c r="G128" s="144" t="s">
        <v>81</v>
      </c>
      <c r="H128" s="145" t="s">
        <v>81</v>
      </c>
      <c r="I128" s="141">
        <f>'2018 CER'!$J$3</f>
        <v>4313</v>
      </c>
      <c r="J128" s="141">
        <f>'2018 CER'!$B$11</f>
        <v>0</v>
      </c>
      <c r="K128" s="148">
        <f t="shared" si="244"/>
        <v>4313</v>
      </c>
      <c r="L128" s="141">
        <v>0</v>
      </c>
      <c r="M128" s="173">
        <f>Account_CP1!$DR$7-Account_CP1!$DL$7</f>
        <v>0</v>
      </c>
      <c r="N128" s="175">
        <f>Account_CP1!$DS$7-Account_CP1!$DM$7</f>
        <v>0</v>
      </c>
      <c r="O128" s="175">
        <f>Account_CP1!$DT$7-Account_CP1!$DN$7</f>
        <v>140779</v>
      </c>
      <c r="P128" s="141" t="s">
        <v>81</v>
      </c>
      <c r="Q128" s="150" t="s">
        <v>81</v>
      </c>
      <c r="R128" s="143" t="s">
        <v>81</v>
      </c>
      <c r="S128" s="143" t="s">
        <v>81</v>
      </c>
      <c r="T128" s="148" t="s">
        <v>81</v>
      </c>
      <c r="U128" s="141">
        <v>0</v>
      </c>
      <c r="V128" s="149" t="s">
        <v>81</v>
      </c>
      <c r="W128" s="141" t="s">
        <v>81</v>
      </c>
      <c r="X128" s="150" t="s">
        <v>81</v>
      </c>
      <c r="Y128" s="141" t="s">
        <v>81</v>
      </c>
      <c r="Z128" s="141" t="s">
        <v>81</v>
      </c>
      <c r="AA128" s="157" t="s">
        <v>81</v>
      </c>
      <c r="AB128" s="149" t="s">
        <v>81</v>
      </c>
      <c r="AC128" s="141" t="s">
        <v>81</v>
      </c>
      <c r="AD128" s="150" t="s">
        <v>81</v>
      </c>
      <c r="AE128" s="141">
        <f t="shared" si="245"/>
        <v>4313</v>
      </c>
      <c r="AF128" s="141">
        <f t="shared" si="245"/>
        <v>0</v>
      </c>
      <c r="AG128" s="155">
        <f t="shared" si="247"/>
        <v>4313</v>
      </c>
      <c r="AH128" s="149">
        <f t="shared" si="169"/>
        <v>0</v>
      </c>
      <c r="AI128" s="149">
        <f t="shared" si="249"/>
        <v>0</v>
      </c>
      <c r="AJ128" s="141">
        <f t="shared" si="249"/>
        <v>0</v>
      </c>
      <c r="AK128" s="150">
        <f t="shared" si="249"/>
        <v>140779</v>
      </c>
    </row>
    <row r="129" spans="1:37" x14ac:dyDescent="0.15">
      <c r="A129" s="251"/>
      <c r="B129" s="82">
        <v>2017</v>
      </c>
      <c r="C129" s="156" t="s">
        <v>81</v>
      </c>
      <c r="D129" s="143" t="s">
        <v>81</v>
      </c>
      <c r="E129" s="157" t="s">
        <v>81</v>
      </c>
      <c r="F129" s="143" t="s">
        <v>81</v>
      </c>
      <c r="G129" s="144" t="s">
        <v>81</v>
      </c>
      <c r="H129" s="145" t="s">
        <v>81</v>
      </c>
      <c r="I129" s="141">
        <f>'2017 CER'!$J$3</f>
        <v>9341</v>
      </c>
      <c r="J129" s="141">
        <f>'2017 CER'!$B$11</f>
        <v>0</v>
      </c>
      <c r="K129" s="148">
        <f t="shared" si="244"/>
        <v>9341</v>
      </c>
      <c r="L129" s="141">
        <v>0</v>
      </c>
      <c r="M129" s="173">
        <f>Account_CP1!$DL$7-Account_CP1!$DF$7</f>
        <v>0</v>
      </c>
      <c r="N129" s="175">
        <f>Account_CP1!$DM$7-Account_CP1!$DG$7</f>
        <v>0</v>
      </c>
      <c r="O129" s="175">
        <f>Account_CP1!$DN$7-Account_CP1!$DH$7</f>
        <v>197502</v>
      </c>
      <c r="P129" s="141" t="s">
        <v>81</v>
      </c>
      <c r="Q129" s="150" t="s">
        <v>81</v>
      </c>
      <c r="R129" s="143" t="s">
        <v>81</v>
      </c>
      <c r="S129" s="143" t="s">
        <v>81</v>
      </c>
      <c r="T129" s="148" t="s">
        <v>81</v>
      </c>
      <c r="U129" s="141">
        <v>0</v>
      </c>
      <c r="V129" s="149" t="s">
        <v>81</v>
      </c>
      <c r="W129" s="141" t="s">
        <v>81</v>
      </c>
      <c r="X129" s="150" t="s">
        <v>81</v>
      </c>
      <c r="Y129" s="141" t="s">
        <v>81</v>
      </c>
      <c r="Z129" s="141" t="s">
        <v>81</v>
      </c>
      <c r="AA129" s="157" t="s">
        <v>81</v>
      </c>
      <c r="AB129" s="149" t="s">
        <v>81</v>
      </c>
      <c r="AC129" s="141" t="s">
        <v>81</v>
      </c>
      <c r="AD129" s="150" t="s">
        <v>81</v>
      </c>
      <c r="AE129" s="141">
        <f t="shared" si="245"/>
        <v>9341</v>
      </c>
      <c r="AF129" s="141">
        <f t="shared" si="245"/>
        <v>0</v>
      </c>
      <c r="AG129" s="155">
        <f t="shared" si="247"/>
        <v>9341</v>
      </c>
      <c r="AH129" s="149">
        <f t="shared" si="169"/>
        <v>0</v>
      </c>
      <c r="AI129" s="149">
        <f t="shared" si="249"/>
        <v>0</v>
      </c>
      <c r="AJ129" s="141">
        <f t="shared" si="249"/>
        <v>0</v>
      </c>
      <c r="AK129" s="150">
        <f t="shared" si="249"/>
        <v>197502</v>
      </c>
    </row>
    <row r="130" spans="1:37" x14ac:dyDescent="0.15">
      <c r="A130" s="251"/>
      <c r="B130" s="81">
        <v>2016</v>
      </c>
      <c r="C130" s="156" t="s">
        <v>81</v>
      </c>
      <c r="D130" s="143" t="s">
        <v>81</v>
      </c>
      <c r="E130" s="157" t="s">
        <v>81</v>
      </c>
      <c r="F130" s="143" t="s">
        <v>81</v>
      </c>
      <c r="G130" s="144" t="s">
        <v>81</v>
      </c>
      <c r="H130" s="145" t="s">
        <v>81</v>
      </c>
      <c r="I130" s="141">
        <f>'2016 CER'!J3</f>
        <v>216</v>
      </c>
      <c r="J130" s="141">
        <f>'2016 CER'!B11</f>
        <v>0</v>
      </c>
      <c r="K130" s="148">
        <f t="shared" si="244"/>
        <v>216</v>
      </c>
      <c r="L130" s="141">
        <v>0</v>
      </c>
      <c r="M130" s="173">
        <f>Account_CP1!DF7-Account_CP1!CZ7</f>
        <v>0</v>
      </c>
      <c r="N130" s="175">
        <f>Account_CP1!DG7-Account_CP1!DA7</f>
        <v>0</v>
      </c>
      <c r="O130" s="175">
        <f>Account_CP1!DH7-Account_CP1!DB7</f>
        <v>248477</v>
      </c>
      <c r="P130" s="141" t="s">
        <v>81</v>
      </c>
      <c r="Q130" s="150" t="s">
        <v>81</v>
      </c>
      <c r="R130" s="143" t="s">
        <v>81</v>
      </c>
      <c r="S130" s="143" t="s">
        <v>81</v>
      </c>
      <c r="T130" s="148" t="s">
        <v>81</v>
      </c>
      <c r="U130" s="141">
        <v>0</v>
      </c>
      <c r="V130" s="149" t="s">
        <v>81</v>
      </c>
      <c r="W130" s="141" t="s">
        <v>81</v>
      </c>
      <c r="X130" s="150" t="s">
        <v>81</v>
      </c>
      <c r="Y130" s="141" t="s">
        <v>81</v>
      </c>
      <c r="Z130" s="141" t="s">
        <v>81</v>
      </c>
      <c r="AA130" s="157" t="s">
        <v>81</v>
      </c>
      <c r="AB130" s="149" t="s">
        <v>81</v>
      </c>
      <c r="AC130" s="141" t="s">
        <v>81</v>
      </c>
      <c r="AD130" s="150" t="s">
        <v>81</v>
      </c>
      <c r="AE130" s="141">
        <f t="shared" si="245"/>
        <v>216</v>
      </c>
      <c r="AF130" s="141">
        <f t="shared" si="245"/>
        <v>0</v>
      </c>
      <c r="AG130" s="155">
        <f>AE130-AF130</f>
        <v>216</v>
      </c>
      <c r="AH130" s="149">
        <f t="shared" si="169"/>
        <v>0</v>
      </c>
      <c r="AI130" s="149">
        <f t="shared" si="249"/>
        <v>0</v>
      </c>
      <c r="AJ130" s="141">
        <f t="shared" si="249"/>
        <v>0</v>
      </c>
      <c r="AK130" s="150">
        <f t="shared" si="249"/>
        <v>248477</v>
      </c>
    </row>
    <row r="131" spans="1:37" x14ac:dyDescent="0.15">
      <c r="A131" s="251"/>
      <c r="B131" s="81">
        <v>2015</v>
      </c>
      <c r="C131" s="156">
        <f>'2015 AAU'!I3</f>
        <v>668725</v>
      </c>
      <c r="D131" s="143">
        <f>'2015 AAU'!B10</f>
        <v>117458650</v>
      </c>
      <c r="E131" s="157">
        <f t="shared" ref="E131:E138" si="250">C131-D131</f>
        <v>-116789925</v>
      </c>
      <c r="F131" s="143">
        <f>Account_CP1!AX7-Account_CP1!AR7</f>
        <v>2065080061</v>
      </c>
      <c r="G131" s="144">
        <f>Account_CP1!AY7-Account_CP1!AS7</f>
        <v>0</v>
      </c>
      <c r="H131" s="145">
        <f>Account_CP1!AZ7-Account_CP1!AT7</f>
        <v>0</v>
      </c>
      <c r="I131" s="141">
        <f>'2015 CER'!J3</f>
        <v>79776045</v>
      </c>
      <c r="J131" s="141">
        <f>'2015 CER'!B11</f>
        <v>19895112</v>
      </c>
      <c r="K131" s="148">
        <f t="shared" si="244"/>
        <v>59880933</v>
      </c>
      <c r="L131" s="141">
        <v>0</v>
      </c>
      <c r="M131" s="173">
        <f>Account_CP1!CZ7-Account_CP1!CT7</f>
        <v>101882860</v>
      </c>
      <c r="N131" s="175">
        <f>Account_CP1!DA7-Account_CP1!CU7</f>
        <v>0</v>
      </c>
      <c r="O131" s="175">
        <f>Account_CP1!DB7-Account_CP1!CV7</f>
        <v>4110405</v>
      </c>
      <c r="P131" s="141" t="s">
        <v>81</v>
      </c>
      <c r="Q131" s="150" t="s">
        <v>81</v>
      </c>
      <c r="R131" s="143">
        <f>'2015 ERU'!I3</f>
        <v>62151640</v>
      </c>
      <c r="S131" s="143">
        <f>'2015 ERU'!B10</f>
        <v>57643</v>
      </c>
      <c r="T131" s="148">
        <f t="shared" ref="T131:T138" si="251">R131-S131</f>
        <v>62093997</v>
      </c>
      <c r="U131" s="141">
        <v>0</v>
      </c>
      <c r="V131" s="149">
        <f>Account_CP1!GF7-Account_CP1!FZ7</f>
        <v>156667536</v>
      </c>
      <c r="W131" s="141">
        <f>Account_CP1!GG7-Account_CP1!GA7</f>
        <v>0</v>
      </c>
      <c r="X131" s="150">
        <f>Account_CP1!GH7-Account_CP1!GB7</f>
        <v>313656</v>
      </c>
      <c r="Y131" s="141">
        <v>0</v>
      </c>
      <c r="Z131" s="141">
        <v>0</v>
      </c>
      <c r="AA131" s="157">
        <f t="shared" ref="AA131:AA138" si="252">Y131-Z131</f>
        <v>0</v>
      </c>
      <c r="AB131" s="149">
        <f>Account_CP1!HJ7-Account_CP1!HD7</f>
        <v>39728163</v>
      </c>
      <c r="AC131" s="143">
        <f>Account_CP1!HK7-Account_CP1!HE7</f>
        <v>11415948</v>
      </c>
      <c r="AD131" s="171">
        <f>Account_CP1!HL7-Account_CP1!HF7</f>
        <v>0</v>
      </c>
      <c r="AE131" s="143">
        <f t="shared" ref="AE131:AF138" si="253">SUM(C131+I131+R131+Y131)</f>
        <v>142596410</v>
      </c>
      <c r="AF131" s="143">
        <f t="shared" si="253"/>
        <v>137411405</v>
      </c>
      <c r="AG131" s="155">
        <f t="shared" si="247"/>
        <v>5185005</v>
      </c>
      <c r="AH131" s="149">
        <f t="shared" si="169"/>
        <v>0</v>
      </c>
      <c r="AI131" s="149">
        <f t="shared" si="249"/>
        <v>2363358620</v>
      </c>
      <c r="AJ131" s="141">
        <f t="shared" si="249"/>
        <v>11415948</v>
      </c>
      <c r="AK131" s="150">
        <f t="shared" si="249"/>
        <v>4424061</v>
      </c>
    </row>
    <row r="132" spans="1:37" x14ac:dyDescent="0.15">
      <c r="A132" s="251"/>
      <c r="B132" s="81">
        <v>2014</v>
      </c>
      <c r="C132" s="156">
        <f>'2014 AAU'!I3</f>
        <v>8294</v>
      </c>
      <c r="D132" s="143">
        <f>'2014 AAU'!B10</f>
        <v>0</v>
      </c>
      <c r="E132" s="157">
        <f t="shared" si="250"/>
        <v>8294</v>
      </c>
      <c r="F132" s="143">
        <f>Account_CP1!AR7-Account_CP1!AL7</f>
        <v>0</v>
      </c>
      <c r="G132" s="144">
        <f>Account_CP1!AS7-Account_CP1!AM7</f>
        <v>0</v>
      </c>
      <c r="H132" s="145">
        <f>Account_CP1!AT7-Account_CP1!AN7</f>
        <v>0</v>
      </c>
      <c r="I132" s="141">
        <f>'2014 CER'!J3</f>
        <v>5666389</v>
      </c>
      <c r="J132" s="141">
        <f>'2014 CER'!B11</f>
        <v>3659078</v>
      </c>
      <c r="K132" s="148">
        <f t="shared" si="244"/>
        <v>2007311</v>
      </c>
      <c r="L132" s="141">
        <v>0</v>
      </c>
      <c r="M132" s="173">
        <f>Account_CP1!CT7-Account_CP1!CN7</f>
        <v>0</v>
      </c>
      <c r="N132" s="175">
        <f>Account_CP1!CU7-Account_CP1!CO7</f>
        <v>0</v>
      </c>
      <c r="O132" s="175">
        <f>Account_CP1!CV7-Account_CP1!CP7</f>
        <v>1046896</v>
      </c>
      <c r="P132" s="141" t="s">
        <v>81</v>
      </c>
      <c r="Q132" s="150" t="s">
        <v>81</v>
      </c>
      <c r="R132" s="143">
        <f>'2014 ERU'!I3</f>
        <v>403542</v>
      </c>
      <c r="S132" s="143">
        <f>'2014 ERU'!B10</f>
        <v>528441</v>
      </c>
      <c r="T132" s="148">
        <f t="shared" si="251"/>
        <v>-124899</v>
      </c>
      <c r="U132" s="141">
        <v>0</v>
      </c>
      <c r="V132" s="149">
        <f>Account_CP1!FZ7-Account_CP1!FT7</f>
        <v>0</v>
      </c>
      <c r="W132" s="141">
        <f>Account_CP1!GA7-Account_CP1!FU7</f>
        <v>0</v>
      </c>
      <c r="X132" s="150">
        <f>Account_CP1!GB7-Account_CP1!FV7</f>
        <v>8386</v>
      </c>
      <c r="Y132" s="141">
        <v>0</v>
      </c>
      <c r="Z132" s="141">
        <v>0</v>
      </c>
      <c r="AA132" s="157">
        <f t="shared" si="252"/>
        <v>0</v>
      </c>
      <c r="AB132" s="149">
        <f>Account_CP1!HD7-Account_CP1!GX7</f>
        <v>0</v>
      </c>
      <c r="AC132" s="143">
        <f>Account_CP1!HE7-Account_CP1!GY7</f>
        <v>0</v>
      </c>
      <c r="AD132" s="171">
        <f>Account_CP1!HF7-Account_CP1!GZ7</f>
        <v>0</v>
      </c>
      <c r="AE132" s="143">
        <f t="shared" si="253"/>
        <v>6078225</v>
      </c>
      <c r="AF132" s="143">
        <f t="shared" si="253"/>
        <v>4187519</v>
      </c>
      <c r="AG132" s="155">
        <f t="shared" si="247"/>
        <v>1890706</v>
      </c>
      <c r="AH132" s="149">
        <f t="shared" si="169"/>
        <v>0</v>
      </c>
      <c r="AI132" s="149">
        <f t="shared" si="249"/>
        <v>0</v>
      </c>
      <c r="AJ132" s="141">
        <f t="shared" si="249"/>
        <v>0</v>
      </c>
      <c r="AK132" s="150">
        <f t="shared" si="249"/>
        <v>1055282</v>
      </c>
    </row>
    <row r="133" spans="1:37" x14ac:dyDescent="0.15">
      <c r="A133" s="251"/>
      <c r="B133" s="81">
        <v>2013</v>
      </c>
      <c r="C133" s="156">
        <f>'2013 AAU'!I3</f>
        <v>677</v>
      </c>
      <c r="D133" s="143">
        <f>'2013 AAU'!B10</f>
        <v>322046798</v>
      </c>
      <c r="E133" s="157">
        <f t="shared" si="250"/>
        <v>-322046121</v>
      </c>
      <c r="F133" s="143">
        <f>Account_CP1!AL7-Account_CP1!AF7</f>
        <v>1</v>
      </c>
      <c r="G133" s="144">
        <f>Account_CP1!AM7-Account_CP1!AG7</f>
        <v>0</v>
      </c>
      <c r="H133" s="145">
        <f>Account_CP1!AN7-Account_CP1!AH7</f>
        <v>100</v>
      </c>
      <c r="I133" s="141">
        <f>'2013 CER'!J3</f>
        <v>69039008</v>
      </c>
      <c r="J133" s="141">
        <f>'2013 CER'!B11</f>
        <v>33556977</v>
      </c>
      <c r="K133" s="148">
        <f t="shared" si="244"/>
        <v>35482031</v>
      </c>
      <c r="L133" s="141">
        <v>0</v>
      </c>
      <c r="M133" s="173">
        <f>Account_CP1!CN7-Account_CP1!CH7</f>
        <v>0</v>
      </c>
      <c r="N133" s="175">
        <f>Account_CP1!CO7-Account_CP1!CI7</f>
        <v>0</v>
      </c>
      <c r="O133" s="175">
        <f>Account_CP1!CP7-Account_CP1!CJ7</f>
        <v>246004</v>
      </c>
      <c r="P133" s="141" t="s">
        <v>81</v>
      </c>
      <c r="Q133" s="150" t="s">
        <v>81</v>
      </c>
      <c r="R133" s="143">
        <f>'2013 ERU'!I3</f>
        <v>78397023</v>
      </c>
      <c r="S133" s="143">
        <f>'2013 ERU'!B10</f>
        <v>7586690</v>
      </c>
      <c r="T133" s="148">
        <f t="shared" si="251"/>
        <v>70810333</v>
      </c>
      <c r="U133" s="141">
        <v>0</v>
      </c>
      <c r="V133" s="149">
        <f>Account_CP1!FT7-Account_CP1!FN7</f>
        <v>0</v>
      </c>
      <c r="W133" s="141">
        <f>Account_CP1!FU7-Account_CP1!FO7</f>
        <v>0</v>
      </c>
      <c r="X133" s="150">
        <f>Account_CP1!FV7-Account_CP1!FP7</f>
        <v>3276</v>
      </c>
      <c r="Y133" s="141">
        <v>0</v>
      </c>
      <c r="Z133" s="141">
        <v>0</v>
      </c>
      <c r="AA133" s="157">
        <f t="shared" si="252"/>
        <v>0</v>
      </c>
      <c r="AB133" s="149">
        <f>Account_CP1!GX7-Account_CP1!GR7</f>
        <v>0</v>
      </c>
      <c r="AC133" s="143">
        <f>Account_CP1!GY7-Account_CP1!GS7</f>
        <v>0</v>
      </c>
      <c r="AD133" s="171">
        <f>Account_CP1!GZ7-Account_CP1!GT7</f>
        <v>0</v>
      </c>
      <c r="AE133" s="143">
        <f t="shared" si="253"/>
        <v>147436708</v>
      </c>
      <c r="AF133" s="143">
        <f t="shared" si="253"/>
        <v>363190465</v>
      </c>
      <c r="AG133" s="155">
        <f t="shared" si="247"/>
        <v>-215753757</v>
      </c>
      <c r="AH133" s="149">
        <f t="shared" si="169"/>
        <v>0</v>
      </c>
      <c r="AI133" s="149">
        <f t="shared" si="249"/>
        <v>1</v>
      </c>
      <c r="AJ133" s="141">
        <f t="shared" si="249"/>
        <v>0</v>
      </c>
      <c r="AK133" s="150">
        <f t="shared" si="249"/>
        <v>249380</v>
      </c>
    </row>
    <row r="134" spans="1:37" x14ac:dyDescent="0.15">
      <c r="A134" s="251"/>
      <c r="B134" s="81">
        <v>2012</v>
      </c>
      <c r="C134" s="156">
        <f>'2012 AAU'!I3</f>
        <v>53063615</v>
      </c>
      <c r="D134" s="143">
        <f>'2012 AAU'!B10</f>
        <v>64747022</v>
      </c>
      <c r="E134" s="157">
        <f t="shared" si="250"/>
        <v>-11683407</v>
      </c>
      <c r="F134" s="143">
        <f>Account_CP1!AF7-Account_CP1!Z7</f>
        <v>907807291</v>
      </c>
      <c r="G134" s="144">
        <f>Account_CP1!AG7-Account_CP1!AA7</f>
        <v>0</v>
      </c>
      <c r="H134" s="145">
        <f>Account_CP1!AH7-Account_CP1!AB7</f>
        <v>597</v>
      </c>
      <c r="I134" s="141">
        <f>'2012 CER'!J3</f>
        <v>71579172</v>
      </c>
      <c r="J134" s="141">
        <f>'2012 CER'!B11</f>
        <v>69687838</v>
      </c>
      <c r="K134" s="148">
        <f t="shared" si="244"/>
        <v>1891334</v>
      </c>
      <c r="L134" s="141">
        <v>0</v>
      </c>
      <c r="M134" s="173">
        <f>Account_CP1!CH7-Account_CP1!CB7</f>
        <v>41123292</v>
      </c>
      <c r="N134" s="175">
        <f>Account_CP1!CI7-Account_CP1!CC7</f>
        <v>0</v>
      </c>
      <c r="O134" s="175">
        <f>Account_CP1!CJ7-Account_CP1!CD7</f>
        <v>134595</v>
      </c>
      <c r="P134" s="141" t="s">
        <v>81</v>
      </c>
      <c r="Q134" s="150" t="s">
        <v>81</v>
      </c>
      <c r="R134" s="143">
        <f>'2012 ERU'!I3</f>
        <v>51793341</v>
      </c>
      <c r="S134" s="143">
        <f>'2012 ERU'!B10</f>
        <v>31340972</v>
      </c>
      <c r="T134" s="148">
        <f t="shared" si="251"/>
        <v>20452369</v>
      </c>
      <c r="U134" s="141">
        <v>0</v>
      </c>
      <c r="V134" s="149">
        <f>Account_CP1!FN7-Account_CP1!FH7</f>
        <v>33231950</v>
      </c>
      <c r="W134" s="141">
        <f>Account_CP1!FO7-Account_CP1!FI7</f>
        <v>0</v>
      </c>
      <c r="X134" s="150">
        <f>Account_CP1!FP7-Account_CP1!FJ7</f>
        <v>1842</v>
      </c>
      <c r="Y134" s="143">
        <f>'2012 RMU'!I3</f>
        <v>0</v>
      </c>
      <c r="Z134" s="143">
        <f>'2012 RMU'!B10</f>
        <v>0</v>
      </c>
      <c r="AA134" s="157">
        <f t="shared" si="252"/>
        <v>0</v>
      </c>
      <c r="AB134" s="149">
        <f>Account_CP1!GR7-Account_CP1!GL7</f>
        <v>0</v>
      </c>
      <c r="AC134" s="143">
        <f>Account_CP1!GS7-Account_CP1!GM7</f>
        <v>0</v>
      </c>
      <c r="AD134" s="171">
        <f>Account_CP1!GT7-Account_CP1!GN7</f>
        <v>0</v>
      </c>
      <c r="AE134" s="143">
        <f t="shared" si="253"/>
        <v>176436128</v>
      </c>
      <c r="AF134" s="143">
        <f t="shared" si="253"/>
        <v>165775832</v>
      </c>
      <c r="AG134" s="155">
        <f t="shared" si="247"/>
        <v>10660296</v>
      </c>
      <c r="AH134" s="149">
        <f t="shared" si="169"/>
        <v>0</v>
      </c>
      <c r="AI134" s="149">
        <f t="shared" si="249"/>
        <v>982162533</v>
      </c>
      <c r="AJ134" s="141">
        <f t="shared" si="249"/>
        <v>0</v>
      </c>
      <c r="AK134" s="150">
        <f t="shared" si="249"/>
        <v>137034</v>
      </c>
    </row>
    <row r="135" spans="1:37" x14ac:dyDescent="0.15">
      <c r="A135" s="251"/>
      <c r="B135" s="81">
        <v>2011</v>
      </c>
      <c r="C135" s="156">
        <f>'2011 AAU'!I3</f>
        <v>207943064</v>
      </c>
      <c r="D135" s="143">
        <f>'2011 AAU'!B10</f>
        <v>196653276</v>
      </c>
      <c r="E135" s="157">
        <f t="shared" si="250"/>
        <v>11289788</v>
      </c>
      <c r="F135" s="143">
        <f>Account_CP1!Z7-Account_CP1!T7</f>
        <v>418523027</v>
      </c>
      <c r="G135" s="144">
        <f>Account_CP1!AA7-Account_CP1!U7</f>
        <v>0</v>
      </c>
      <c r="H135" s="145">
        <f>Account_CP1!AB7-Account_CP1!V7</f>
        <v>634</v>
      </c>
      <c r="I135" s="141">
        <f>'2011 CER'!J3</f>
        <v>109134582</v>
      </c>
      <c r="J135" s="141">
        <f>'2011 CER'!B11</f>
        <v>61422054</v>
      </c>
      <c r="K135" s="148">
        <f t="shared" si="244"/>
        <v>47712528</v>
      </c>
      <c r="L135" s="141">
        <v>0</v>
      </c>
      <c r="M135" s="173">
        <f>Account_CP1!CB7-Account_CP1!BV7</f>
        <v>33374387</v>
      </c>
      <c r="N135" s="175">
        <f>Account_CP1!CC7-Account_CP1!BW7</f>
        <v>0</v>
      </c>
      <c r="O135" s="175">
        <f>Account_CP1!CD7-Account_CP1!BX7</f>
        <v>202878</v>
      </c>
      <c r="P135" s="141" t="s">
        <v>81</v>
      </c>
      <c r="Q135" s="150" t="s">
        <v>81</v>
      </c>
      <c r="R135" s="143">
        <f>'2011 ERU'!I3</f>
        <v>34515185</v>
      </c>
      <c r="S135" s="143">
        <f>'2011 ERU'!B10</f>
        <v>8356032</v>
      </c>
      <c r="T135" s="148">
        <f t="shared" si="251"/>
        <v>26159153</v>
      </c>
      <c r="U135" s="141">
        <v>0</v>
      </c>
      <c r="V135" s="149">
        <f>Account_CP1!FH7-Account_CP1!FB7</f>
        <v>4194506</v>
      </c>
      <c r="W135" s="141">
        <f>Account_CP1!FI7-Account_CP1!FC7</f>
        <v>0</v>
      </c>
      <c r="X135" s="150">
        <f>Account_CP1!FJ7-Account_CP1!FD7</f>
        <v>7495</v>
      </c>
      <c r="Y135" s="143">
        <f>'2011 RMU'!I3</f>
        <v>0</v>
      </c>
      <c r="Z135" s="143">
        <f>'2011 RMU'!B10</f>
        <v>0</v>
      </c>
      <c r="AA135" s="157">
        <f t="shared" si="252"/>
        <v>0</v>
      </c>
      <c r="AB135" s="149">
        <f>Account_CP1!GL7</f>
        <v>0</v>
      </c>
      <c r="AC135" s="143">
        <f>Account_CP1!GM7</f>
        <v>0</v>
      </c>
      <c r="AD135" s="171">
        <f>Account_CP1!GN7</f>
        <v>0</v>
      </c>
      <c r="AE135" s="143">
        <f t="shared" si="253"/>
        <v>351592831</v>
      </c>
      <c r="AF135" s="143">
        <f t="shared" si="253"/>
        <v>266431362</v>
      </c>
      <c r="AG135" s="155">
        <f t="shared" si="247"/>
        <v>85161469</v>
      </c>
      <c r="AH135" s="149">
        <f t="shared" si="169"/>
        <v>0</v>
      </c>
      <c r="AI135" s="149">
        <f>SUM(F135,M135,V135,AB135)</f>
        <v>456091920</v>
      </c>
      <c r="AJ135" s="141">
        <f t="shared" si="249"/>
        <v>0</v>
      </c>
      <c r="AK135" s="150">
        <f t="shared" si="249"/>
        <v>211007</v>
      </c>
    </row>
    <row r="136" spans="1:37" x14ac:dyDescent="0.15">
      <c r="A136" s="251"/>
      <c r="B136" s="81">
        <v>2010</v>
      </c>
      <c r="C136" s="156">
        <f>'2010 AAU'!I3</f>
        <v>297102669</v>
      </c>
      <c r="D136" s="143">
        <f>'2010 AAU'!B10</f>
        <v>265195866</v>
      </c>
      <c r="E136" s="157">
        <f t="shared" si="250"/>
        <v>31906803</v>
      </c>
      <c r="F136" s="143">
        <f>Account_CP1!T7-Account_CP1!N7</f>
        <v>854569558</v>
      </c>
      <c r="G136" s="144">
        <f>Account_CP1!U7-Account_CP1!O7</f>
        <v>0</v>
      </c>
      <c r="H136" s="145">
        <f>Account_CP1!V7-Account_CP1!P7</f>
        <v>771</v>
      </c>
      <c r="I136" s="141">
        <f>'2010 CER'!J3</f>
        <v>64167793</v>
      </c>
      <c r="J136" s="141">
        <f>'2010 CER'!B11</f>
        <v>43534513</v>
      </c>
      <c r="K136" s="148">
        <f t="shared" si="244"/>
        <v>20633280</v>
      </c>
      <c r="L136" s="141">
        <v>0</v>
      </c>
      <c r="M136" s="173">
        <f>Account_CP1!BV7-Account_CP1!BP7</f>
        <v>49721049</v>
      </c>
      <c r="N136" s="175">
        <f>Account_CP1!BW7-Account_CP1!BQ7</f>
        <v>0</v>
      </c>
      <c r="O136" s="175">
        <f>Account_CP1!BX7-Account_CP1!BR7</f>
        <v>260340</v>
      </c>
      <c r="P136" s="141" t="s">
        <v>81</v>
      </c>
      <c r="Q136" s="150" t="s">
        <v>81</v>
      </c>
      <c r="R136" s="143">
        <f>'2010 ERU'!I3</f>
        <v>6969297</v>
      </c>
      <c r="S136" s="143">
        <f>'2010 ERU'!B10</f>
        <v>4600190</v>
      </c>
      <c r="T136" s="148">
        <f t="shared" si="251"/>
        <v>2369107</v>
      </c>
      <c r="U136" s="141">
        <v>0</v>
      </c>
      <c r="V136" s="149">
        <f>Account_CP1!FB7-Account_CP1!EV7</f>
        <v>670990</v>
      </c>
      <c r="W136" s="141">
        <f>Account_CP1!FC7-Account_CP1!EW7</f>
        <v>0</v>
      </c>
      <c r="X136" s="150">
        <f>Account_CP1!FD7-Account_CP1!EX7</f>
        <v>5597</v>
      </c>
      <c r="Y136" s="143">
        <v>0</v>
      </c>
      <c r="Z136" s="143">
        <v>0</v>
      </c>
      <c r="AA136" s="157">
        <f t="shared" si="252"/>
        <v>0</v>
      </c>
      <c r="AB136" s="149" t="s">
        <v>81</v>
      </c>
      <c r="AC136" s="143" t="s">
        <v>81</v>
      </c>
      <c r="AD136" s="171" t="s">
        <v>81</v>
      </c>
      <c r="AE136" s="143">
        <f t="shared" si="253"/>
        <v>368239759</v>
      </c>
      <c r="AF136" s="143">
        <f t="shared" si="253"/>
        <v>313330569</v>
      </c>
      <c r="AG136" s="155">
        <f t="shared" si="247"/>
        <v>54909190</v>
      </c>
      <c r="AH136" s="149">
        <f t="shared" si="169"/>
        <v>0</v>
      </c>
      <c r="AI136" s="149">
        <f t="shared" si="249"/>
        <v>904961597</v>
      </c>
      <c r="AJ136" s="141">
        <f t="shared" si="249"/>
        <v>0</v>
      </c>
      <c r="AK136" s="150">
        <f t="shared" si="249"/>
        <v>266708</v>
      </c>
    </row>
    <row r="137" spans="1:37" x14ac:dyDescent="0.15">
      <c r="A137" s="251"/>
      <c r="B137" s="81">
        <v>2009</v>
      </c>
      <c r="C137" s="156">
        <f>'2009 AAU'!I3</f>
        <v>372071597</v>
      </c>
      <c r="D137" s="143">
        <f>'2009 AAU'!B10</f>
        <v>352822789</v>
      </c>
      <c r="E137" s="157">
        <f t="shared" si="250"/>
        <v>19248808</v>
      </c>
      <c r="F137" s="143">
        <f>Account_CP1!N7-Account_CP1!H7</f>
        <v>0</v>
      </c>
      <c r="G137" s="144">
        <f>Account_CP1!O7-Account_CP1!I7</f>
        <v>0</v>
      </c>
      <c r="H137" s="145">
        <f>Account_CP1!P7-Account_CP1!J7</f>
        <v>1208</v>
      </c>
      <c r="I137" s="141">
        <f>'2009 CER'!J3</f>
        <v>52171623</v>
      </c>
      <c r="J137" s="141">
        <f>'2009 CER'!B11</f>
        <v>26601716</v>
      </c>
      <c r="K137" s="148">
        <f t="shared" si="244"/>
        <v>25569907</v>
      </c>
      <c r="L137" s="141">
        <v>0</v>
      </c>
      <c r="M137" s="173">
        <f>Account_CP1!BP7-Account_CP1!BJ7</f>
        <v>0</v>
      </c>
      <c r="N137" s="175">
        <f>Account_CP1!BQ7-Account_CP1!BK7</f>
        <v>0</v>
      </c>
      <c r="O137" s="175">
        <f>Account_CP1!BR7-Account_CP1!BL7</f>
        <v>193961</v>
      </c>
      <c r="P137" s="141" t="s">
        <v>81</v>
      </c>
      <c r="Q137" s="150" t="s">
        <v>81</v>
      </c>
      <c r="R137" s="143">
        <f>'2009 ERU'!I3</f>
        <v>720237</v>
      </c>
      <c r="S137" s="143">
        <f>'2009 ERU'!B10</f>
        <v>541285</v>
      </c>
      <c r="T137" s="148">
        <f t="shared" si="251"/>
        <v>178952</v>
      </c>
      <c r="U137" s="141">
        <v>0</v>
      </c>
      <c r="V137" s="149">
        <f>Account_CP1!EV7-Account_CP1!EP7</f>
        <v>0</v>
      </c>
      <c r="W137" s="141">
        <f>Account_CP1!EW7-Account_CP1!EQ7</f>
        <v>0</v>
      </c>
      <c r="X137" s="150">
        <f>Account_CP1!EX7-Account_CP1!ER7</f>
        <v>66</v>
      </c>
      <c r="Y137" s="143">
        <v>0</v>
      </c>
      <c r="Z137" s="143">
        <v>0</v>
      </c>
      <c r="AA137" s="157">
        <f t="shared" si="252"/>
        <v>0</v>
      </c>
      <c r="AB137" s="149" t="s">
        <v>81</v>
      </c>
      <c r="AC137" s="143" t="s">
        <v>81</v>
      </c>
      <c r="AD137" s="171" t="s">
        <v>81</v>
      </c>
      <c r="AE137" s="143">
        <f t="shared" si="253"/>
        <v>424963457</v>
      </c>
      <c r="AF137" s="143">
        <f t="shared" si="253"/>
        <v>379965790</v>
      </c>
      <c r="AG137" s="155">
        <f t="shared" si="247"/>
        <v>44997667</v>
      </c>
      <c r="AH137" s="149">
        <f t="shared" si="169"/>
        <v>0</v>
      </c>
      <c r="AI137" s="149">
        <f t="shared" si="249"/>
        <v>0</v>
      </c>
      <c r="AJ137" s="141">
        <f t="shared" si="249"/>
        <v>0</v>
      </c>
      <c r="AK137" s="150">
        <f t="shared" si="249"/>
        <v>195235</v>
      </c>
    </row>
    <row r="138" spans="1:37" x14ac:dyDescent="0.15">
      <c r="A138" s="251"/>
      <c r="B138" s="81">
        <v>2008</v>
      </c>
      <c r="C138" s="156">
        <f>'2008 AAU'!I3</f>
        <v>111031173</v>
      </c>
      <c r="D138" s="143">
        <f>'2008 AAU'!B10</f>
        <v>103572104</v>
      </c>
      <c r="E138" s="157">
        <f t="shared" si="250"/>
        <v>7459069</v>
      </c>
      <c r="F138" s="143">
        <f>Account_CP1!H7</f>
        <v>0</v>
      </c>
      <c r="G138" s="144">
        <f>Account_CP1!I7</f>
        <v>0</v>
      </c>
      <c r="H138" s="145">
        <f>Account_CP1!J7</f>
        <v>215</v>
      </c>
      <c r="I138" s="141">
        <f>'2008 CER'!J3</f>
        <v>48712902</v>
      </c>
      <c r="J138" s="141">
        <f>'2008 CER'!B11</f>
        <v>8571295</v>
      </c>
      <c r="K138" s="148">
        <f t="shared" si="244"/>
        <v>40141607</v>
      </c>
      <c r="L138" s="141">
        <v>0</v>
      </c>
      <c r="M138" s="173">
        <f>Account_CP1!BJ7</f>
        <v>0</v>
      </c>
      <c r="N138" s="175">
        <f>Account_CP1!BK7</f>
        <v>0</v>
      </c>
      <c r="O138" s="175">
        <f>Account_CP1!BL7</f>
        <v>100425</v>
      </c>
      <c r="P138" s="141" t="s">
        <v>81</v>
      </c>
      <c r="Q138" s="150" t="s">
        <v>81</v>
      </c>
      <c r="R138" s="143">
        <v>0</v>
      </c>
      <c r="S138" s="143">
        <v>0</v>
      </c>
      <c r="T138" s="148">
        <f t="shared" si="251"/>
        <v>0</v>
      </c>
      <c r="U138" s="141">
        <v>0</v>
      </c>
      <c r="V138" s="149">
        <f>Account_CP1!EP7</f>
        <v>0</v>
      </c>
      <c r="W138" s="141">
        <f>Account_CP1!EQ7</f>
        <v>0</v>
      </c>
      <c r="X138" s="150">
        <f>Account_CP1!ER7</f>
        <v>0</v>
      </c>
      <c r="Y138" s="143">
        <v>0</v>
      </c>
      <c r="Z138" s="143">
        <v>0</v>
      </c>
      <c r="AA138" s="157">
        <f t="shared" si="252"/>
        <v>0</v>
      </c>
      <c r="AB138" s="149" t="s">
        <v>81</v>
      </c>
      <c r="AC138" s="143" t="s">
        <v>81</v>
      </c>
      <c r="AD138" s="171" t="s">
        <v>81</v>
      </c>
      <c r="AE138" s="143">
        <f t="shared" si="253"/>
        <v>159744075</v>
      </c>
      <c r="AF138" s="143">
        <f t="shared" si="253"/>
        <v>112143399</v>
      </c>
      <c r="AG138" s="155">
        <f t="shared" si="247"/>
        <v>47600676</v>
      </c>
      <c r="AH138" s="149">
        <f t="shared" si="169"/>
        <v>0</v>
      </c>
      <c r="AI138" s="149">
        <f t="shared" si="249"/>
        <v>0</v>
      </c>
      <c r="AJ138" s="141">
        <f t="shared" si="249"/>
        <v>0</v>
      </c>
      <c r="AK138" s="150">
        <f t="shared" si="249"/>
        <v>100640</v>
      </c>
    </row>
    <row r="139" spans="1:37" ht="15" x14ac:dyDescent="0.15">
      <c r="A139" s="252"/>
      <c r="B139" s="83" t="s">
        <v>233</v>
      </c>
      <c r="C139" s="151">
        <f t="shared" ref="C139:O139" si="254">SUM(C125:C138)</f>
        <v>1041889814</v>
      </c>
      <c r="D139" s="152">
        <f t="shared" si="254"/>
        <v>1422496505</v>
      </c>
      <c r="E139" s="153">
        <f t="shared" si="254"/>
        <v>-380606691</v>
      </c>
      <c r="F139" s="172">
        <f t="shared" si="254"/>
        <v>4245979938</v>
      </c>
      <c r="G139" s="152">
        <f t="shared" si="254"/>
        <v>0</v>
      </c>
      <c r="H139" s="181">
        <f t="shared" si="254"/>
        <v>3525</v>
      </c>
      <c r="I139" s="151">
        <f t="shared" si="254"/>
        <v>500391999</v>
      </c>
      <c r="J139" s="151">
        <f t="shared" si="254"/>
        <v>266928583</v>
      </c>
      <c r="K139" s="151">
        <f t="shared" si="254"/>
        <v>233463416</v>
      </c>
      <c r="L139" s="151">
        <f t="shared" si="254"/>
        <v>0</v>
      </c>
      <c r="M139" s="151">
        <f t="shared" si="254"/>
        <v>226101588</v>
      </c>
      <c r="N139" s="151">
        <f t="shared" si="254"/>
        <v>0</v>
      </c>
      <c r="O139" s="151">
        <f t="shared" si="254"/>
        <v>7181914</v>
      </c>
      <c r="P139" s="154" t="s">
        <v>81</v>
      </c>
      <c r="Q139" s="170" t="s">
        <v>81</v>
      </c>
      <c r="R139" s="152">
        <f t="shared" ref="R139:AK139" si="255">SUM(R125:R138)</f>
        <v>234950265</v>
      </c>
      <c r="S139" s="152">
        <f t="shared" si="255"/>
        <v>53011253</v>
      </c>
      <c r="T139" s="153">
        <f t="shared" si="255"/>
        <v>181939012</v>
      </c>
      <c r="U139" s="152">
        <f t="shared" si="255"/>
        <v>0</v>
      </c>
      <c r="V139" s="174">
        <f t="shared" si="255"/>
        <v>194764982</v>
      </c>
      <c r="W139" s="174">
        <f t="shared" si="255"/>
        <v>0</v>
      </c>
      <c r="X139" s="174">
        <f t="shared" si="255"/>
        <v>340318</v>
      </c>
      <c r="Y139" s="152">
        <f t="shared" si="255"/>
        <v>0</v>
      </c>
      <c r="Z139" s="152">
        <f t="shared" si="255"/>
        <v>0</v>
      </c>
      <c r="AA139" s="153">
        <f t="shared" si="255"/>
        <v>0</v>
      </c>
      <c r="AB139" s="172">
        <f t="shared" si="255"/>
        <v>39728163</v>
      </c>
      <c r="AC139" s="152">
        <f t="shared" si="255"/>
        <v>11415948</v>
      </c>
      <c r="AD139" s="160">
        <f t="shared" si="255"/>
        <v>0</v>
      </c>
      <c r="AE139" s="152">
        <f t="shared" si="255"/>
        <v>1777232078</v>
      </c>
      <c r="AF139" s="152">
        <f t="shared" si="255"/>
        <v>1742436341</v>
      </c>
      <c r="AG139" s="153">
        <f t="shared" si="255"/>
        <v>34795737</v>
      </c>
      <c r="AH139" s="152">
        <f t="shared" si="255"/>
        <v>0</v>
      </c>
      <c r="AI139" s="172">
        <f t="shared" si="255"/>
        <v>4706574671</v>
      </c>
      <c r="AJ139" s="152">
        <f t="shared" si="255"/>
        <v>11415948</v>
      </c>
      <c r="AK139" s="160">
        <f t="shared" si="255"/>
        <v>7525757</v>
      </c>
    </row>
    <row r="140" spans="1:37" x14ac:dyDescent="0.15">
      <c r="A140" s="250" t="s">
        <v>159</v>
      </c>
      <c r="B140" s="82">
        <v>2021</v>
      </c>
      <c r="C140" s="156" t="s">
        <v>81</v>
      </c>
      <c r="D140" s="143" t="s">
        <v>81</v>
      </c>
      <c r="E140" s="157" t="s">
        <v>81</v>
      </c>
      <c r="F140" s="143" t="s">
        <v>81</v>
      </c>
      <c r="G140" s="144" t="s">
        <v>81</v>
      </c>
      <c r="H140" s="145" t="s">
        <v>81</v>
      </c>
      <c r="I140" s="141">
        <f>'2021 CER'!$K$3</f>
        <v>0</v>
      </c>
      <c r="J140" s="141">
        <f>'2021 CER'!$B$12</f>
        <v>0</v>
      </c>
      <c r="K140" s="148">
        <f t="shared" ref="K140" si="256">I140-J140</f>
        <v>0</v>
      </c>
      <c r="L140" s="141">
        <v>0</v>
      </c>
      <c r="M140" s="149" t="str">
        <f>Account_CP1!$EJ$14</f>
        <v>n/a</v>
      </c>
      <c r="N140" s="141">
        <f>Account_CP1!$EE$14</f>
        <v>0</v>
      </c>
      <c r="O140" s="141" t="str">
        <f>Account_CP1!$EL$14</f>
        <v>n/a</v>
      </c>
      <c r="P140" s="141" t="s">
        <v>81</v>
      </c>
      <c r="Q140" s="150" t="s">
        <v>81</v>
      </c>
      <c r="R140" s="143" t="s">
        <v>81</v>
      </c>
      <c r="S140" s="143" t="s">
        <v>81</v>
      </c>
      <c r="T140" s="148" t="s">
        <v>81</v>
      </c>
      <c r="U140" s="141">
        <v>0</v>
      </c>
      <c r="V140" s="149" t="s">
        <v>81</v>
      </c>
      <c r="W140" s="141" t="s">
        <v>81</v>
      </c>
      <c r="X140" s="150" t="s">
        <v>81</v>
      </c>
      <c r="Y140" s="141" t="s">
        <v>81</v>
      </c>
      <c r="Z140" s="141" t="s">
        <v>81</v>
      </c>
      <c r="AA140" s="157" t="s">
        <v>81</v>
      </c>
      <c r="AB140" s="149" t="s">
        <v>81</v>
      </c>
      <c r="AC140" s="141" t="s">
        <v>81</v>
      </c>
      <c r="AD140" s="150" t="s">
        <v>81</v>
      </c>
      <c r="AE140" s="141">
        <f t="shared" ref="AE140" si="257">SUM(I140)</f>
        <v>0</v>
      </c>
      <c r="AF140" s="141">
        <f t="shared" ref="AF140" si="258">SUM(J140)</f>
        <v>0</v>
      </c>
      <c r="AG140" s="155">
        <f t="shared" ref="AG140" si="259">AE140-AF140</f>
        <v>0</v>
      </c>
      <c r="AH140" s="149">
        <f t="shared" ref="AH140" si="260">SUM(L140,U140)</f>
        <v>0</v>
      </c>
      <c r="AI140" s="149">
        <f t="shared" ref="AI140" si="261">SUM(F140,M140,V140,AB140)</f>
        <v>0</v>
      </c>
      <c r="AJ140" s="141">
        <f t="shared" ref="AJ140" si="262">SUM(G140,N140,W140,AC140)</f>
        <v>0</v>
      </c>
      <c r="AK140" s="150">
        <f t="shared" ref="AK140" si="263">SUM(H140,O140,X140,AD140)</f>
        <v>0</v>
      </c>
    </row>
    <row r="141" spans="1:37" x14ac:dyDescent="0.15">
      <c r="A141" s="251"/>
      <c r="B141" s="82">
        <v>2020</v>
      </c>
      <c r="C141" s="156" t="s">
        <v>81</v>
      </c>
      <c r="D141" s="143" t="s">
        <v>81</v>
      </c>
      <c r="E141" s="157" t="s">
        <v>81</v>
      </c>
      <c r="F141" s="143" t="s">
        <v>81</v>
      </c>
      <c r="G141" s="144" t="s">
        <v>81</v>
      </c>
      <c r="H141" s="145" t="s">
        <v>81</v>
      </c>
      <c r="I141" s="141">
        <f>'2020 CER'!$K$3</f>
        <v>0</v>
      </c>
      <c r="J141" s="141">
        <f>'2020 CER'!$B$12</f>
        <v>0</v>
      </c>
      <c r="K141" s="148">
        <f t="shared" ref="K141" si="264">I141-J141</f>
        <v>0</v>
      </c>
      <c r="L141" s="141">
        <v>0</v>
      </c>
      <c r="M141" s="149">
        <f>Account_CP1!$ED$14-Account_CP1!CZ14</f>
        <v>0</v>
      </c>
      <c r="N141" s="141">
        <f>Account_CP1!$EE$14</f>
        <v>0</v>
      </c>
      <c r="O141" s="141">
        <f>Account_CP1!$EF$14-Account_CP1!$DB$14</f>
        <v>0</v>
      </c>
      <c r="P141" s="141" t="s">
        <v>81</v>
      </c>
      <c r="Q141" s="150" t="s">
        <v>81</v>
      </c>
      <c r="R141" s="143" t="s">
        <v>81</v>
      </c>
      <c r="S141" s="143" t="s">
        <v>81</v>
      </c>
      <c r="T141" s="148" t="s">
        <v>81</v>
      </c>
      <c r="U141" s="141">
        <v>0</v>
      </c>
      <c r="V141" s="149" t="s">
        <v>81</v>
      </c>
      <c r="W141" s="141" t="s">
        <v>81</v>
      </c>
      <c r="X141" s="150" t="s">
        <v>81</v>
      </c>
      <c r="Y141" s="141" t="s">
        <v>81</v>
      </c>
      <c r="Z141" s="141" t="s">
        <v>81</v>
      </c>
      <c r="AA141" s="157" t="s">
        <v>81</v>
      </c>
      <c r="AB141" s="149" t="s">
        <v>81</v>
      </c>
      <c r="AC141" s="141" t="s">
        <v>81</v>
      </c>
      <c r="AD141" s="150" t="s">
        <v>81</v>
      </c>
      <c r="AE141" s="141">
        <f t="shared" ref="AE141" si="265">SUM(I141)</f>
        <v>0</v>
      </c>
      <c r="AF141" s="141">
        <f t="shared" ref="AF141" si="266">SUM(J141)</f>
        <v>0</v>
      </c>
      <c r="AG141" s="155">
        <f t="shared" ref="AG141" si="267">AE141-AF141</f>
        <v>0</v>
      </c>
      <c r="AH141" s="149">
        <f t="shared" ref="AH141" si="268">SUM(L141,U141)</f>
        <v>0</v>
      </c>
      <c r="AI141" s="149">
        <f t="shared" ref="AI141" si="269">SUM(F141,M141,V141,AB141)</f>
        <v>0</v>
      </c>
      <c r="AJ141" s="141">
        <f t="shared" ref="AJ141" si="270">SUM(G141,N141,W141,AC141)</f>
        <v>0</v>
      </c>
      <c r="AK141" s="150">
        <f t="shared" ref="AK141" si="271">SUM(H141,O141,X141,AD141)</f>
        <v>0</v>
      </c>
    </row>
    <row r="142" spans="1:37" x14ac:dyDescent="0.15">
      <c r="A142" s="251"/>
      <c r="B142" s="82">
        <v>2019</v>
      </c>
      <c r="C142" s="156" t="s">
        <v>81</v>
      </c>
      <c r="D142" s="143" t="s">
        <v>81</v>
      </c>
      <c r="E142" s="157" t="s">
        <v>81</v>
      </c>
      <c r="F142" s="143" t="s">
        <v>81</v>
      </c>
      <c r="G142" s="144" t="s">
        <v>81</v>
      </c>
      <c r="H142" s="145" t="s">
        <v>81</v>
      </c>
      <c r="I142" s="141">
        <f>'2019 CER'!$K$3</f>
        <v>0</v>
      </c>
      <c r="J142" s="141">
        <f>'2019 CER'!$B$12</f>
        <v>0</v>
      </c>
      <c r="K142" s="148">
        <f t="shared" ref="K142:K153" si="272">I142-J142</f>
        <v>0</v>
      </c>
      <c r="L142" s="141">
        <v>0</v>
      </c>
      <c r="M142" s="149" t="str">
        <f>Account_CP1!$DX$14</f>
        <v>n/a</v>
      </c>
      <c r="N142" s="141" t="str">
        <f>Account_CP1!$DY$14</f>
        <v>n/a</v>
      </c>
      <c r="O142" s="141" t="str">
        <f>Account_CP1!$DZ$14</f>
        <v>n/a</v>
      </c>
      <c r="P142" s="141" t="s">
        <v>81</v>
      </c>
      <c r="Q142" s="150" t="s">
        <v>81</v>
      </c>
      <c r="R142" s="143" t="s">
        <v>81</v>
      </c>
      <c r="S142" s="143" t="s">
        <v>81</v>
      </c>
      <c r="T142" s="148" t="s">
        <v>81</v>
      </c>
      <c r="U142" s="141">
        <v>0</v>
      </c>
      <c r="V142" s="149" t="s">
        <v>81</v>
      </c>
      <c r="W142" s="141" t="s">
        <v>81</v>
      </c>
      <c r="X142" s="150" t="s">
        <v>81</v>
      </c>
      <c r="Y142" s="141" t="s">
        <v>81</v>
      </c>
      <c r="Z142" s="141" t="s">
        <v>81</v>
      </c>
      <c r="AA142" s="157" t="s">
        <v>81</v>
      </c>
      <c r="AB142" s="149" t="s">
        <v>81</v>
      </c>
      <c r="AC142" s="141" t="s">
        <v>81</v>
      </c>
      <c r="AD142" s="150" t="s">
        <v>81</v>
      </c>
      <c r="AE142" s="141">
        <f t="shared" ref="AE142:AF145" si="273">SUM(I142)</f>
        <v>0</v>
      </c>
      <c r="AF142" s="141">
        <f t="shared" si="273"/>
        <v>0</v>
      </c>
      <c r="AG142" s="155">
        <f t="shared" ref="AG142:AG153" si="274">AE142-AF142</f>
        <v>0</v>
      </c>
      <c r="AH142" s="149">
        <f t="shared" ref="AH142" si="275">SUM(L142,U142)</f>
        <v>0</v>
      </c>
      <c r="AI142" s="149">
        <f t="shared" ref="AI142:AK153" si="276">SUM(F142,M142,V142,AB142)</f>
        <v>0</v>
      </c>
      <c r="AJ142" s="141">
        <f t="shared" si="276"/>
        <v>0</v>
      </c>
      <c r="AK142" s="150">
        <f t="shared" si="276"/>
        <v>0</v>
      </c>
    </row>
    <row r="143" spans="1:37" x14ac:dyDescent="0.15">
      <c r="A143" s="251"/>
      <c r="B143" s="82">
        <v>2018</v>
      </c>
      <c r="C143" s="156" t="s">
        <v>81</v>
      </c>
      <c r="D143" s="143" t="s">
        <v>81</v>
      </c>
      <c r="E143" s="157" t="s">
        <v>81</v>
      </c>
      <c r="F143" s="143" t="s">
        <v>81</v>
      </c>
      <c r="G143" s="144" t="s">
        <v>81</v>
      </c>
      <c r="H143" s="145" t="s">
        <v>81</v>
      </c>
      <c r="I143" s="141">
        <f>'2018 CER'!$K$3</f>
        <v>0</v>
      </c>
      <c r="J143" s="141">
        <f>'2018 CER'!$B$12</f>
        <v>0</v>
      </c>
      <c r="K143" s="148">
        <f t="shared" si="272"/>
        <v>0</v>
      </c>
      <c r="L143" s="141">
        <v>0</v>
      </c>
      <c r="M143" s="149" t="str">
        <f>Account_CP1!$DR$14</f>
        <v>n/a</v>
      </c>
      <c r="N143" s="141" t="str">
        <f>Account_CP1!$DS$14</f>
        <v>n/a</v>
      </c>
      <c r="O143" s="141" t="str">
        <f>Account_CP1!$DT$14</f>
        <v>n/a</v>
      </c>
      <c r="P143" s="141" t="s">
        <v>81</v>
      </c>
      <c r="Q143" s="150" t="s">
        <v>81</v>
      </c>
      <c r="R143" s="143" t="s">
        <v>81</v>
      </c>
      <c r="S143" s="143" t="s">
        <v>81</v>
      </c>
      <c r="T143" s="148" t="s">
        <v>81</v>
      </c>
      <c r="U143" s="141">
        <v>0</v>
      </c>
      <c r="V143" s="149" t="s">
        <v>81</v>
      </c>
      <c r="W143" s="141" t="s">
        <v>81</v>
      </c>
      <c r="X143" s="150" t="s">
        <v>81</v>
      </c>
      <c r="Y143" s="141" t="s">
        <v>81</v>
      </c>
      <c r="Z143" s="141" t="s">
        <v>81</v>
      </c>
      <c r="AA143" s="157" t="s">
        <v>81</v>
      </c>
      <c r="AB143" s="149" t="s">
        <v>81</v>
      </c>
      <c r="AC143" s="141" t="s">
        <v>81</v>
      </c>
      <c r="AD143" s="150" t="s">
        <v>81</v>
      </c>
      <c r="AE143" s="141">
        <f t="shared" si="273"/>
        <v>0</v>
      </c>
      <c r="AF143" s="141">
        <f t="shared" si="273"/>
        <v>0</v>
      </c>
      <c r="AG143" s="155">
        <f t="shared" si="274"/>
        <v>0</v>
      </c>
      <c r="AH143" s="149">
        <f t="shared" si="169"/>
        <v>0</v>
      </c>
      <c r="AI143" s="149">
        <f t="shared" si="276"/>
        <v>0</v>
      </c>
      <c r="AJ143" s="141">
        <f t="shared" si="276"/>
        <v>0</v>
      </c>
      <c r="AK143" s="150">
        <f t="shared" si="276"/>
        <v>0</v>
      </c>
    </row>
    <row r="144" spans="1:37" x14ac:dyDescent="0.15">
      <c r="A144" s="251"/>
      <c r="B144" s="82">
        <v>2017</v>
      </c>
      <c r="C144" s="156" t="s">
        <v>81</v>
      </c>
      <c r="D144" s="143" t="s">
        <v>81</v>
      </c>
      <c r="E144" s="157" t="s">
        <v>81</v>
      </c>
      <c r="F144" s="143" t="s">
        <v>81</v>
      </c>
      <c r="G144" s="144" t="s">
        <v>81</v>
      </c>
      <c r="H144" s="145" t="s">
        <v>81</v>
      </c>
      <c r="I144" s="141">
        <f>'2017 CER'!$K$3</f>
        <v>0</v>
      </c>
      <c r="J144" s="141">
        <f>'2017 CER'!$B$12</f>
        <v>0</v>
      </c>
      <c r="K144" s="148">
        <f t="shared" si="272"/>
        <v>0</v>
      </c>
      <c r="L144" s="141">
        <v>0</v>
      </c>
      <c r="M144" s="149" t="str">
        <f>Account_CP1!$DL$14</f>
        <v>n/a</v>
      </c>
      <c r="N144" s="141" t="str">
        <f>Account_CP1!$DM$14</f>
        <v>n/a</v>
      </c>
      <c r="O144" s="141" t="str">
        <f>Account_CP1!$DN$14</f>
        <v>n/a</v>
      </c>
      <c r="P144" s="141" t="s">
        <v>81</v>
      </c>
      <c r="Q144" s="150" t="s">
        <v>81</v>
      </c>
      <c r="R144" s="143" t="s">
        <v>81</v>
      </c>
      <c r="S144" s="143" t="s">
        <v>81</v>
      </c>
      <c r="T144" s="148" t="s">
        <v>81</v>
      </c>
      <c r="U144" s="141">
        <v>0</v>
      </c>
      <c r="V144" s="149" t="s">
        <v>81</v>
      </c>
      <c r="W144" s="141" t="s">
        <v>81</v>
      </c>
      <c r="X144" s="150" t="s">
        <v>81</v>
      </c>
      <c r="Y144" s="141" t="s">
        <v>81</v>
      </c>
      <c r="Z144" s="141" t="s">
        <v>81</v>
      </c>
      <c r="AA144" s="157" t="s">
        <v>81</v>
      </c>
      <c r="AB144" s="149" t="s">
        <v>81</v>
      </c>
      <c r="AC144" s="141" t="s">
        <v>81</v>
      </c>
      <c r="AD144" s="150" t="s">
        <v>81</v>
      </c>
      <c r="AE144" s="141">
        <f t="shared" si="273"/>
        <v>0</v>
      </c>
      <c r="AF144" s="141">
        <f t="shared" si="273"/>
        <v>0</v>
      </c>
      <c r="AG144" s="155">
        <f t="shared" si="274"/>
        <v>0</v>
      </c>
      <c r="AH144" s="149">
        <f t="shared" si="169"/>
        <v>0</v>
      </c>
      <c r="AI144" s="149">
        <f t="shared" si="276"/>
        <v>0</v>
      </c>
      <c r="AJ144" s="141">
        <f t="shared" si="276"/>
        <v>0</v>
      </c>
      <c r="AK144" s="150">
        <f t="shared" si="276"/>
        <v>0</v>
      </c>
    </row>
    <row r="145" spans="1:37" x14ac:dyDescent="0.15">
      <c r="A145" s="251"/>
      <c r="B145" s="81">
        <v>2016</v>
      </c>
      <c r="C145" s="156" t="s">
        <v>81</v>
      </c>
      <c r="D145" s="143" t="s">
        <v>81</v>
      </c>
      <c r="E145" s="157" t="s">
        <v>81</v>
      </c>
      <c r="F145" s="143" t="s">
        <v>81</v>
      </c>
      <c r="G145" s="144" t="s">
        <v>81</v>
      </c>
      <c r="H145" s="145" t="s">
        <v>81</v>
      </c>
      <c r="I145" s="141">
        <f>'2016 CER'!K3</f>
        <v>0</v>
      </c>
      <c r="J145" s="141">
        <f>'2016 CER'!B12</f>
        <v>0</v>
      </c>
      <c r="K145" s="148">
        <f t="shared" si="272"/>
        <v>0</v>
      </c>
      <c r="L145" s="141">
        <v>0</v>
      </c>
      <c r="M145" s="149" t="str">
        <f>Account_CP1!DF14</f>
        <v>n/a</v>
      </c>
      <c r="N145" s="141" t="str">
        <f>Account_CP1!DG14</f>
        <v>n/a</v>
      </c>
      <c r="O145" s="141" t="str">
        <f>Account_CP1!DH14</f>
        <v>n/a</v>
      </c>
      <c r="P145" s="141" t="s">
        <v>81</v>
      </c>
      <c r="Q145" s="150" t="s">
        <v>81</v>
      </c>
      <c r="R145" s="143" t="s">
        <v>81</v>
      </c>
      <c r="S145" s="143" t="s">
        <v>81</v>
      </c>
      <c r="T145" s="148" t="s">
        <v>81</v>
      </c>
      <c r="U145" s="141">
        <v>0</v>
      </c>
      <c r="V145" s="149" t="s">
        <v>81</v>
      </c>
      <c r="W145" s="141" t="s">
        <v>81</v>
      </c>
      <c r="X145" s="150" t="s">
        <v>81</v>
      </c>
      <c r="Y145" s="141" t="s">
        <v>81</v>
      </c>
      <c r="Z145" s="141" t="s">
        <v>81</v>
      </c>
      <c r="AA145" s="157" t="s">
        <v>81</v>
      </c>
      <c r="AB145" s="149" t="s">
        <v>81</v>
      </c>
      <c r="AC145" s="141" t="s">
        <v>81</v>
      </c>
      <c r="AD145" s="150" t="s">
        <v>81</v>
      </c>
      <c r="AE145" s="141">
        <f t="shared" si="273"/>
        <v>0</v>
      </c>
      <c r="AF145" s="141">
        <f t="shared" si="273"/>
        <v>0</v>
      </c>
      <c r="AG145" s="155">
        <f>AE145-AF145</f>
        <v>0</v>
      </c>
      <c r="AH145" s="149">
        <f t="shared" si="169"/>
        <v>0</v>
      </c>
      <c r="AI145" s="149">
        <f t="shared" si="276"/>
        <v>0</v>
      </c>
      <c r="AJ145" s="141">
        <f t="shared" si="276"/>
        <v>0</v>
      </c>
      <c r="AK145" s="150">
        <f t="shared" si="276"/>
        <v>0</v>
      </c>
    </row>
    <row r="146" spans="1:37" x14ac:dyDescent="0.15">
      <c r="A146" s="251"/>
      <c r="B146" s="81">
        <v>2015</v>
      </c>
      <c r="C146" s="156">
        <f>'2015 AAU'!J3</f>
        <v>173901</v>
      </c>
      <c r="D146" s="143">
        <f>'2015 AAU'!B11</f>
        <v>7470104</v>
      </c>
      <c r="E146" s="157">
        <f t="shared" ref="E146:E153" si="277">C146-D146</f>
        <v>-7296203</v>
      </c>
      <c r="F146" s="143">
        <f>Account_CP1!AX14-Account_CP1!AR14</f>
        <v>282705028</v>
      </c>
      <c r="G146" s="144">
        <f>Account_CP1!AY14-Account_CP1!AS14</f>
        <v>0</v>
      </c>
      <c r="H146" s="145">
        <f>Account_CP1!AZ14-Account_CP1!AT14</f>
        <v>0</v>
      </c>
      <c r="I146" s="141">
        <f>'2015 CER'!K3</f>
        <v>4294544</v>
      </c>
      <c r="J146" s="141">
        <f>'2015 CER'!B12</f>
        <v>0</v>
      </c>
      <c r="K146" s="148">
        <f t="shared" si="272"/>
        <v>4294544</v>
      </c>
      <c r="L146" s="141">
        <v>0</v>
      </c>
      <c r="M146" s="173">
        <f>Account_CP1!CZ14-Account_CP1!CT14</f>
        <v>0</v>
      </c>
      <c r="N146" s="175">
        <f>Account_CP1!DA14-Account_CP1!CU14</f>
        <v>0</v>
      </c>
      <c r="O146" s="175">
        <f>Account_CP1!DB14-Account_CP1!CV14</f>
        <v>9115</v>
      </c>
      <c r="P146" s="141" t="s">
        <v>81</v>
      </c>
      <c r="Q146" s="150" t="s">
        <v>81</v>
      </c>
      <c r="R146" s="143">
        <f>'2015 ERU'!J3</f>
        <v>3493261</v>
      </c>
      <c r="S146" s="143">
        <f>'2015 ERU'!B11</f>
        <v>0</v>
      </c>
      <c r="T146" s="148">
        <f t="shared" ref="T146:T153" si="278">R146-S146</f>
        <v>3493261</v>
      </c>
      <c r="U146" s="141">
        <v>0</v>
      </c>
      <c r="V146" s="149">
        <f>Account_CP1!GF14-Account_CP1!FZ14</f>
        <v>0</v>
      </c>
      <c r="W146" s="141">
        <f>Account_CP1!GG14-Account_CP1!GA14</f>
        <v>0</v>
      </c>
      <c r="X146" s="150">
        <f>Account_CP1!GH14-Account_CP1!GB14</f>
        <v>0</v>
      </c>
      <c r="Y146" s="141">
        <v>0</v>
      </c>
      <c r="Z146" s="141">
        <v>0</v>
      </c>
      <c r="AA146" s="157">
        <f t="shared" ref="AA146:AA153" si="279">Y146-Z146</f>
        <v>0</v>
      </c>
      <c r="AB146" s="149">
        <f>Account_CP1!HJ14-Account_CP1!HD14</f>
        <v>2052032</v>
      </c>
      <c r="AC146" s="143">
        <f>Account_CP1!HK14-Account_CP1!HE14</f>
        <v>290366</v>
      </c>
      <c r="AD146" s="171">
        <f>Account_CP1!HL14-Account_CP1!HF14</f>
        <v>0</v>
      </c>
      <c r="AE146" s="143">
        <f t="shared" ref="AE146:AF153" si="280">SUM(C146+I146+R146+Y146)</f>
        <v>7961706</v>
      </c>
      <c r="AF146" s="143">
        <f t="shared" si="280"/>
        <v>7470104</v>
      </c>
      <c r="AG146" s="155">
        <f t="shared" si="274"/>
        <v>491602</v>
      </c>
      <c r="AH146" s="149">
        <f t="shared" si="169"/>
        <v>0</v>
      </c>
      <c r="AI146" s="149">
        <f>SUM(F146,M146,V146,AB146)</f>
        <v>284757060</v>
      </c>
      <c r="AJ146" s="141">
        <f t="shared" si="276"/>
        <v>290366</v>
      </c>
      <c r="AK146" s="150">
        <f t="shared" si="276"/>
        <v>9115</v>
      </c>
    </row>
    <row r="147" spans="1:37" x14ac:dyDescent="0.15">
      <c r="A147" s="251"/>
      <c r="B147" s="81">
        <v>2014</v>
      </c>
      <c r="C147" s="156">
        <f>'2014 AAU'!J3</f>
        <v>0</v>
      </c>
      <c r="D147" s="143">
        <f>'2014 AAU'!B11</f>
        <v>0</v>
      </c>
      <c r="E147" s="157">
        <f t="shared" si="277"/>
        <v>0</v>
      </c>
      <c r="F147" s="143">
        <f>Account_CP1!AR14-Account_CP1!AL14</f>
        <v>0</v>
      </c>
      <c r="G147" s="144">
        <f>Account_CP1!AS14-Account_CP1!AM14</f>
        <v>0</v>
      </c>
      <c r="H147" s="145">
        <f>Account_CP1!AT14-Account_CP1!AN14</f>
        <v>0</v>
      </c>
      <c r="I147" s="141">
        <f>'2014 CER'!K3</f>
        <v>108246</v>
      </c>
      <c r="J147" s="141">
        <f>'2014 CER'!B12</f>
        <v>1454</v>
      </c>
      <c r="K147" s="148">
        <f t="shared" si="272"/>
        <v>106792</v>
      </c>
      <c r="L147" s="141">
        <v>0</v>
      </c>
      <c r="M147" s="173">
        <f>Account_CP1!CT14-Account_CP1!CN14</f>
        <v>0</v>
      </c>
      <c r="N147" s="175">
        <f>Account_CP1!CU14-Account_CP1!CO14</f>
        <v>0</v>
      </c>
      <c r="O147" s="175">
        <f>Account_CP1!CV14-Account_CP1!CP14</f>
        <v>0</v>
      </c>
      <c r="P147" s="141" t="s">
        <v>81</v>
      </c>
      <c r="Q147" s="150" t="s">
        <v>81</v>
      </c>
      <c r="R147" s="143">
        <f>'2014 ERU'!J3</f>
        <v>17815</v>
      </c>
      <c r="S147" s="143">
        <f>'2014 ERU'!B11</f>
        <v>17814</v>
      </c>
      <c r="T147" s="148">
        <f t="shared" si="278"/>
        <v>1</v>
      </c>
      <c r="U147" s="141">
        <v>0</v>
      </c>
      <c r="V147" s="149">
        <f>Account_CP1!FZ14-Account_CP1!FT14</f>
        <v>0</v>
      </c>
      <c r="W147" s="141">
        <f>Account_CP1!GA14-Account_CP1!FU14</f>
        <v>0</v>
      </c>
      <c r="X147" s="150">
        <f>Account_CP1!GB14-Account_CP1!FV14</f>
        <v>0</v>
      </c>
      <c r="Y147" s="141">
        <v>0</v>
      </c>
      <c r="Z147" s="141">
        <v>0</v>
      </c>
      <c r="AA147" s="157">
        <f t="shared" si="279"/>
        <v>0</v>
      </c>
      <c r="AB147" s="149">
        <f>Account_CP1!HD14-Account_CP1!GX14</f>
        <v>0</v>
      </c>
      <c r="AC147" s="143">
        <f>Account_CP1!HE14-Account_CP1!GY14</f>
        <v>0</v>
      </c>
      <c r="AD147" s="171">
        <f>Account_CP1!HF14-Account_CP1!GZ14</f>
        <v>0</v>
      </c>
      <c r="AE147" s="143">
        <f t="shared" si="280"/>
        <v>126061</v>
      </c>
      <c r="AF147" s="143">
        <f t="shared" si="280"/>
        <v>19268</v>
      </c>
      <c r="AG147" s="155">
        <f t="shared" si="274"/>
        <v>106793</v>
      </c>
      <c r="AH147" s="149">
        <f t="shared" si="169"/>
        <v>0</v>
      </c>
      <c r="AI147" s="149">
        <f t="shared" si="276"/>
        <v>0</v>
      </c>
      <c r="AJ147" s="141">
        <f t="shared" si="276"/>
        <v>0</v>
      </c>
      <c r="AK147" s="150">
        <f t="shared" si="276"/>
        <v>0</v>
      </c>
    </row>
    <row r="148" spans="1:37" x14ac:dyDescent="0.15">
      <c r="A148" s="251"/>
      <c r="B148" s="81">
        <v>2013</v>
      </c>
      <c r="C148" s="156">
        <f>'2013 AAU'!J3</f>
        <v>0</v>
      </c>
      <c r="D148" s="143">
        <f>'2013 AAU'!B11</f>
        <v>7216337</v>
      </c>
      <c r="E148" s="157">
        <f t="shared" si="277"/>
        <v>-7216337</v>
      </c>
      <c r="F148" s="143">
        <f>Account_CP1!AL14-Account_CP1!AF14</f>
        <v>52148791</v>
      </c>
      <c r="G148" s="144">
        <f>Account_CP1!AM14-Account_CP1!AG14</f>
        <v>0</v>
      </c>
      <c r="H148" s="145">
        <f>Account_CP1!AN14-Account_CP1!AH14</f>
        <v>0</v>
      </c>
      <c r="I148" s="141">
        <f>'2013 CER'!K3</f>
        <v>5113256</v>
      </c>
      <c r="J148" s="141">
        <f>'2013 CER'!B12</f>
        <v>782784</v>
      </c>
      <c r="K148" s="148">
        <f t="shared" si="272"/>
        <v>4330472</v>
      </c>
      <c r="L148" s="141">
        <v>0</v>
      </c>
      <c r="M148" s="173">
        <f>Account_CP1!CN14-Account_CP1!CH14</f>
        <v>5113256</v>
      </c>
      <c r="N148" s="175">
        <f>Account_CP1!CO14-Account_CP1!CI14</f>
        <v>0</v>
      </c>
      <c r="O148" s="175">
        <f>Account_CP1!CP14-Account_CP1!CJ14</f>
        <v>0</v>
      </c>
      <c r="P148" s="141" t="s">
        <v>81</v>
      </c>
      <c r="Q148" s="150" t="s">
        <v>81</v>
      </c>
      <c r="R148" s="143">
        <f>'2013 ERU'!J3</f>
        <v>8582694</v>
      </c>
      <c r="S148" s="143">
        <f>'2013 ERU'!B11</f>
        <v>201064</v>
      </c>
      <c r="T148" s="148">
        <f t="shared" si="278"/>
        <v>8381630</v>
      </c>
      <c r="U148" s="141">
        <v>0</v>
      </c>
      <c r="V148" s="149">
        <f>Account_CP1!FT14-Account_CP1!FN14</f>
        <v>8582694</v>
      </c>
      <c r="W148" s="141">
        <f>Account_CP1!FU14-Account_CP1!FO14</f>
        <v>0</v>
      </c>
      <c r="X148" s="150">
        <f>Account_CP1!FV14-Account_CP1!FP14</f>
        <v>0</v>
      </c>
      <c r="Y148" s="141">
        <v>0</v>
      </c>
      <c r="Z148" s="141">
        <v>0</v>
      </c>
      <c r="AA148" s="157">
        <f t="shared" si="279"/>
        <v>0</v>
      </c>
      <c r="AB148" s="149">
        <f>Account_CP1!GX14-Account_CP1!GR14</f>
        <v>0</v>
      </c>
      <c r="AC148" s="143">
        <f>Account_CP1!GY14-Account_CP1!GS14</f>
        <v>0</v>
      </c>
      <c r="AD148" s="171">
        <f>Account_CP1!GZ14-Account_CP1!GT14</f>
        <v>0</v>
      </c>
      <c r="AE148" s="143">
        <f t="shared" si="280"/>
        <v>13695950</v>
      </c>
      <c r="AF148" s="143">
        <f t="shared" si="280"/>
        <v>8200185</v>
      </c>
      <c r="AG148" s="155">
        <f t="shared" si="274"/>
        <v>5495765</v>
      </c>
      <c r="AH148" s="149">
        <f t="shared" si="169"/>
        <v>0</v>
      </c>
      <c r="AI148" s="149">
        <f t="shared" si="276"/>
        <v>65844741</v>
      </c>
      <c r="AJ148" s="141">
        <f t="shared" si="276"/>
        <v>0</v>
      </c>
      <c r="AK148" s="150">
        <f t="shared" si="276"/>
        <v>0</v>
      </c>
    </row>
    <row r="149" spans="1:37" x14ac:dyDescent="0.15">
      <c r="A149" s="251"/>
      <c r="B149" s="81">
        <v>2012</v>
      </c>
      <c r="C149" s="156">
        <f>'2012 AAU'!J3</f>
        <v>439445</v>
      </c>
      <c r="D149" s="143">
        <f>'2012 AAU'!B11</f>
        <v>13833154</v>
      </c>
      <c r="E149" s="157">
        <f t="shared" si="277"/>
        <v>-13393709</v>
      </c>
      <c r="F149" s="143">
        <f>Account_CP1!AF14-Account_CP1!Z14</f>
        <v>44278562</v>
      </c>
      <c r="G149" s="144">
        <f>Account_CP1!AG14-Account_CP1!AA14</f>
        <v>0</v>
      </c>
      <c r="H149" s="145">
        <f>Account_CP1!AH14-Account_CP1!AB14</f>
        <v>0</v>
      </c>
      <c r="I149" s="141">
        <f>'2012 CER'!K3</f>
        <v>5795059</v>
      </c>
      <c r="J149" s="141">
        <f>'2012 CER'!B12</f>
        <v>114464</v>
      </c>
      <c r="K149" s="148">
        <f t="shared" si="272"/>
        <v>5680595</v>
      </c>
      <c r="L149" s="141">
        <v>0</v>
      </c>
      <c r="M149" s="173">
        <f>Account_CP1!CH14-Account_CP1!CB14</f>
        <v>7472013</v>
      </c>
      <c r="N149" s="175">
        <f>Account_CP1!CI14-Account_CP1!CC14</f>
        <v>0</v>
      </c>
      <c r="O149" s="175">
        <f>Account_CP1!CJ14-Account_CP1!CD14</f>
        <v>0</v>
      </c>
      <c r="P149" s="141" t="s">
        <v>81</v>
      </c>
      <c r="Q149" s="150" t="s">
        <v>81</v>
      </c>
      <c r="R149" s="143">
        <f>'2012 ERU'!J3</f>
        <v>2906956</v>
      </c>
      <c r="S149" s="143">
        <f>'2012 ERU'!B11</f>
        <v>0</v>
      </c>
      <c r="T149" s="148">
        <f t="shared" si="278"/>
        <v>2906956</v>
      </c>
      <c r="U149" s="141">
        <v>0</v>
      </c>
      <c r="V149" s="149">
        <f>Account_CP1!FN14-Account_CP1!FH14</f>
        <v>2710390</v>
      </c>
      <c r="W149" s="141">
        <f>Account_CP1!FO14-Account_CP1!FI14</f>
        <v>0</v>
      </c>
      <c r="X149" s="150">
        <f>Account_CP1!FP14-Account_CP1!FJ14</f>
        <v>0</v>
      </c>
      <c r="Y149" s="143">
        <f>'2012 RMU'!J3</f>
        <v>0</v>
      </c>
      <c r="Z149" s="143">
        <f>'2012 RMU'!B11</f>
        <v>0</v>
      </c>
      <c r="AA149" s="157">
        <f t="shared" si="279"/>
        <v>0</v>
      </c>
      <c r="AB149" s="149">
        <f>Account_CP1!GR14-Account_CP1!GL14</f>
        <v>0</v>
      </c>
      <c r="AC149" s="143">
        <f>Account_CP1!GS14-Account_CP1!GM14</f>
        <v>0</v>
      </c>
      <c r="AD149" s="171">
        <f>Account_CP1!GT14-Account_CP1!GN14</f>
        <v>0</v>
      </c>
      <c r="AE149" s="143">
        <f t="shared" si="280"/>
        <v>9141460</v>
      </c>
      <c r="AF149" s="143">
        <f t="shared" si="280"/>
        <v>13947618</v>
      </c>
      <c r="AG149" s="155">
        <f t="shared" si="274"/>
        <v>-4806158</v>
      </c>
      <c r="AH149" s="149">
        <f t="shared" si="169"/>
        <v>0</v>
      </c>
      <c r="AI149" s="149">
        <f t="shared" si="276"/>
        <v>54460965</v>
      </c>
      <c r="AJ149" s="141">
        <f t="shared" si="276"/>
        <v>0</v>
      </c>
      <c r="AK149" s="150">
        <f t="shared" si="276"/>
        <v>0</v>
      </c>
    </row>
    <row r="150" spans="1:37" x14ac:dyDescent="0.15">
      <c r="A150" s="251"/>
      <c r="B150" s="81">
        <v>2011</v>
      </c>
      <c r="C150" s="156">
        <f>'2011 AAU'!J3</f>
        <v>700242</v>
      </c>
      <c r="D150" s="143">
        <f>'2011 AAU'!B11</f>
        <v>23867813</v>
      </c>
      <c r="E150" s="157">
        <f t="shared" si="277"/>
        <v>-23167571</v>
      </c>
      <c r="F150" s="143">
        <f>Account_CP1!Z14-Account_CP1!T14</f>
        <v>56267156</v>
      </c>
      <c r="G150" s="144">
        <f>Account_CP1!AA14-Account_CP1!U14</f>
        <v>0</v>
      </c>
      <c r="H150" s="145">
        <f>Account_CP1!AB14-Account_CP1!V14</f>
        <v>0</v>
      </c>
      <c r="I150" s="141">
        <f>'2011 CER'!K3</f>
        <v>5902575</v>
      </c>
      <c r="J150" s="141">
        <f>'2011 CER'!B12</f>
        <v>15000</v>
      </c>
      <c r="K150" s="148">
        <f t="shared" si="272"/>
        <v>5887575</v>
      </c>
      <c r="L150" s="141">
        <v>0</v>
      </c>
      <c r="M150" s="173">
        <f>Account_CP1!CB14-Account_CP1!BV14</f>
        <v>3650453</v>
      </c>
      <c r="N150" s="175">
        <f>Account_CP1!CC14-Account_CP1!BW14</f>
        <v>0</v>
      </c>
      <c r="O150" s="175">
        <f>Account_CP1!CD14-Account_CP1!BX14</f>
        <v>0</v>
      </c>
      <c r="P150" s="141" t="s">
        <v>81</v>
      </c>
      <c r="Q150" s="150" t="s">
        <v>81</v>
      </c>
      <c r="R150" s="143">
        <f>'2011 ERU'!J3</f>
        <v>12521</v>
      </c>
      <c r="S150" s="143">
        <f>'2011 ERU'!B11</f>
        <v>0</v>
      </c>
      <c r="T150" s="148">
        <f t="shared" si="278"/>
        <v>12521</v>
      </c>
      <c r="U150" s="141">
        <v>0</v>
      </c>
      <c r="V150" s="149">
        <f>Account_CP1!FH14-Account_CP1!FB14</f>
        <v>8251</v>
      </c>
      <c r="W150" s="141">
        <f>Account_CP1!FI14-Account_CP1!FC14</f>
        <v>0</v>
      </c>
      <c r="X150" s="150">
        <f>Account_CP1!FJ14-Account_CP1!FD14</f>
        <v>0</v>
      </c>
      <c r="Y150" s="143">
        <f>'2011 RMU'!J3</f>
        <v>0</v>
      </c>
      <c r="Z150" s="143">
        <f>'2011 RMU'!B11</f>
        <v>0</v>
      </c>
      <c r="AA150" s="157">
        <f t="shared" si="279"/>
        <v>0</v>
      </c>
      <c r="AB150" s="149">
        <f>Account_CP1!GL14</f>
        <v>0</v>
      </c>
      <c r="AC150" s="143">
        <f>Account_CP1!GM14</f>
        <v>0</v>
      </c>
      <c r="AD150" s="171">
        <f>Account_CP1!GN14</f>
        <v>0</v>
      </c>
      <c r="AE150" s="143">
        <f t="shared" si="280"/>
        <v>6615338</v>
      </c>
      <c r="AF150" s="143">
        <f t="shared" si="280"/>
        <v>23882813</v>
      </c>
      <c r="AG150" s="155">
        <f t="shared" si="274"/>
        <v>-17267475</v>
      </c>
      <c r="AH150" s="149">
        <f t="shared" si="169"/>
        <v>0</v>
      </c>
      <c r="AI150" s="149">
        <f t="shared" si="276"/>
        <v>59925860</v>
      </c>
      <c r="AJ150" s="141">
        <f t="shared" si="276"/>
        <v>0</v>
      </c>
      <c r="AK150" s="150">
        <f t="shared" si="276"/>
        <v>0</v>
      </c>
    </row>
    <row r="151" spans="1:37" x14ac:dyDescent="0.15">
      <c r="A151" s="251"/>
      <c r="B151" s="81">
        <v>2010</v>
      </c>
      <c r="C151" s="156">
        <f>'2010 AAU'!J3</f>
        <v>1464551</v>
      </c>
      <c r="D151" s="143">
        <f>'2010 AAU'!B11</f>
        <v>7003356</v>
      </c>
      <c r="E151" s="157">
        <f t="shared" si="277"/>
        <v>-5538805</v>
      </c>
      <c r="F151" s="143">
        <f>Account_CP1!T14-Account_CP1!N14</f>
        <v>63506167</v>
      </c>
      <c r="G151" s="144">
        <f>Account_CP1!U14-Account_CP1!O14</f>
        <v>0</v>
      </c>
      <c r="H151" s="145">
        <f>Account_CP1!V14-Account_CP1!P14</f>
        <v>0</v>
      </c>
      <c r="I151" s="141">
        <f>'2010 CER'!K3</f>
        <v>459643</v>
      </c>
      <c r="J151" s="141">
        <f>'2010 CER'!B12</f>
        <v>213688</v>
      </c>
      <c r="K151" s="148">
        <f t="shared" si="272"/>
        <v>245955</v>
      </c>
      <c r="L151" s="141">
        <v>0</v>
      </c>
      <c r="M151" s="173">
        <f>Account_CP1!BV14-Account_CP1!BP14</f>
        <v>133742</v>
      </c>
      <c r="N151" s="175">
        <f>Account_CP1!BW14-Account_CP1!BQ14</f>
        <v>0</v>
      </c>
      <c r="O151" s="175">
        <f>Account_CP1!BX14-Account_CP1!BR14</f>
        <v>0</v>
      </c>
      <c r="P151" s="141" t="s">
        <v>81</v>
      </c>
      <c r="Q151" s="150" t="s">
        <v>81</v>
      </c>
      <c r="R151" s="143">
        <f>'2010 ERU'!J3</f>
        <v>21342</v>
      </c>
      <c r="S151" s="143">
        <f>'2010 ERU'!B11</f>
        <v>0</v>
      </c>
      <c r="T151" s="148">
        <f t="shared" si="278"/>
        <v>21342</v>
      </c>
      <c r="U151" s="141">
        <v>0</v>
      </c>
      <c r="V151" s="149">
        <f>Account_CP1!FB14-Account_CP1!EV14</f>
        <v>21114</v>
      </c>
      <c r="W151" s="141">
        <f>Account_CP1!FC14-Account_CP1!EW14</f>
        <v>0</v>
      </c>
      <c r="X151" s="150">
        <f>Account_CP1!FD14-Account_CP1!EX14</f>
        <v>0</v>
      </c>
      <c r="Y151" s="143">
        <v>0</v>
      </c>
      <c r="Z151" s="143">
        <v>0</v>
      </c>
      <c r="AA151" s="157">
        <f t="shared" si="279"/>
        <v>0</v>
      </c>
      <c r="AB151" s="149" t="s">
        <v>81</v>
      </c>
      <c r="AC151" s="143" t="s">
        <v>81</v>
      </c>
      <c r="AD151" s="171" t="s">
        <v>81</v>
      </c>
      <c r="AE151" s="143">
        <f t="shared" si="280"/>
        <v>1945536</v>
      </c>
      <c r="AF151" s="143">
        <f t="shared" si="280"/>
        <v>7217044</v>
      </c>
      <c r="AG151" s="155">
        <f t="shared" si="274"/>
        <v>-5271508</v>
      </c>
      <c r="AH151" s="149">
        <f t="shared" si="169"/>
        <v>0</v>
      </c>
      <c r="AI151" s="149">
        <f t="shared" si="276"/>
        <v>63661023</v>
      </c>
      <c r="AJ151" s="141">
        <f t="shared" si="276"/>
        <v>0</v>
      </c>
      <c r="AK151" s="150">
        <f t="shared" si="276"/>
        <v>0</v>
      </c>
    </row>
    <row r="152" spans="1:37" x14ac:dyDescent="0.15">
      <c r="A152" s="251"/>
      <c r="B152" s="81">
        <v>2009</v>
      </c>
      <c r="C152" s="156">
        <f>'2009 AAU'!J3</f>
        <v>586163</v>
      </c>
      <c r="D152" s="143">
        <f>'2009 AAU'!B11</f>
        <v>6832111</v>
      </c>
      <c r="E152" s="157">
        <f t="shared" si="277"/>
        <v>-6245948</v>
      </c>
      <c r="F152" s="143">
        <f>Account_CP1!N14-Account_CP1!H14</f>
        <v>69660497</v>
      </c>
      <c r="G152" s="144">
        <f>Account_CP1!O14-Account_CP1!I14</f>
        <v>0</v>
      </c>
      <c r="H152" s="145">
        <f>Account_CP1!P14-Account_CP1!J14</f>
        <v>0</v>
      </c>
      <c r="I152" s="141">
        <f>'2009 CER'!K3</f>
        <v>380890</v>
      </c>
      <c r="J152" s="141">
        <f>'2009 CER'!B12</f>
        <v>15000</v>
      </c>
      <c r="K152" s="148">
        <f t="shared" si="272"/>
        <v>365890</v>
      </c>
      <c r="L152" s="141">
        <v>0</v>
      </c>
      <c r="M152" s="173">
        <f>Account_CP1!BP14-Account_CP1!BJ14</f>
        <v>193945</v>
      </c>
      <c r="N152" s="175">
        <f>Account_CP1!BQ14-Account_CP1!BK14</f>
        <v>0</v>
      </c>
      <c r="O152" s="175">
        <f>Account_CP1!BR14-Account_CP1!BL14</f>
        <v>0</v>
      </c>
      <c r="P152" s="141" t="s">
        <v>81</v>
      </c>
      <c r="Q152" s="150" t="s">
        <v>81</v>
      </c>
      <c r="R152" s="143">
        <f>'2009 ERU'!J3</f>
        <v>0</v>
      </c>
      <c r="S152" s="143">
        <f>'2009 ERU'!B11</f>
        <v>0</v>
      </c>
      <c r="T152" s="148">
        <f t="shared" si="278"/>
        <v>0</v>
      </c>
      <c r="U152" s="141">
        <v>0</v>
      </c>
      <c r="V152" s="149">
        <f>Account_CP1!EV14-Account_CP1!EP14</f>
        <v>0</v>
      </c>
      <c r="W152" s="141">
        <f>Account_CP1!EW14-Account_CP1!EQ14</f>
        <v>0</v>
      </c>
      <c r="X152" s="150">
        <f>Account_CP1!EX14-Account_CP1!ER14</f>
        <v>0</v>
      </c>
      <c r="Y152" s="143">
        <v>0</v>
      </c>
      <c r="Z152" s="143">
        <v>0</v>
      </c>
      <c r="AA152" s="157">
        <f t="shared" si="279"/>
        <v>0</v>
      </c>
      <c r="AB152" s="149" t="s">
        <v>81</v>
      </c>
      <c r="AC152" s="143" t="s">
        <v>81</v>
      </c>
      <c r="AD152" s="171" t="s">
        <v>81</v>
      </c>
      <c r="AE152" s="143">
        <f t="shared" si="280"/>
        <v>967053</v>
      </c>
      <c r="AF152" s="143">
        <f t="shared" si="280"/>
        <v>6847111</v>
      </c>
      <c r="AG152" s="155">
        <f t="shared" si="274"/>
        <v>-5880058</v>
      </c>
      <c r="AH152" s="149">
        <f t="shared" si="169"/>
        <v>0</v>
      </c>
      <c r="AI152" s="149">
        <f t="shared" si="276"/>
        <v>69854442</v>
      </c>
      <c r="AJ152" s="141">
        <f t="shared" si="276"/>
        <v>0</v>
      </c>
      <c r="AK152" s="150">
        <f t="shared" si="276"/>
        <v>0</v>
      </c>
    </row>
    <row r="153" spans="1:37" x14ac:dyDescent="0.15">
      <c r="A153" s="251"/>
      <c r="B153" s="81">
        <v>2008</v>
      </c>
      <c r="C153" s="156">
        <f>'2008 AAU'!J3</f>
        <v>42000</v>
      </c>
      <c r="D153" s="143">
        <f>'2008 AAU'!B11</f>
        <v>62760</v>
      </c>
      <c r="E153" s="157">
        <f t="shared" si="277"/>
        <v>-20760</v>
      </c>
      <c r="F153" s="143">
        <f>Account_CP1!H14</f>
        <v>0</v>
      </c>
      <c r="G153" s="144">
        <f>Account_CP1!I14</f>
        <v>0</v>
      </c>
      <c r="H153" s="145">
        <f>Account_CP1!J14</f>
        <v>0</v>
      </c>
      <c r="I153" s="141">
        <f>'2008 CER'!K3</f>
        <v>53945</v>
      </c>
      <c r="J153" s="141">
        <f>'2008 CER'!B12</f>
        <v>945</v>
      </c>
      <c r="K153" s="148">
        <f t="shared" si="272"/>
        <v>53000</v>
      </c>
      <c r="L153" s="141">
        <v>0</v>
      </c>
      <c r="M153" s="173">
        <f>Account_CP1!BJ14</f>
        <v>0</v>
      </c>
      <c r="N153" s="175">
        <f>Account_CP1!BK14</f>
        <v>0</v>
      </c>
      <c r="O153" s="175">
        <f>Account_CP1!BL14</f>
        <v>0</v>
      </c>
      <c r="P153" s="141" t="s">
        <v>81</v>
      </c>
      <c r="Q153" s="150" t="s">
        <v>81</v>
      </c>
      <c r="R153" s="143">
        <v>0</v>
      </c>
      <c r="S153" s="143">
        <v>0</v>
      </c>
      <c r="T153" s="148">
        <f t="shared" si="278"/>
        <v>0</v>
      </c>
      <c r="U153" s="141">
        <v>0</v>
      </c>
      <c r="V153" s="149">
        <f>Account_CP1!EP14</f>
        <v>0</v>
      </c>
      <c r="W153" s="141">
        <f>Account_CP1!EQ14</f>
        <v>0</v>
      </c>
      <c r="X153" s="150">
        <f>Account_CP1!ER14</f>
        <v>0</v>
      </c>
      <c r="Y153" s="143">
        <v>0</v>
      </c>
      <c r="Z153" s="143">
        <v>0</v>
      </c>
      <c r="AA153" s="157">
        <f t="shared" si="279"/>
        <v>0</v>
      </c>
      <c r="AB153" s="149" t="s">
        <v>81</v>
      </c>
      <c r="AC153" s="143" t="s">
        <v>81</v>
      </c>
      <c r="AD153" s="171" t="s">
        <v>81</v>
      </c>
      <c r="AE153" s="143">
        <f t="shared" si="280"/>
        <v>95945</v>
      </c>
      <c r="AF153" s="143">
        <f t="shared" si="280"/>
        <v>63705</v>
      </c>
      <c r="AG153" s="155">
        <f t="shared" si="274"/>
        <v>32240</v>
      </c>
      <c r="AH153" s="149">
        <f t="shared" si="169"/>
        <v>0</v>
      </c>
      <c r="AI153" s="149">
        <f t="shared" si="276"/>
        <v>0</v>
      </c>
      <c r="AJ153" s="141">
        <f t="shared" si="276"/>
        <v>0</v>
      </c>
      <c r="AK153" s="150">
        <f t="shared" si="276"/>
        <v>0</v>
      </c>
    </row>
    <row r="154" spans="1:37" ht="15" x14ac:dyDescent="0.15">
      <c r="A154" s="252"/>
      <c r="B154" s="83" t="s">
        <v>233</v>
      </c>
      <c r="C154" s="151">
        <f t="shared" ref="C154:O154" si="281">SUM(C140:C153)</f>
        <v>3406302</v>
      </c>
      <c r="D154" s="152">
        <f t="shared" si="281"/>
        <v>66285635</v>
      </c>
      <c r="E154" s="153">
        <f t="shared" si="281"/>
        <v>-62879333</v>
      </c>
      <c r="F154" s="172">
        <f t="shared" si="281"/>
        <v>568566201</v>
      </c>
      <c r="G154" s="152">
        <f t="shared" si="281"/>
        <v>0</v>
      </c>
      <c r="H154" s="181">
        <f t="shared" si="281"/>
        <v>0</v>
      </c>
      <c r="I154" s="176">
        <f t="shared" si="281"/>
        <v>22108158</v>
      </c>
      <c r="J154" s="176">
        <f t="shared" si="281"/>
        <v>1143335</v>
      </c>
      <c r="K154" s="176">
        <f t="shared" si="281"/>
        <v>20964823</v>
      </c>
      <c r="L154" s="176">
        <f t="shared" si="281"/>
        <v>0</v>
      </c>
      <c r="M154" s="176">
        <f t="shared" si="281"/>
        <v>16563409</v>
      </c>
      <c r="N154" s="176">
        <f t="shared" si="281"/>
        <v>0</v>
      </c>
      <c r="O154" s="176">
        <f t="shared" si="281"/>
        <v>9115</v>
      </c>
      <c r="P154" s="154" t="s">
        <v>81</v>
      </c>
      <c r="Q154" s="170" t="s">
        <v>81</v>
      </c>
      <c r="R154" s="152">
        <f t="shared" ref="R154:AK154" si="282">SUM(R140:R153)</f>
        <v>15034589</v>
      </c>
      <c r="S154" s="152">
        <f t="shared" si="282"/>
        <v>218878</v>
      </c>
      <c r="T154" s="153">
        <f t="shared" si="282"/>
        <v>14815711</v>
      </c>
      <c r="U154" s="152">
        <f t="shared" si="282"/>
        <v>0</v>
      </c>
      <c r="V154" s="174">
        <f t="shared" si="282"/>
        <v>11322449</v>
      </c>
      <c r="W154" s="176">
        <f t="shared" si="282"/>
        <v>0</v>
      </c>
      <c r="X154" s="187">
        <f t="shared" si="282"/>
        <v>0</v>
      </c>
      <c r="Y154" s="152">
        <f t="shared" si="282"/>
        <v>0</v>
      </c>
      <c r="Z154" s="152">
        <f t="shared" si="282"/>
        <v>0</v>
      </c>
      <c r="AA154" s="153">
        <f t="shared" si="282"/>
        <v>0</v>
      </c>
      <c r="AB154" s="172">
        <f t="shared" si="282"/>
        <v>2052032</v>
      </c>
      <c r="AC154" s="152">
        <f t="shared" si="282"/>
        <v>290366</v>
      </c>
      <c r="AD154" s="160">
        <f t="shared" si="282"/>
        <v>0</v>
      </c>
      <c r="AE154" s="152">
        <f t="shared" si="282"/>
        <v>40549049</v>
      </c>
      <c r="AF154" s="152">
        <f t="shared" si="282"/>
        <v>67647848</v>
      </c>
      <c r="AG154" s="153">
        <f t="shared" si="282"/>
        <v>-27098799</v>
      </c>
      <c r="AH154" s="152">
        <f t="shared" si="282"/>
        <v>0</v>
      </c>
      <c r="AI154" s="172">
        <f t="shared" si="282"/>
        <v>598504091</v>
      </c>
      <c r="AJ154" s="152">
        <f t="shared" si="282"/>
        <v>290366</v>
      </c>
      <c r="AK154" s="160">
        <f t="shared" si="282"/>
        <v>9115</v>
      </c>
    </row>
    <row r="155" spans="1:37" x14ac:dyDescent="0.15">
      <c r="A155" s="250" t="s">
        <v>160</v>
      </c>
      <c r="B155" s="82">
        <v>2021</v>
      </c>
      <c r="C155" s="156" t="s">
        <v>81</v>
      </c>
      <c r="D155" s="143" t="s">
        <v>81</v>
      </c>
      <c r="E155" s="157" t="s">
        <v>81</v>
      </c>
      <c r="F155" s="143" t="s">
        <v>81</v>
      </c>
      <c r="G155" s="144" t="s">
        <v>81</v>
      </c>
      <c r="H155" s="145" t="s">
        <v>81</v>
      </c>
      <c r="I155" s="141">
        <f>'2021 CER'!$L$3</f>
        <v>0</v>
      </c>
      <c r="J155" s="141">
        <f>'2021 CER'!$B$13</f>
        <v>0</v>
      </c>
      <c r="K155" s="148">
        <f t="shared" ref="K155" si="283">I155-J155</f>
        <v>0</v>
      </c>
      <c r="L155" s="149">
        <v>0</v>
      </c>
      <c r="M155" s="173">
        <f>Account_CP1!$EJ$20-Account_CP1!$ED$20</f>
        <v>0</v>
      </c>
      <c r="N155" s="175">
        <f>Account_CP1!$EE$20-Account_CP1!$DY$20</f>
        <v>0</v>
      </c>
      <c r="O155" s="175">
        <f>Account_CP1!$EL$20-Account_CP1!$EF$20</f>
        <v>0</v>
      </c>
      <c r="P155" s="141" t="s">
        <v>81</v>
      </c>
      <c r="Q155" s="150" t="s">
        <v>81</v>
      </c>
      <c r="R155" s="143" t="s">
        <v>81</v>
      </c>
      <c r="S155" s="143" t="s">
        <v>81</v>
      </c>
      <c r="T155" s="148" t="s">
        <v>81</v>
      </c>
      <c r="U155" s="141">
        <v>0</v>
      </c>
      <c r="V155" s="149" t="s">
        <v>81</v>
      </c>
      <c r="W155" s="141" t="s">
        <v>81</v>
      </c>
      <c r="X155" s="150" t="s">
        <v>81</v>
      </c>
      <c r="Y155" s="141" t="s">
        <v>81</v>
      </c>
      <c r="Z155" s="141" t="s">
        <v>81</v>
      </c>
      <c r="AA155" s="157" t="s">
        <v>81</v>
      </c>
      <c r="AB155" s="149" t="s">
        <v>81</v>
      </c>
      <c r="AC155" s="141" t="s">
        <v>81</v>
      </c>
      <c r="AD155" s="150" t="s">
        <v>81</v>
      </c>
      <c r="AE155" s="141">
        <f t="shared" ref="AE155" si="284">SUM(I155)</f>
        <v>0</v>
      </c>
      <c r="AF155" s="141">
        <f t="shared" ref="AF155" si="285">SUM(J155)</f>
        <v>0</v>
      </c>
      <c r="AG155" s="155">
        <f t="shared" ref="AG155" si="286">AE155-AF155</f>
        <v>0</v>
      </c>
      <c r="AH155" s="149">
        <f t="shared" ref="AH155" si="287">SUM(L155,U155)</f>
        <v>0</v>
      </c>
      <c r="AI155" s="149">
        <f t="shared" ref="AI155" si="288">SUM(F155,M155,V155,AB155)</f>
        <v>0</v>
      </c>
      <c r="AJ155" s="141">
        <f t="shared" ref="AJ155" si="289">SUM(G155,N155,W155,AC155)</f>
        <v>0</v>
      </c>
      <c r="AK155" s="150">
        <f t="shared" ref="AK155" si="290">SUM(H155,O155,X155,AD155)</f>
        <v>0</v>
      </c>
    </row>
    <row r="156" spans="1:37" x14ac:dyDescent="0.15">
      <c r="A156" s="251"/>
      <c r="B156" s="82">
        <v>2020</v>
      </c>
      <c r="C156" s="156" t="s">
        <v>81</v>
      </c>
      <c r="D156" s="143" t="s">
        <v>81</v>
      </c>
      <c r="E156" s="157" t="s">
        <v>81</v>
      </c>
      <c r="F156" s="143" t="s">
        <v>81</v>
      </c>
      <c r="G156" s="144" t="s">
        <v>81</v>
      </c>
      <c r="H156" s="145" t="s">
        <v>81</v>
      </c>
      <c r="I156" s="141">
        <f>'2020 CER'!$L$3</f>
        <v>0</v>
      </c>
      <c r="J156" s="141">
        <f>'2020 CER'!$B$13</f>
        <v>0</v>
      </c>
      <c r="K156" s="148">
        <f t="shared" ref="K156" si="291">I156-J156</f>
        <v>0</v>
      </c>
      <c r="L156" s="149">
        <v>0</v>
      </c>
      <c r="M156" s="173">
        <f>Account_CP1!$ED$20-Account_CP1!$DX$20</f>
        <v>0</v>
      </c>
      <c r="N156" s="175">
        <f>Account_CP1!$EE$20-Account_CP1!$DY$20</f>
        <v>0</v>
      </c>
      <c r="O156" s="175">
        <f>Account_CP1!$EF$20-Account_CP1!$DZ$20</f>
        <v>6317</v>
      </c>
      <c r="P156" s="141" t="s">
        <v>81</v>
      </c>
      <c r="Q156" s="150" t="s">
        <v>81</v>
      </c>
      <c r="R156" s="143" t="s">
        <v>81</v>
      </c>
      <c r="S156" s="143" t="s">
        <v>81</v>
      </c>
      <c r="T156" s="148" t="s">
        <v>81</v>
      </c>
      <c r="U156" s="141">
        <v>0</v>
      </c>
      <c r="V156" s="149" t="s">
        <v>81</v>
      </c>
      <c r="W156" s="141" t="s">
        <v>81</v>
      </c>
      <c r="X156" s="150" t="s">
        <v>81</v>
      </c>
      <c r="Y156" s="141" t="s">
        <v>81</v>
      </c>
      <c r="Z156" s="141" t="s">
        <v>81</v>
      </c>
      <c r="AA156" s="157" t="s">
        <v>81</v>
      </c>
      <c r="AB156" s="149" t="s">
        <v>81</v>
      </c>
      <c r="AC156" s="141" t="s">
        <v>81</v>
      </c>
      <c r="AD156" s="150" t="s">
        <v>81</v>
      </c>
      <c r="AE156" s="141">
        <f t="shared" ref="AE156" si="292">SUM(I156)</f>
        <v>0</v>
      </c>
      <c r="AF156" s="141">
        <f t="shared" ref="AF156" si="293">SUM(J156)</f>
        <v>0</v>
      </c>
      <c r="AG156" s="155">
        <f t="shared" ref="AG156" si="294">AE156-AF156</f>
        <v>0</v>
      </c>
      <c r="AH156" s="149">
        <f t="shared" ref="AH156" si="295">SUM(L156,U156)</f>
        <v>0</v>
      </c>
      <c r="AI156" s="149">
        <f t="shared" ref="AI156" si="296">SUM(F156,M156,V156,AB156)</f>
        <v>0</v>
      </c>
      <c r="AJ156" s="141">
        <f t="shared" ref="AJ156" si="297">SUM(G156,N156,W156,AC156)</f>
        <v>0</v>
      </c>
      <c r="AK156" s="150">
        <f t="shared" ref="AK156" si="298">SUM(H156,O156,X156,AD156)</f>
        <v>6317</v>
      </c>
    </row>
    <row r="157" spans="1:37" x14ac:dyDescent="0.15">
      <c r="A157" s="251"/>
      <c r="B157" s="82">
        <v>2019</v>
      </c>
      <c r="C157" s="156" t="s">
        <v>81</v>
      </c>
      <c r="D157" s="143" t="s">
        <v>81</v>
      </c>
      <c r="E157" s="157" t="s">
        <v>81</v>
      </c>
      <c r="F157" s="143" t="s">
        <v>81</v>
      </c>
      <c r="G157" s="144" t="s">
        <v>81</v>
      </c>
      <c r="H157" s="145" t="s">
        <v>81</v>
      </c>
      <c r="I157" s="141">
        <f>'2019 CER'!$L$3</f>
        <v>0</v>
      </c>
      <c r="J157" s="141">
        <f>'2019 CER'!$B$13</f>
        <v>0</v>
      </c>
      <c r="K157" s="148">
        <f t="shared" ref="K157:K168" si="299">I157-J157</f>
        <v>0</v>
      </c>
      <c r="L157" s="149">
        <v>0</v>
      </c>
      <c r="M157" s="173">
        <f>Account_CP1!$DX$20-Account_CP1!$DR$20</f>
        <v>0</v>
      </c>
      <c r="N157" s="175">
        <f>Account_CP1!$DY$20-Account_CP1!$DS$20</f>
        <v>0</v>
      </c>
      <c r="O157" s="175">
        <f>Account_CP1!$DZ$20-Account_CP1!$DT$20</f>
        <v>23500</v>
      </c>
      <c r="P157" s="141" t="s">
        <v>81</v>
      </c>
      <c r="Q157" s="150" t="s">
        <v>81</v>
      </c>
      <c r="R157" s="143" t="s">
        <v>81</v>
      </c>
      <c r="S157" s="143" t="s">
        <v>81</v>
      </c>
      <c r="T157" s="148" t="s">
        <v>81</v>
      </c>
      <c r="U157" s="141">
        <v>0</v>
      </c>
      <c r="V157" s="149" t="s">
        <v>81</v>
      </c>
      <c r="W157" s="141" t="s">
        <v>81</v>
      </c>
      <c r="X157" s="150" t="s">
        <v>81</v>
      </c>
      <c r="Y157" s="141" t="s">
        <v>81</v>
      </c>
      <c r="Z157" s="141" t="s">
        <v>81</v>
      </c>
      <c r="AA157" s="157" t="s">
        <v>81</v>
      </c>
      <c r="AB157" s="149" t="s">
        <v>81</v>
      </c>
      <c r="AC157" s="141" t="s">
        <v>81</v>
      </c>
      <c r="AD157" s="150" t="s">
        <v>81</v>
      </c>
      <c r="AE157" s="141">
        <f t="shared" ref="AE157:AF160" si="300">SUM(I157)</f>
        <v>0</v>
      </c>
      <c r="AF157" s="141">
        <f t="shared" ref="AF157" si="301">SUM(J157)</f>
        <v>0</v>
      </c>
      <c r="AG157" s="155">
        <f t="shared" ref="AG157:AG168" si="302">AE157-AF157</f>
        <v>0</v>
      </c>
      <c r="AH157" s="149">
        <f t="shared" ref="AH157" si="303">SUM(L157,U157)</f>
        <v>0</v>
      </c>
      <c r="AI157" s="149">
        <f t="shared" ref="AI157:AK168" si="304">SUM(F157,M157,V157,AB157)</f>
        <v>0</v>
      </c>
      <c r="AJ157" s="141">
        <f t="shared" si="304"/>
        <v>0</v>
      </c>
      <c r="AK157" s="150">
        <f t="shared" si="304"/>
        <v>23500</v>
      </c>
    </row>
    <row r="158" spans="1:37" x14ac:dyDescent="0.15">
      <c r="A158" s="251"/>
      <c r="B158" s="82">
        <v>2018</v>
      </c>
      <c r="C158" s="156" t="s">
        <v>81</v>
      </c>
      <c r="D158" s="143" t="s">
        <v>81</v>
      </c>
      <c r="E158" s="157" t="s">
        <v>81</v>
      </c>
      <c r="F158" s="143" t="s">
        <v>81</v>
      </c>
      <c r="G158" s="144" t="s">
        <v>81</v>
      </c>
      <c r="H158" s="145" t="s">
        <v>81</v>
      </c>
      <c r="I158" s="141">
        <f>'2018 CER'!$L$3</f>
        <v>0</v>
      </c>
      <c r="J158" s="141">
        <f>'2018 CER'!$B$13</f>
        <v>0</v>
      </c>
      <c r="K158" s="148">
        <f t="shared" si="299"/>
        <v>0</v>
      </c>
      <c r="L158" s="149">
        <v>0</v>
      </c>
      <c r="M158" s="173">
        <f>Account_CP1!$DR$20-Account_CP1!$DL$20</f>
        <v>0</v>
      </c>
      <c r="N158" s="175">
        <f>Account_CP1!$DS$20-Account_CP1!$DM$20</f>
        <v>0</v>
      </c>
      <c r="O158" s="175">
        <f>Account_CP1!$DT$20-Account_CP1!$DN$20</f>
        <v>0</v>
      </c>
      <c r="P158" s="141" t="s">
        <v>81</v>
      </c>
      <c r="Q158" s="150" t="s">
        <v>81</v>
      </c>
      <c r="R158" s="143" t="s">
        <v>81</v>
      </c>
      <c r="S158" s="143" t="s">
        <v>81</v>
      </c>
      <c r="T158" s="148" t="s">
        <v>81</v>
      </c>
      <c r="U158" s="141">
        <v>0</v>
      </c>
      <c r="V158" s="149" t="s">
        <v>81</v>
      </c>
      <c r="W158" s="141" t="s">
        <v>81</v>
      </c>
      <c r="X158" s="150" t="s">
        <v>81</v>
      </c>
      <c r="Y158" s="141" t="s">
        <v>81</v>
      </c>
      <c r="Z158" s="141" t="s">
        <v>81</v>
      </c>
      <c r="AA158" s="157" t="s">
        <v>81</v>
      </c>
      <c r="AB158" s="149" t="s">
        <v>81</v>
      </c>
      <c r="AC158" s="141" t="s">
        <v>81</v>
      </c>
      <c r="AD158" s="150" t="s">
        <v>81</v>
      </c>
      <c r="AE158" s="141">
        <f t="shared" si="300"/>
        <v>0</v>
      </c>
      <c r="AF158" s="141">
        <f t="shared" si="300"/>
        <v>0</v>
      </c>
      <c r="AG158" s="155">
        <f t="shared" si="302"/>
        <v>0</v>
      </c>
      <c r="AH158" s="149">
        <f t="shared" si="169"/>
        <v>0</v>
      </c>
      <c r="AI158" s="149">
        <f t="shared" si="304"/>
        <v>0</v>
      </c>
      <c r="AJ158" s="141">
        <f t="shared" si="304"/>
        <v>0</v>
      </c>
      <c r="AK158" s="150">
        <f t="shared" si="304"/>
        <v>0</v>
      </c>
    </row>
    <row r="159" spans="1:37" x14ac:dyDescent="0.15">
      <c r="A159" s="251"/>
      <c r="B159" s="82">
        <v>2017</v>
      </c>
      <c r="C159" s="156" t="s">
        <v>81</v>
      </c>
      <c r="D159" s="143" t="s">
        <v>81</v>
      </c>
      <c r="E159" s="157" t="s">
        <v>81</v>
      </c>
      <c r="F159" s="143" t="s">
        <v>81</v>
      </c>
      <c r="G159" s="144" t="s">
        <v>81</v>
      </c>
      <c r="H159" s="145" t="s">
        <v>81</v>
      </c>
      <c r="I159" s="141">
        <f>'2017 CER'!$L$3</f>
        <v>0</v>
      </c>
      <c r="J159" s="141">
        <f>'2017 CER'!$B$13</f>
        <v>0</v>
      </c>
      <c r="K159" s="148">
        <f t="shared" si="299"/>
        <v>0</v>
      </c>
      <c r="L159" s="149">
        <v>0</v>
      </c>
      <c r="M159" s="173">
        <f>Account_CP1!$DL$20-Account_CP1!$DF$20</f>
        <v>0</v>
      </c>
      <c r="N159" s="175">
        <f>Account_CP1!$DM$20-Account_CP1!$DG$20</f>
        <v>0</v>
      </c>
      <c r="O159" s="175">
        <f>Account_CP1!$DN$20-Account_CP1!$DH$20</f>
        <v>0</v>
      </c>
      <c r="P159" s="141" t="s">
        <v>81</v>
      </c>
      <c r="Q159" s="150" t="s">
        <v>81</v>
      </c>
      <c r="R159" s="143" t="s">
        <v>81</v>
      </c>
      <c r="S159" s="143" t="s">
        <v>81</v>
      </c>
      <c r="T159" s="148" t="s">
        <v>81</v>
      </c>
      <c r="U159" s="141">
        <v>0</v>
      </c>
      <c r="V159" s="149" t="s">
        <v>81</v>
      </c>
      <c r="W159" s="141" t="s">
        <v>81</v>
      </c>
      <c r="X159" s="150" t="s">
        <v>81</v>
      </c>
      <c r="Y159" s="141" t="s">
        <v>81</v>
      </c>
      <c r="Z159" s="141" t="s">
        <v>81</v>
      </c>
      <c r="AA159" s="157" t="s">
        <v>81</v>
      </c>
      <c r="AB159" s="149" t="s">
        <v>81</v>
      </c>
      <c r="AC159" s="141" t="s">
        <v>81</v>
      </c>
      <c r="AD159" s="150" t="s">
        <v>81</v>
      </c>
      <c r="AE159" s="141">
        <f t="shared" si="300"/>
        <v>0</v>
      </c>
      <c r="AF159" s="141">
        <f t="shared" si="300"/>
        <v>0</v>
      </c>
      <c r="AG159" s="155">
        <f t="shared" si="302"/>
        <v>0</v>
      </c>
      <c r="AH159" s="149">
        <f t="shared" si="169"/>
        <v>0</v>
      </c>
      <c r="AI159" s="149">
        <f t="shared" si="304"/>
        <v>0</v>
      </c>
      <c r="AJ159" s="141">
        <f t="shared" si="304"/>
        <v>0</v>
      </c>
      <c r="AK159" s="150">
        <f t="shared" si="304"/>
        <v>0</v>
      </c>
    </row>
    <row r="160" spans="1:37" x14ac:dyDescent="0.15">
      <c r="A160" s="251"/>
      <c r="B160" s="81">
        <v>2016</v>
      </c>
      <c r="C160" s="156" t="s">
        <v>81</v>
      </c>
      <c r="D160" s="143" t="s">
        <v>81</v>
      </c>
      <c r="E160" s="157" t="s">
        <v>81</v>
      </c>
      <c r="F160" s="143" t="s">
        <v>81</v>
      </c>
      <c r="G160" s="144" t="s">
        <v>81</v>
      </c>
      <c r="H160" s="145" t="s">
        <v>81</v>
      </c>
      <c r="I160" s="141">
        <f>'2016 CER'!L3</f>
        <v>0</v>
      </c>
      <c r="J160" s="141">
        <f>'2016 CER'!B13</f>
        <v>0</v>
      </c>
      <c r="K160" s="148">
        <f t="shared" si="299"/>
        <v>0</v>
      </c>
      <c r="L160" s="149">
        <v>5255000</v>
      </c>
      <c r="M160" s="173">
        <f>Account_CP1!DF20-Account_CP1!CZ20</f>
        <v>0</v>
      </c>
      <c r="N160" s="175">
        <f>Account_CP1!DG20-Account_CP1!DA20</f>
        <v>0</v>
      </c>
      <c r="O160" s="175">
        <f>Account_CP1!DH20-Account_CP1!DB20</f>
        <v>0</v>
      </c>
      <c r="P160" s="141" t="s">
        <v>81</v>
      </c>
      <c r="Q160" s="150" t="s">
        <v>81</v>
      </c>
      <c r="R160" s="143" t="s">
        <v>81</v>
      </c>
      <c r="S160" s="143" t="s">
        <v>81</v>
      </c>
      <c r="T160" s="148" t="s">
        <v>81</v>
      </c>
      <c r="U160" s="141">
        <v>74964</v>
      </c>
      <c r="V160" s="149" t="s">
        <v>81</v>
      </c>
      <c r="W160" s="141" t="s">
        <v>81</v>
      </c>
      <c r="X160" s="150" t="s">
        <v>81</v>
      </c>
      <c r="Y160" s="141" t="s">
        <v>81</v>
      </c>
      <c r="Z160" s="141" t="s">
        <v>81</v>
      </c>
      <c r="AA160" s="157" t="s">
        <v>81</v>
      </c>
      <c r="AB160" s="149" t="s">
        <v>81</v>
      </c>
      <c r="AC160" s="141" t="s">
        <v>81</v>
      </c>
      <c r="AD160" s="150" t="s">
        <v>81</v>
      </c>
      <c r="AE160" s="141">
        <f t="shared" si="300"/>
        <v>0</v>
      </c>
      <c r="AF160" s="141">
        <f t="shared" si="300"/>
        <v>0</v>
      </c>
      <c r="AG160" s="155">
        <f>AE160-AF160</f>
        <v>0</v>
      </c>
      <c r="AH160" s="149">
        <f t="shared" si="169"/>
        <v>5329964</v>
      </c>
      <c r="AI160" s="149">
        <f t="shared" si="304"/>
        <v>0</v>
      </c>
      <c r="AJ160" s="141">
        <f t="shared" si="304"/>
        <v>0</v>
      </c>
      <c r="AK160" s="150">
        <f t="shared" si="304"/>
        <v>0</v>
      </c>
    </row>
    <row r="161" spans="1:37" x14ac:dyDescent="0.15">
      <c r="A161" s="251"/>
      <c r="B161" s="81">
        <v>2015</v>
      </c>
      <c r="C161" s="156">
        <f>'2015 AAU'!K3</f>
        <v>9098</v>
      </c>
      <c r="D161" s="143">
        <f>'2015 AAU'!B12</f>
        <v>4246884</v>
      </c>
      <c r="E161" s="157">
        <f t="shared" ref="E161:E168" si="305">C161-D161</f>
        <v>-4237786</v>
      </c>
      <c r="F161" s="143">
        <f>Account_CP1!AX20-Account_CP1!AR20</f>
        <v>213469742</v>
      </c>
      <c r="G161" s="144">
        <f>Account_CP1!AY20-Account_CP1!AS20</f>
        <v>0</v>
      </c>
      <c r="H161" s="145">
        <f>Account_CP1!AZ20-Account_CP1!AT20</f>
        <v>0</v>
      </c>
      <c r="I161" s="141">
        <f>'2015 CER'!L3</f>
        <v>2827313</v>
      </c>
      <c r="J161" s="141">
        <f>'2015 CER'!B13</f>
        <v>17796</v>
      </c>
      <c r="K161" s="148">
        <f t="shared" si="299"/>
        <v>2809517</v>
      </c>
      <c r="L161" s="141">
        <v>0</v>
      </c>
      <c r="M161" s="173">
        <f>Account_CP1!CZ20-Account_CP1!CT20</f>
        <v>3731120</v>
      </c>
      <c r="N161" s="175">
        <f>Account_CP1!DA20-Account_CP1!CU20</f>
        <v>0</v>
      </c>
      <c r="O161" s="175">
        <f>Account_CP1!DB20-Account_CP1!CV20</f>
        <v>7893</v>
      </c>
      <c r="P161" s="141" t="s">
        <v>81</v>
      </c>
      <c r="Q161" s="150" t="s">
        <v>81</v>
      </c>
      <c r="R161" s="143">
        <f>'2015 ERU'!K3</f>
        <v>1419571</v>
      </c>
      <c r="S161" s="143">
        <f>'2015 ERU'!B12</f>
        <v>1</v>
      </c>
      <c r="T161" s="148">
        <f t="shared" ref="T161:T168" si="306">R161-S161</f>
        <v>1419570</v>
      </c>
      <c r="U161" s="141">
        <v>0</v>
      </c>
      <c r="V161" s="149">
        <f>Account_CP1!GF20-Account_CP1!FZ20</f>
        <v>3055238</v>
      </c>
      <c r="W161" s="141">
        <f>Account_CP1!GG20-Account_CP1!GA20</f>
        <v>0</v>
      </c>
      <c r="X161" s="150">
        <f>Account_CP1!GH20-Account_CP1!GB20</f>
        <v>0</v>
      </c>
      <c r="Y161" s="141">
        <v>0</v>
      </c>
      <c r="Z161" s="141">
        <v>0</v>
      </c>
      <c r="AA161" s="157">
        <f t="shared" ref="AA161:AA168" si="307">Y161-Z161</f>
        <v>0</v>
      </c>
      <c r="AB161" s="149">
        <f>Account_CP1!HJ20-Account_CP1!HD20</f>
        <v>16291152</v>
      </c>
      <c r="AC161" s="143">
        <f>Account_CP1!HK20-Account_CP1!HE20</f>
        <v>1610147</v>
      </c>
      <c r="AD161" s="171">
        <f>Account_CP1!HL20-Account_CP1!HF20</f>
        <v>0</v>
      </c>
      <c r="AE161" s="143">
        <f t="shared" ref="AE161:AF168" si="308">SUM(C161+I161+R161+Y161)</f>
        <v>4255982</v>
      </c>
      <c r="AF161" s="143">
        <f t="shared" si="308"/>
        <v>4264681</v>
      </c>
      <c r="AG161" s="155">
        <f t="shared" si="302"/>
        <v>-8699</v>
      </c>
      <c r="AH161" s="149">
        <f t="shared" si="169"/>
        <v>0</v>
      </c>
      <c r="AI161" s="149">
        <f t="shared" si="304"/>
        <v>236547252</v>
      </c>
      <c r="AJ161" s="141">
        <f t="shared" si="304"/>
        <v>1610147</v>
      </c>
      <c r="AK161" s="150">
        <f t="shared" si="304"/>
        <v>7893</v>
      </c>
    </row>
    <row r="162" spans="1:37" x14ac:dyDescent="0.15">
      <c r="A162" s="251"/>
      <c r="B162" s="81">
        <v>2014</v>
      </c>
      <c r="C162" s="156">
        <f>'2014 AAU'!K3</f>
        <v>11320</v>
      </c>
      <c r="D162" s="143">
        <f>'2014 AAU'!B12</f>
        <v>0</v>
      </c>
      <c r="E162" s="157">
        <f t="shared" si="305"/>
        <v>11320</v>
      </c>
      <c r="F162" s="143">
        <f>Account_CP1!AR20-Account_CP1!AL20</f>
        <v>0</v>
      </c>
      <c r="G162" s="144">
        <f>Account_CP1!AS20-Account_CP1!AM20</f>
        <v>0</v>
      </c>
      <c r="H162" s="145">
        <f>Account_CP1!AT20-Account_CP1!AN20</f>
        <v>0</v>
      </c>
      <c r="I162" s="141">
        <f>'2014 CER'!L3</f>
        <v>410360</v>
      </c>
      <c r="J162" s="141">
        <f>'2014 CER'!B13</f>
        <v>372267</v>
      </c>
      <c r="K162" s="148">
        <f t="shared" si="299"/>
        <v>38093</v>
      </c>
      <c r="L162" s="141">
        <v>0</v>
      </c>
      <c r="M162" s="173">
        <f>Account_CP1!CT20-Account_CP1!CN20</f>
        <v>0</v>
      </c>
      <c r="N162" s="175">
        <f>Account_CP1!CU20-Account_CP1!CO20</f>
        <v>0</v>
      </c>
      <c r="O162" s="175">
        <f>Account_CP1!CV20-Account_CP1!CP20</f>
        <v>0</v>
      </c>
      <c r="P162" s="141" t="s">
        <v>81</v>
      </c>
      <c r="Q162" s="150" t="s">
        <v>81</v>
      </c>
      <c r="R162" s="143">
        <f>'2014 ERU'!K3</f>
        <v>11700</v>
      </c>
      <c r="S162" s="143">
        <f>'2014 ERU'!B12</f>
        <v>15470</v>
      </c>
      <c r="T162" s="148">
        <f t="shared" si="306"/>
        <v>-3770</v>
      </c>
      <c r="U162" s="141">
        <v>0</v>
      </c>
      <c r="V162" s="149">
        <f>Account_CP1!FZ20-Account_CP1!FT20</f>
        <v>0</v>
      </c>
      <c r="W162" s="141">
        <f>Account_CP1!GA20-Account_CP1!FU20</f>
        <v>0</v>
      </c>
      <c r="X162" s="150">
        <f>Account_CP1!GB20-Account_CP1!FV20</f>
        <v>0</v>
      </c>
      <c r="Y162" s="141">
        <v>0</v>
      </c>
      <c r="Z162" s="141">
        <v>0</v>
      </c>
      <c r="AA162" s="157">
        <f t="shared" si="307"/>
        <v>0</v>
      </c>
      <c r="AB162" s="149">
        <f>Account_CP1!HD20-Account_CP1!GX20</f>
        <v>0</v>
      </c>
      <c r="AC162" s="143">
        <f>Account_CP1!HE20-Account_CP1!GY20</f>
        <v>0</v>
      </c>
      <c r="AD162" s="171">
        <f>Account_CP1!HF20-Account_CP1!GZ20</f>
        <v>0</v>
      </c>
      <c r="AE162" s="143">
        <f t="shared" si="308"/>
        <v>433380</v>
      </c>
      <c r="AF162" s="143">
        <f t="shared" si="308"/>
        <v>387737</v>
      </c>
      <c r="AG162" s="155">
        <f t="shared" si="302"/>
        <v>45643</v>
      </c>
      <c r="AH162" s="149">
        <f t="shared" si="169"/>
        <v>0</v>
      </c>
      <c r="AI162" s="149">
        <f t="shared" si="304"/>
        <v>0</v>
      </c>
      <c r="AJ162" s="141">
        <f t="shared" si="304"/>
        <v>0</v>
      </c>
      <c r="AK162" s="150">
        <f t="shared" si="304"/>
        <v>0</v>
      </c>
    </row>
    <row r="163" spans="1:37" x14ac:dyDescent="0.15">
      <c r="A163" s="251"/>
      <c r="B163" s="81">
        <v>2013</v>
      </c>
      <c r="C163" s="156">
        <f>'2013 AAU'!K3</f>
        <v>0</v>
      </c>
      <c r="D163" s="143">
        <f>'2013 AAU'!B12</f>
        <v>3854805</v>
      </c>
      <c r="E163" s="157">
        <f t="shared" si="305"/>
        <v>-3854805</v>
      </c>
      <c r="F163" s="143">
        <f>Account_CP1!AL20-Account_CP1!AF20</f>
        <v>0</v>
      </c>
      <c r="G163" s="144">
        <f>Account_CP1!AM20-Account_CP1!AG20</f>
        <v>0</v>
      </c>
      <c r="H163" s="145">
        <f>Account_CP1!AN20-Account_CP1!AH20</f>
        <v>0</v>
      </c>
      <c r="I163" s="141">
        <f>'2013 CER'!L3</f>
        <v>1309858</v>
      </c>
      <c r="J163" s="141">
        <f>'2013 CER'!B13</f>
        <v>600578</v>
      </c>
      <c r="K163" s="148">
        <f t="shared" si="299"/>
        <v>709280</v>
      </c>
      <c r="L163" s="141">
        <v>0</v>
      </c>
      <c r="M163" s="173">
        <f>Account_CP1!CN20-Account_CP1!CH20</f>
        <v>0</v>
      </c>
      <c r="N163" s="175">
        <f>Account_CP1!CO20-Account_CP1!CI20</f>
        <v>0</v>
      </c>
      <c r="O163" s="175">
        <f>Account_CP1!CP20-Account_CP1!CJ20</f>
        <v>0</v>
      </c>
      <c r="P163" s="141" t="s">
        <v>81</v>
      </c>
      <c r="Q163" s="150" t="s">
        <v>81</v>
      </c>
      <c r="R163" s="143">
        <f>'2013 ERU'!K3</f>
        <v>1693196</v>
      </c>
      <c r="S163" s="143">
        <f>'2013 ERU'!B12</f>
        <v>554972</v>
      </c>
      <c r="T163" s="148">
        <f t="shared" si="306"/>
        <v>1138224</v>
      </c>
      <c r="U163" s="141">
        <v>0</v>
      </c>
      <c r="V163" s="149">
        <f>Account_CP1!FT20-Account_CP1!FN20</f>
        <v>0</v>
      </c>
      <c r="W163" s="141">
        <f>Account_CP1!FU20-Account_CP1!FO20</f>
        <v>0</v>
      </c>
      <c r="X163" s="150">
        <f>Account_CP1!FV20-Account_CP1!FP20</f>
        <v>0</v>
      </c>
      <c r="Y163" s="141">
        <v>0</v>
      </c>
      <c r="Z163" s="141">
        <v>0</v>
      </c>
      <c r="AA163" s="157">
        <f t="shared" si="307"/>
        <v>0</v>
      </c>
      <c r="AB163" s="149">
        <f>Account_CP1!GX20-Account_CP1!GR20</f>
        <v>0</v>
      </c>
      <c r="AC163" s="143">
        <f>Account_CP1!GY20-Account_CP1!GS20</f>
        <v>0</v>
      </c>
      <c r="AD163" s="171">
        <f>Account_CP1!GZ20-Account_CP1!GT20</f>
        <v>0</v>
      </c>
      <c r="AE163" s="143">
        <f t="shared" si="308"/>
        <v>3003054</v>
      </c>
      <c r="AF163" s="143">
        <f t="shared" si="308"/>
        <v>5010355</v>
      </c>
      <c r="AG163" s="155">
        <f t="shared" si="302"/>
        <v>-2007301</v>
      </c>
      <c r="AH163" s="149">
        <f t="shared" si="169"/>
        <v>0</v>
      </c>
      <c r="AI163" s="149">
        <f t="shared" si="304"/>
        <v>0</v>
      </c>
      <c r="AJ163" s="141">
        <f t="shared" si="304"/>
        <v>0</v>
      </c>
      <c r="AK163" s="150">
        <f t="shared" si="304"/>
        <v>0</v>
      </c>
    </row>
    <row r="164" spans="1:37" x14ac:dyDescent="0.15">
      <c r="A164" s="251"/>
      <c r="B164" s="81">
        <v>2012</v>
      </c>
      <c r="C164" s="156">
        <f>'2012 AAU'!K3</f>
        <v>2175913</v>
      </c>
      <c r="D164" s="143">
        <f>'2012 AAU'!B12</f>
        <v>4680827</v>
      </c>
      <c r="E164" s="157">
        <f t="shared" si="305"/>
        <v>-2504914</v>
      </c>
      <c r="F164" s="143">
        <f>Account_CP1!AF20-Account_CP1!Z20</f>
        <v>13828869</v>
      </c>
      <c r="G164" s="144">
        <f>Account_CP1!AG20-Account_CP1!AA20</f>
        <v>0</v>
      </c>
      <c r="H164" s="145">
        <f>Account_CP1!AH20-Account_CP1!AB20</f>
        <v>0</v>
      </c>
      <c r="I164" s="141">
        <f>'2012 CER'!L3</f>
        <v>6237051</v>
      </c>
      <c r="J164" s="141">
        <f>'2012 CER'!B13</f>
        <v>8790419</v>
      </c>
      <c r="K164" s="148">
        <f t="shared" si="299"/>
        <v>-2553368</v>
      </c>
      <c r="L164" s="141">
        <v>0</v>
      </c>
      <c r="M164" s="173">
        <f>Account_CP1!CH20-Account_CP1!CB20</f>
        <v>1113662</v>
      </c>
      <c r="N164" s="175">
        <f>Account_CP1!CI20-Account_CP1!CC20</f>
        <v>0</v>
      </c>
      <c r="O164" s="175">
        <f>Account_CP1!CJ20-Account_CP1!CD20</f>
        <v>0</v>
      </c>
      <c r="P164" s="141" t="s">
        <v>81</v>
      </c>
      <c r="Q164" s="150" t="s">
        <v>81</v>
      </c>
      <c r="R164" s="143">
        <f>'2012 ERU'!K3</f>
        <v>1290326</v>
      </c>
      <c r="S164" s="143">
        <f>'2012 ERU'!B12</f>
        <v>4695442</v>
      </c>
      <c r="T164" s="148">
        <f t="shared" si="306"/>
        <v>-3405116</v>
      </c>
      <c r="U164" s="141">
        <v>0</v>
      </c>
      <c r="V164" s="149">
        <f>Account_CP1!FN20-Account_CP1!FH20</f>
        <v>844000</v>
      </c>
      <c r="W164" s="141">
        <f>Account_CP1!FO20-Account_CP1!FI20</f>
        <v>0</v>
      </c>
      <c r="X164" s="150">
        <f>Account_CP1!FP20-Account_CP1!FJ20</f>
        <v>0</v>
      </c>
      <c r="Y164" s="143">
        <f>'2012 RMU'!K3</f>
        <v>0</v>
      </c>
      <c r="Z164" s="143">
        <f>'2012 RMU'!B12</f>
        <v>0</v>
      </c>
      <c r="AA164" s="157">
        <f t="shared" si="307"/>
        <v>0</v>
      </c>
      <c r="AB164" s="149">
        <f>Account_CP1!GR20-Account_CP1!GL20</f>
        <v>0</v>
      </c>
      <c r="AC164" s="143">
        <f>Account_CP1!GS20-Account_CP1!GM20</f>
        <v>0</v>
      </c>
      <c r="AD164" s="171">
        <f>Account_CP1!GT20-Account_CP1!GN20</f>
        <v>0</v>
      </c>
      <c r="AE164" s="143">
        <f t="shared" si="308"/>
        <v>9703290</v>
      </c>
      <c r="AF164" s="143">
        <f t="shared" si="308"/>
        <v>18166688</v>
      </c>
      <c r="AG164" s="155">
        <f t="shared" si="302"/>
        <v>-8463398</v>
      </c>
      <c r="AH164" s="149">
        <f t="shared" si="169"/>
        <v>0</v>
      </c>
      <c r="AI164" s="149">
        <f t="shared" si="304"/>
        <v>15786531</v>
      </c>
      <c r="AJ164" s="141">
        <f t="shared" si="304"/>
        <v>0</v>
      </c>
      <c r="AK164" s="150">
        <f t="shared" si="304"/>
        <v>0</v>
      </c>
    </row>
    <row r="165" spans="1:37" x14ac:dyDescent="0.15">
      <c r="A165" s="251"/>
      <c r="B165" s="81">
        <v>2011</v>
      </c>
      <c r="C165" s="156">
        <f>'2011 AAU'!K3</f>
        <v>5560581</v>
      </c>
      <c r="D165" s="143">
        <f>'2011 AAU'!B12</f>
        <v>18004253</v>
      </c>
      <c r="E165" s="157">
        <f t="shared" si="305"/>
        <v>-12443672</v>
      </c>
      <c r="F165" s="143">
        <f>Account_CP1!Z20-Account_CP1!T20</f>
        <v>16230638</v>
      </c>
      <c r="G165" s="144">
        <f>Account_CP1!AA20-Account_CP1!U20</f>
        <v>0</v>
      </c>
      <c r="H165" s="145">
        <f>Account_CP1!AB20-Account_CP1!V20</f>
        <v>245</v>
      </c>
      <c r="I165" s="141">
        <f>'2011 CER'!L3</f>
        <v>13946988</v>
      </c>
      <c r="J165" s="141">
        <f>'2011 CER'!B13</f>
        <v>10465530</v>
      </c>
      <c r="K165" s="148">
        <f t="shared" si="299"/>
        <v>3481458</v>
      </c>
      <c r="L165" s="141">
        <v>0</v>
      </c>
      <c r="M165" s="173">
        <f>Account_CP1!CB20-Account_CP1!BV20</f>
        <v>730497</v>
      </c>
      <c r="N165" s="175">
        <f>Account_CP1!CC20-Account_CP1!BW20</f>
        <v>0</v>
      </c>
      <c r="O165" s="175">
        <f>Account_CP1!CD20-Account_CP1!BX20</f>
        <v>0</v>
      </c>
      <c r="P165" s="141" t="s">
        <v>81</v>
      </c>
      <c r="Q165" s="150" t="s">
        <v>81</v>
      </c>
      <c r="R165" s="143">
        <f>'2011 ERU'!K3</f>
        <v>237295</v>
      </c>
      <c r="S165" s="143">
        <f>'2011 ERU'!B12</f>
        <v>435000</v>
      </c>
      <c r="T165" s="148">
        <f t="shared" si="306"/>
        <v>-197705</v>
      </c>
      <c r="U165" s="141">
        <v>0</v>
      </c>
      <c r="V165" s="149">
        <f>Account_CP1!FH20-Account_CP1!FB20</f>
        <v>394883</v>
      </c>
      <c r="W165" s="141">
        <f>Account_CP1!FI20-Account_CP1!FC20</f>
        <v>0</v>
      </c>
      <c r="X165" s="150">
        <f>Account_CP1!FJ20-Account_CP1!FD20</f>
        <v>0</v>
      </c>
      <c r="Y165" s="143">
        <f>'2011 RMU'!K3</f>
        <v>0</v>
      </c>
      <c r="Z165" s="143">
        <f>'2011 RMU'!B12</f>
        <v>0</v>
      </c>
      <c r="AA165" s="157">
        <f t="shared" si="307"/>
        <v>0</v>
      </c>
      <c r="AB165" s="149">
        <f>Account_CP1!GL20</f>
        <v>0</v>
      </c>
      <c r="AC165" s="143">
        <f>Account_CP1!GM20</f>
        <v>0</v>
      </c>
      <c r="AD165" s="171">
        <f>Account_CP1!GN20</f>
        <v>0</v>
      </c>
      <c r="AE165" s="143">
        <f t="shared" si="308"/>
        <v>19744864</v>
      </c>
      <c r="AF165" s="143">
        <f t="shared" si="308"/>
        <v>28904783</v>
      </c>
      <c r="AG165" s="155">
        <f t="shared" si="302"/>
        <v>-9159919</v>
      </c>
      <c r="AH165" s="149">
        <f t="shared" si="169"/>
        <v>0</v>
      </c>
      <c r="AI165" s="149">
        <f t="shared" si="304"/>
        <v>17356018</v>
      </c>
      <c r="AJ165" s="141">
        <f t="shared" si="304"/>
        <v>0</v>
      </c>
      <c r="AK165" s="150">
        <f t="shared" si="304"/>
        <v>245</v>
      </c>
    </row>
    <row r="166" spans="1:37" x14ac:dyDescent="0.15">
      <c r="A166" s="251"/>
      <c r="B166" s="81">
        <v>2010</v>
      </c>
      <c r="C166" s="156">
        <f>'2010 AAU'!K3</f>
        <v>5439324</v>
      </c>
      <c r="D166" s="143">
        <f>'2010 AAU'!B12</f>
        <v>9339043</v>
      </c>
      <c r="E166" s="157">
        <f t="shared" si="305"/>
        <v>-3899719</v>
      </c>
      <c r="F166" s="143">
        <f>Account_CP1!T20-Account_CP1!N20</f>
        <v>16991714</v>
      </c>
      <c r="G166" s="144">
        <f>Account_CP1!U20-Account_CP1!O20</f>
        <v>0</v>
      </c>
      <c r="H166" s="145">
        <f>Account_CP1!V20-Account_CP1!P20</f>
        <v>245</v>
      </c>
      <c r="I166" s="141">
        <f>'2010 CER'!L3</f>
        <v>9241948</v>
      </c>
      <c r="J166" s="141">
        <f>'2010 CER'!B13</f>
        <v>9109115</v>
      </c>
      <c r="K166" s="148">
        <f t="shared" si="299"/>
        <v>132833</v>
      </c>
      <c r="L166" s="141">
        <v>0</v>
      </c>
      <c r="M166" s="173">
        <f>Account_CP1!BV20-Account_CP1!BP20</f>
        <v>223643</v>
      </c>
      <c r="N166" s="175">
        <f>Account_CP1!BW20-Account_CP1!BQ20</f>
        <v>0</v>
      </c>
      <c r="O166" s="175">
        <f>Account_CP1!BX20-Account_CP1!BR20</f>
        <v>2059</v>
      </c>
      <c r="P166" s="141" t="s">
        <v>81</v>
      </c>
      <c r="Q166" s="150" t="s">
        <v>81</v>
      </c>
      <c r="R166" s="143">
        <f>'2010 ERU'!K3</f>
        <v>722440</v>
      </c>
      <c r="S166" s="143">
        <f>'2010 ERU'!B12</f>
        <v>0</v>
      </c>
      <c r="T166" s="148">
        <f t="shared" si="306"/>
        <v>722440</v>
      </c>
      <c r="U166" s="141">
        <v>0</v>
      </c>
      <c r="V166" s="149">
        <f>Account_CP1!FB20-Account_CP1!EV20</f>
        <v>0</v>
      </c>
      <c r="W166" s="141">
        <f>Account_CP1!FC20-Account_CP1!EW20</f>
        <v>0</v>
      </c>
      <c r="X166" s="150">
        <f>Account_CP1!FD20-Account_CP1!EX20</f>
        <v>0</v>
      </c>
      <c r="Y166" s="143">
        <v>0</v>
      </c>
      <c r="Z166" s="143">
        <v>0</v>
      </c>
      <c r="AA166" s="157">
        <f t="shared" si="307"/>
        <v>0</v>
      </c>
      <c r="AB166" s="149" t="s">
        <v>81</v>
      </c>
      <c r="AC166" s="143" t="s">
        <v>81</v>
      </c>
      <c r="AD166" s="171" t="s">
        <v>81</v>
      </c>
      <c r="AE166" s="143">
        <f t="shared" si="308"/>
        <v>15403712</v>
      </c>
      <c r="AF166" s="143">
        <f t="shared" si="308"/>
        <v>18448158</v>
      </c>
      <c r="AG166" s="155">
        <f t="shared" si="302"/>
        <v>-3044446</v>
      </c>
      <c r="AH166" s="149">
        <f t="shared" si="169"/>
        <v>0</v>
      </c>
      <c r="AI166" s="149">
        <f t="shared" si="304"/>
        <v>17215357</v>
      </c>
      <c r="AJ166" s="141">
        <f t="shared" si="304"/>
        <v>0</v>
      </c>
      <c r="AK166" s="150">
        <f t="shared" si="304"/>
        <v>2304</v>
      </c>
    </row>
    <row r="167" spans="1:37" x14ac:dyDescent="0.15">
      <c r="A167" s="251"/>
      <c r="B167" s="81">
        <v>2009</v>
      </c>
      <c r="C167" s="156">
        <f>'2009 AAU'!K3</f>
        <v>3237702</v>
      </c>
      <c r="D167" s="143">
        <f>'2009 AAU'!B12</f>
        <v>3269633</v>
      </c>
      <c r="E167" s="157">
        <f t="shared" si="305"/>
        <v>-31931</v>
      </c>
      <c r="F167" s="143">
        <f>Account_CP1!N20-Account_CP1!H20</f>
        <v>19668515</v>
      </c>
      <c r="G167" s="144">
        <f>Account_CP1!O20-Account_CP1!I20</f>
        <v>0</v>
      </c>
      <c r="H167" s="145">
        <f>Account_CP1!P20-Account_CP1!J20</f>
        <v>245</v>
      </c>
      <c r="I167" s="141">
        <f>'2009 CER'!L3</f>
        <v>9285054</v>
      </c>
      <c r="J167" s="141">
        <f>'2009 CER'!B13</f>
        <v>5762220</v>
      </c>
      <c r="K167" s="148">
        <f t="shared" si="299"/>
        <v>3522834</v>
      </c>
      <c r="L167" s="141">
        <v>0</v>
      </c>
      <c r="M167" s="173">
        <f>Account_CP1!BP20-Account_CP1!BJ20</f>
        <v>713192</v>
      </c>
      <c r="N167" s="175">
        <f>Account_CP1!BQ20-Account_CP1!BK20</f>
        <v>0</v>
      </c>
      <c r="O167" s="175">
        <f>Account_CP1!BR20-Account_CP1!BL20</f>
        <v>0</v>
      </c>
      <c r="P167" s="141" t="s">
        <v>81</v>
      </c>
      <c r="Q167" s="150" t="s">
        <v>81</v>
      </c>
      <c r="R167" s="143">
        <f>'2009 ERU'!K3</f>
        <v>0</v>
      </c>
      <c r="S167" s="143">
        <f>'2009 ERU'!B12</f>
        <v>0</v>
      </c>
      <c r="T167" s="148">
        <f t="shared" si="306"/>
        <v>0</v>
      </c>
      <c r="U167" s="141">
        <v>0</v>
      </c>
      <c r="V167" s="149">
        <f>Account_CP1!EV20-Account_CP1!EP20</f>
        <v>0</v>
      </c>
      <c r="W167" s="141">
        <f>Account_CP1!EW20-Account_CP1!EQ20</f>
        <v>0</v>
      </c>
      <c r="X167" s="150">
        <f>Account_CP1!EX20-Account_CP1!ER20</f>
        <v>0</v>
      </c>
      <c r="Y167" s="143">
        <v>0</v>
      </c>
      <c r="Z167" s="143">
        <v>0</v>
      </c>
      <c r="AA167" s="157">
        <f t="shared" si="307"/>
        <v>0</v>
      </c>
      <c r="AB167" s="149" t="s">
        <v>81</v>
      </c>
      <c r="AC167" s="143" t="s">
        <v>81</v>
      </c>
      <c r="AD167" s="171" t="s">
        <v>81</v>
      </c>
      <c r="AE167" s="143">
        <f t="shared" si="308"/>
        <v>12522756</v>
      </c>
      <c r="AF167" s="143">
        <f t="shared" si="308"/>
        <v>9031853</v>
      </c>
      <c r="AG167" s="155">
        <f t="shared" si="302"/>
        <v>3490903</v>
      </c>
      <c r="AH167" s="149">
        <f t="shared" ref="AH167:AH249" si="309">SUM(L167,U167)</f>
        <v>0</v>
      </c>
      <c r="AI167" s="149">
        <f t="shared" si="304"/>
        <v>20381707</v>
      </c>
      <c r="AJ167" s="141">
        <f t="shared" si="304"/>
        <v>0</v>
      </c>
      <c r="AK167" s="150">
        <f t="shared" si="304"/>
        <v>245</v>
      </c>
    </row>
    <row r="168" spans="1:37" x14ac:dyDescent="0.15">
      <c r="A168" s="251"/>
      <c r="B168" s="81">
        <v>2008</v>
      </c>
      <c r="C168" s="156">
        <f>'2008 AAU'!K3</f>
        <v>2029090</v>
      </c>
      <c r="D168" s="143">
        <f>'2008 AAU'!B12</f>
        <v>1245569</v>
      </c>
      <c r="E168" s="157">
        <f t="shared" si="305"/>
        <v>783521</v>
      </c>
      <c r="F168" s="143">
        <f>Account_CP1!H20</f>
        <v>0</v>
      </c>
      <c r="G168" s="144">
        <f>Account_CP1!I20</f>
        <v>0</v>
      </c>
      <c r="H168" s="145">
        <f>Account_CP1!J20</f>
        <v>0</v>
      </c>
      <c r="I168" s="141">
        <f>'2008 CER'!L3</f>
        <v>3778980</v>
      </c>
      <c r="J168" s="141">
        <f>'2008 CER'!B13</f>
        <v>108000</v>
      </c>
      <c r="K168" s="148">
        <f t="shared" si="299"/>
        <v>3670980</v>
      </c>
      <c r="L168" s="141">
        <v>0</v>
      </c>
      <c r="M168" s="173">
        <f>Account_CP1!BJ20</f>
        <v>0</v>
      </c>
      <c r="N168" s="175">
        <f>Account_CP1!BK20</f>
        <v>0</v>
      </c>
      <c r="O168" s="175">
        <f>Account_CP1!BL20</f>
        <v>0</v>
      </c>
      <c r="P168" s="141" t="s">
        <v>81</v>
      </c>
      <c r="Q168" s="150" t="s">
        <v>81</v>
      </c>
      <c r="R168" s="143">
        <v>0</v>
      </c>
      <c r="S168" s="143">
        <v>0</v>
      </c>
      <c r="T168" s="148">
        <f t="shared" si="306"/>
        <v>0</v>
      </c>
      <c r="U168" s="141">
        <v>0</v>
      </c>
      <c r="V168" s="149">
        <f>Account_CP1!EP20</f>
        <v>0</v>
      </c>
      <c r="W168" s="141">
        <f>Account_CP1!EQ20</f>
        <v>0</v>
      </c>
      <c r="X168" s="150">
        <f>Account_CP1!ER20</f>
        <v>0</v>
      </c>
      <c r="Y168" s="143">
        <v>0</v>
      </c>
      <c r="Z168" s="143">
        <v>0</v>
      </c>
      <c r="AA168" s="157">
        <f t="shared" si="307"/>
        <v>0</v>
      </c>
      <c r="AB168" s="149" t="s">
        <v>81</v>
      </c>
      <c r="AC168" s="143" t="s">
        <v>81</v>
      </c>
      <c r="AD168" s="171" t="s">
        <v>81</v>
      </c>
      <c r="AE168" s="143">
        <f t="shared" si="308"/>
        <v>5808070</v>
      </c>
      <c r="AF168" s="143">
        <f t="shared" si="308"/>
        <v>1353569</v>
      </c>
      <c r="AG168" s="155">
        <f t="shared" si="302"/>
        <v>4454501</v>
      </c>
      <c r="AH168" s="149">
        <f t="shared" si="309"/>
        <v>0</v>
      </c>
      <c r="AI168" s="149">
        <f t="shared" si="304"/>
        <v>0</v>
      </c>
      <c r="AJ168" s="141">
        <f t="shared" si="304"/>
        <v>0</v>
      </c>
      <c r="AK168" s="150">
        <f t="shared" si="304"/>
        <v>0</v>
      </c>
    </row>
    <row r="169" spans="1:37" ht="15" x14ac:dyDescent="0.15">
      <c r="A169" s="252"/>
      <c r="B169" s="83" t="s">
        <v>233</v>
      </c>
      <c r="C169" s="151">
        <f t="shared" ref="C169:O169" si="310">SUM(C155:C168)</f>
        <v>18463028</v>
      </c>
      <c r="D169" s="152">
        <f t="shared" si="310"/>
        <v>44641014</v>
      </c>
      <c r="E169" s="153">
        <f t="shared" si="310"/>
        <v>-26177986</v>
      </c>
      <c r="F169" s="172">
        <f t="shared" si="310"/>
        <v>280189478</v>
      </c>
      <c r="G169" s="152">
        <f t="shared" si="310"/>
        <v>0</v>
      </c>
      <c r="H169" s="181">
        <f t="shared" si="310"/>
        <v>735</v>
      </c>
      <c r="I169" s="151">
        <f t="shared" si="310"/>
        <v>47037552</v>
      </c>
      <c r="J169" s="151">
        <f t="shared" si="310"/>
        <v>35225925</v>
      </c>
      <c r="K169" s="151">
        <f t="shared" si="310"/>
        <v>11811627</v>
      </c>
      <c r="L169" s="151">
        <f t="shared" si="310"/>
        <v>5255000</v>
      </c>
      <c r="M169" s="151">
        <f t="shared" si="310"/>
        <v>6512114</v>
      </c>
      <c r="N169" s="151">
        <f t="shared" si="310"/>
        <v>0</v>
      </c>
      <c r="O169" s="151">
        <f t="shared" si="310"/>
        <v>39769</v>
      </c>
      <c r="P169" s="154" t="s">
        <v>81</v>
      </c>
      <c r="Q169" s="170" t="s">
        <v>81</v>
      </c>
      <c r="R169" s="152">
        <f t="shared" ref="R169:AK169" si="311">SUM(R155:R168)</f>
        <v>5374528</v>
      </c>
      <c r="S169" s="152">
        <f t="shared" si="311"/>
        <v>5700885</v>
      </c>
      <c r="T169" s="153">
        <f t="shared" si="311"/>
        <v>-326357</v>
      </c>
      <c r="U169" s="152">
        <f t="shared" si="311"/>
        <v>74964</v>
      </c>
      <c r="V169" s="174">
        <f t="shared" si="311"/>
        <v>4294121</v>
      </c>
      <c r="W169" s="176">
        <f t="shared" si="311"/>
        <v>0</v>
      </c>
      <c r="X169" s="187">
        <f t="shared" si="311"/>
        <v>0</v>
      </c>
      <c r="Y169" s="152">
        <f t="shared" si="311"/>
        <v>0</v>
      </c>
      <c r="Z169" s="152">
        <f t="shared" si="311"/>
        <v>0</v>
      </c>
      <c r="AA169" s="153">
        <f t="shared" si="311"/>
        <v>0</v>
      </c>
      <c r="AB169" s="172">
        <f t="shared" si="311"/>
        <v>16291152</v>
      </c>
      <c r="AC169" s="152">
        <f t="shared" si="311"/>
        <v>1610147</v>
      </c>
      <c r="AD169" s="160">
        <f t="shared" si="311"/>
        <v>0</v>
      </c>
      <c r="AE169" s="152">
        <f t="shared" si="311"/>
        <v>70875108</v>
      </c>
      <c r="AF169" s="152">
        <f t="shared" si="311"/>
        <v>85567824</v>
      </c>
      <c r="AG169" s="153">
        <f t="shared" si="311"/>
        <v>-14692716</v>
      </c>
      <c r="AH169" s="152">
        <f t="shared" si="311"/>
        <v>5329964</v>
      </c>
      <c r="AI169" s="172">
        <f t="shared" si="311"/>
        <v>307286865</v>
      </c>
      <c r="AJ169" s="152">
        <f t="shared" si="311"/>
        <v>1610147</v>
      </c>
      <c r="AK169" s="160">
        <f t="shared" si="311"/>
        <v>40504</v>
      </c>
    </row>
    <row r="170" spans="1:37" x14ac:dyDescent="0.15">
      <c r="A170" s="250" t="s">
        <v>161</v>
      </c>
      <c r="B170" s="82">
        <v>2021</v>
      </c>
      <c r="C170" s="156" t="s">
        <v>81</v>
      </c>
      <c r="D170" s="143" t="s">
        <v>81</v>
      </c>
      <c r="E170" s="157" t="s">
        <v>81</v>
      </c>
      <c r="F170" s="143" t="s">
        <v>81</v>
      </c>
      <c r="G170" s="144" t="s">
        <v>81</v>
      </c>
      <c r="H170" s="145" t="s">
        <v>81</v>
      </c>
      <c r="I170" s="141">
        <f>'2021 CER'!$M$3</f>
        <v>0</v>
      </c>
      <c r="J170" s="141">
        <f>'2021 CER'!$B$14</f>
        <v>0</v>
      </c>
      <c r="K170" s="148">
        <f t="shared" ref="K170" si="312">I170-J170</f>
        <v>0</v>
      </c>
      <c r="L170" s="141">
        <v>0</v>
      </c>
      <c r="M170" s="149">
        <f>Account_CP1!$EJ$10-Account_CP1!$ED$10</f>
        <v>0</v>
      </c>
      <c r="N170" s="141">
        <f>Account_CP1!$EE$10-Account_CP1!$DM$10</f>
        <v>0</v>
      </c>
      <c r="O170" s="141">
        <f>Account_CP1!$EL$10-Account_CP1!$EF$10</f>
        <v>0</v>
      </c>
      <c r="P170" s="141" t="s">
        <v>81</v>
      </c>
      <c r="Q170" s="150" t="s">
        <v>81</v>
      </c>
      <c r="R170" s="143" t="s">
        <v>81</v>
      </c>
      <c r="S170" s="143" t="s">
        <v>81</v>
      </c>
      <c r="T170" s="148" t="s">
        <v>81</v>
      </c>
      <c r="U170" s="141">
        <v>0</v>
      </c>
      <c r="V170" s="149" t="s">
        <v>81</v>
      </c>
      <c r="W170" s="141" t="s">
        <v>81</v>
      </c>
      <c r="X170" s="150" t="s">
        <v>81</v>
      </c>
      <c r="Y170" s="141" t="s">
        <v>81</v>
      </c>
      <c r="Z170" s="141" t="s">
        <v>81</v>
      </c>
      <c r="AA170" s="157" t="s">
        <v>81</v>
      </c>
      <c r="AB170" s="149" t="s">
        <v>81</v>
      </c>
      <c r="AC170" s="141" t="s">
        <v>81</v>
      </c>
      <c r="AD170" s="150" t="s">
        <v>81</v>
      </c>
      <c r="AE170" s="141">
        <f t="shared" ref="AE170" si="313">SUM(I170)</f>
        <v>0</v>
      </c>
      <c r="AF170" s="141">
        <f t="shared" ref="AF170" si="314">SUM(J170)</f>
        <v>0</v>
      </c>
      <c r="AG170" s="155">
        <f t="shared" ref="AG170" si="315">AE170-AF170</f>
        <v>0</v>
      </c>
      <c r="AH170" s="149">
        <f t="shared" ref="AH170" si="316">SUM(L170,U170)</f>
        <v>0</v>
      </c>
      <c r="AI170" s="149">
        <f t="shared" ref="AI170" si="317">SUM(F170,M170,V170,AB170)</f>
        <v>0</v>
      </c>
      <c r="AJ170" s="141">
        <f t="shared" ref="AJ170" si="318">SUM(G170,N170,W170,AC170)</f>
        <v>0</v>
      </c>
      <c r="AK170" s="150">
        <f t="shared" ref="AK170" si="319">SUM(H170,O170,X170,AD170)</f>
        <v>0</v>
      </c>
    </row>
    <row r="171" spans="1:37" x14ac:dyDescent="0.15">
      <c r="A171" s="251"/>
      <c r="B171" s="82">
        <v>2020</v>
      </c>
      <c r="C171" s="156" t="s">
        <v>81</v>
      </c>
      <c r="D171" s="143" t="s">
        <v>81</v>
      </c>
      <c r="E171" s="157" t="s">
        <v>81</v>
      </c>
      <c r="F171" s="143" t="s">
        <v>81</v>
      </c>
      <c r="G171" s="144" t="s">
        <v>81</v>
      </c>
      <c r="H171" s="145" t="s">
        <v>81</v>
      </c>
      <c r="I171" s="141">
        <f>'2020 CER'!$M$3</f>
        <v>0</v>
      </c>
      <c r="J171" s="141">
        <f>'2020 CER'!$B$14</f>
        <v>0</v>
      </c>
      <c r="K171" s="148">
        <f t="shared" ref="K171" si="320">I171-J171</f>
        <v>0</v>
      </c>
      <c r="L171" s="141">
        <v>0</v>
      </c>
      <c r="M171" s="149">
        <f>Account_CP1!$ED$10-Account_CP1!$DL$10</f>
        <v>0</v>
      </c>
      <c r="N171" s="141">
        <f>Account_CP1!$EE$10-Account_CP1!$DM$10</f>
        <v>0</v>
      </c>
      <c r="O171" s="141">
        <f>Account_CP1!$EF$10-Account_CP1!$DN$10</f>
        <v>434</v>
      </c>
      <c r="P171" s="141" t="s">
        <v>81</v>
      </c>
      <c r="Q171" s="150" t="s">
        <v>81</v>
      </c>
      <c r="R171" s="143" t="s">
        <v>81</v>
      </c>
      <c r="S171" s="143" t="s">
        <v>81</v>
      </c>
      <c r="T171" s="148" t="s">
        <v>81</v>
      </c>
      <c r="U171" s="141">
        <v>0</v>
      </c>
      <c r="V171" s="149" t="s">
        <v>81</v>
      </c>
      <c r="W171" s="141" t="s">
        <v>81</v>
      </c>
      <c r="X171" s="150" t="s">
        <v>81</v>
      </c>
      <c r="Y171" s="141" t="s">
        <v>81</v>
      </c>
      <c r="Z171" s="141" t="s">
        <v>81</v>
      </c>
      <c r="AA171" s="157" t="s">
        <v>81</v>
      </c>
      <c r="AB171" s="149" t="s">
        <v>81</v>
      </c>
      <c r="AC171" s="141" t="s">
        <v>81</v>
      </c>
      <c r="AD171" s="150" t="s">
        <v>81</v>
      </c>
      <c r="AE171" s="141">
        <f t="shared" ref="AE171" si="321">SUM(I171)</f>
        <v>0</v>
      </c>
      <c r="AF171" s="141">
        <f t="shared" ref="AF171" si="322">SUM(J171)</f>
        <v>0</v>
      </c>
      <c r="AG171" s="155">
        <f t="shared" ref="AG171" si="323">AE171-AF171</f>
        <v>0</v>
      </c>
      <c r="AH171" s="149">
        <f t="shared" ref="AH171" si="324">SUM(L171,U171)</f>
        <v>0</v>
      </c>
      <c r="AI171" s="149">
        <f t="shared" ref="AI171" si="325">SUM(F171,M171,V171,AB171)</f>
        <v>0</v>
      </c>
      <c r="AJ171" s="141">
        <f t="shared" ref="AJ171" si="326">SUM(G171,N171,W171,AC171)</f>
        <v>0</v>
      </c>
      <c r="AK171" s="150">
        <f t="shared" ref="AK171" si="327">SUM(H171,O171,X171,AD171)</f>
        <v>434</v>
      </c>
    </row>
    <row r="172" spans="1:37" x14ac:dyDescent="0.15">
      <c r="A172" s="251"/>
      <c r="B172" s="82">
        <v>2019</v>
      </c>
      <c r="C172" s="156" t="s">
        <v>81</v>
      </c>
      <c r="D172" s="143" t="s">
        <v>81</v>
      </c>
      <c r="E172" s="157" t="s">
        <v>81</v>
      </c>
      <c r="F172" s="143" t="s">
        <v>81</v>
      </c>
      <c r="G172" s="144" t="s">
        <v>81</v>
      </c>
      <c r="H172" s="145" t="s">
        <v>81</v>
      </c>
      <c r="I172" s="141">
        <f>'2019 CER'!$M$3</f>
        <v>0</v>
      </c>
      <c r="J172" s="141">
        <f>'2019 CER'!$B$14</f>
        <v>0</v>
      </c>
      <c r="K172" s="148">
        <f t="shared" ref="K172:K183" si="328">I172-J172</f>
        <v>0</v>
      </c>
      <c r="L172" s="141">
        <v>0</v>
      </c>
      <c r="M172" s="149" t="str">
        <f>Account_CP1!$DX$10</f>
        <v>n/a</v>
      </c>
      <c r="N172" s="141" t="str">
        <f>Account_CP1!$DX$10</f>
        <v>n/a</v>
      </c>
      <c r="O172" s="141" t="str">
        <f>Account_CP1!$DZ$10</f>
        <v>n/a</v>
      </c>
      <c r="P172" s="141" t="s">
        <v>81</v>
      </c>
      <c r="Q172" s="150" t="s">
        <v>81</v>
      </c>
      <c r="R172" s="143" t="s">
        <v>81</v>
      </c>
      <c r="S172" s="143" t="s">
        <v>81</v>
      </c>
      <c r="T172" s="148" t="s">
        <v>81</v>
      </c>
      <c r="U172" s="141">
        <v>0</v>
      </c>
      <c r="V172" s="149" t="s">
        <v>81</v>
      </c>
      <c r="W172" s="141" t="s">
        <v>81</v>
      </c>
      <c r="X172" s="150" t="s">
        <v>81</v>
      </c>
      <c r="Y172" s="141" t="s">
        <v>81</v>
      </c>
      <c r="Z172" s="141" t="s">
        <v>81</v>
      </c>
      <c r="AA172" s="157" t="s">
        <v>81</v>
      </c>
      <c r="AB172" s="149" t="s">
        <v>81</v>
      </c>
      <c r="AC172" s="141" t="s">
        <v>81</v>
      </c>
      <c r="AD172" s="150" t="s">
        <v>81</v>
      </c>
      <c r="AE172" s="141">
        <f t="shared" ref="AE172:AF175" si="329">SUM(I172)</f>
        <v>0</v>
      </c>
      <c r="AF172" s="141">
        <f t="shared" si="329"/>
        <v>0</v>
      </c>
      <c r="AG172" s="155">
        <f t="shared" ref="AG172:AG183" si="330">AE172-AF172</f>
        <v>0</v>
      </c>
      <c r="AH172" s="149">
        <f t="shared" ref="AH172" si="331">SUM(L172,U172)</f>
        <v>0</v>
      </c>
      <c r="AI172" s="149">
        <f t="shared" ref="AI172:AK183" si="332">SUM(F172,M172,V172,AB172)</f>
        <v>0</v>
      </c>
      <c r="AJ172" s="141">
        <f t="shared" si="332"/>
        <v>0</v>
      </c>
      <c r="AK172" s="150">
        <f t="shared" si="332"/>
        <v>0</v>
      </c>
    </row>
    <row r="173" spans="1:37" x14ac:dyDescent="0.15">
      <c r="A173" s="251"/>
      <c r="B173" s="82">
        <v>2018</v>
      </c>
      <c r="C173" s="156" t="s">
        <v>81</v>
      </c>
      <c r="D173" s="143" t="s">
        <v>81</v>
      </c>
      <c r="E173" s="157" t="s">
        <v>81</v>
      </c>
      <c r="F173" s="143" t="s">
        <v>81</v>
      </c>
      <c r="G173" s="144" t="s">
        <v>81</v>
      </c>
      <c r="H173" s="145" t="s">
        <v>81</v>
      </c>
      <c r="I173" s="141">
        <f>'2018 CER'!$M$3</f>
        <v>0</v>
      </c>
      <c r="J173" s="141">
        <f>'2018 CER'!$B$14</f>
        <v>0</v>
      </c>
      <c r="K173" s="148">
        <f t="shared" si="328"/>
        <v>0</v>
      </c>
      <c r="L173" s="141">
        <v>0</v>
      </c>
      <c r="M173" s="149" t="str">
        <f>Account_CP1!$DR$10</f>
        <v>n/a</v>
      </c>
      <c r="N173" s="141" t="str">
        <f>Account_CP1!$DS$10</f>
        <v>n/a</v>
      </c>
      <c r="O173" s="141" t="str">
        <f>Account_CP1!$DT$10</f>
        <v>n/a</v>
      </c>
      <c r="P173" s="141" t="s">
        <v>81</v>
      </c>
      <c r="Q173" s="150" t="s">
        <v>81</v>
      </c>
      <c r="R173" s="143" t="s">
        <v>81</v>
      </c>
      <c r="S173" s="143" t="s">
        <v>81</v>
      </c>
      <c r="T173" s="148" t="s">
        <v>81</v>
      </c>
      <c r="U173" s="141">
        <v>0</v>
      </c>
      <c r="V173" s="149" t="s">
        <v>81</v>
      </c>
      <c r="W173" s="141" t="s">
        <v>81</v>
      </c>
      <c r="X173" s="150" t="s">
        <v>81</v>
      </c>
      <c r="Y173" s="141" t="s">
        <v>81</v>
      </c>
      <c r="Z173" s="141" t="s">
        <v>81</v>
      </c>
      <c r="AA173" s="157" t="s">
        <v>81</v>
      </c>
      <c r="AB173" s="149" t="s">
        <v>81</v>
      </c>
      <c r="AC173" s="141" t="s">
        <v>81</v>
      </c>
      <c r="AD173" s="150" t="s">
        <v>81</v>
      </c>
      <c r="AE173" s="141">
        <f t="shared" si="329"/>
        <v>0</v>
      </c>
      <c r="AF173" s="141">
        <f t="shared" si="329"/>
        <v>0</v>
      </c>
      <c r="AG173" s="155">
        <f t="shared" si="330"/>
        <v>0</v>
      </c>
      <c r="AH173" s="149">
        <f t="shared" si="309"/>
        <v>0</v>
      </c>
      <c r="AI173" s="149">
        <f t="shared" si="332"/>
        <v>0</v>
      </c>
      <c r="AJ173" s="141">
        <f t="shared" si="332"/>
        <v>0</v>
      </c>
      <c r="AK173" s="150">
        <f t="shared" si="332"/>
        <v>0</v>
      </c>
    </row>
    <row r="174" spans="1:37" ht="14.1" customHeight="1" x14ac:dyDescent="0.15">
      <c r="A174" s="251"/>
      <c r="B174" s="82">
        <v>2017</v>
      </c>
      <c r="C174" s="156" t="s">
        <v>81</v>
      </c>
      <c r="D174" s="143" t="s">
        <v>81</v>
      </c>
      <c r="E174" s="157" t="s">
        <v>81</v>
      </c>
      <c r="F174" s="143" t="s">
        <v>81</v>
      </c>
      <c r="G174" s="144" t="s">
        <v>81</v>
      </c>
      <c r="H174" s="145" t="s">
        <v>81</v>
      </c>
      <c r="I174" s="141">
        <f>'2017 CER'!$M$3</f>
        <v>0</v>
      </c>
      <c r="J174" s="141">
        <f>'2017 CER'!$B$14</f>
        <v>0</v>
      </c>
      <c r="K174" s="148">
        <f t="shared" si="328"/>
        <v>0</v>
      </c>
      <c r="L174" s="141">
        <v>6821</v>
      </c>
      <c r="M174" s="149">
        <f>Account_CP1!$DL$10-Account_CP1!$DF$10</f>
        <v>0</v>
      </c>
      <c r="N174" s="141">
        <f>Account_CP1!$DM$10-Account_CP1!$DG$10</f>
        <v>0</v>
      </c>
      <c r="O174" s="141">
        <f>Account_CP1!$DN$10-Account_CP1!$DH$10</f>
        <v>0</v>
      </c>
      <c r="P174" s="141" t="s">
        <v>81</v>
      </c>
      <c r="Q174" s="150" t="s">
        <v>81</v>
      </c>
      <c r="R174" s="143" t="s">
        <v>81</v>
      </c>
      <c r="S174" s="143" t="s">
        <v>81</v>
      </c>
      <c r="T174" s="148" t="s">
        <v>81</v>
      </c>
      <c r="U174" s="141">
        <v>0</v>
      </c>
      <c r="V174" s="149" t="s">
        <v>81</v>
      </c>
      <c r="W174" s="141" t="s">
        <v>81</v>
      </c>
      <c r="X174" s="150" t="s">
        <v>81</v>
      </c>
      <c r="Y174" s="141" t="s">
        <v>81</v>
      </c>
      <c r="Z174" s="141" t="s">
        <v>81</v>
      </c>
      <c r="AA174" s="157" t="s">
        <v>81</v>
      </c>
      <c r="AB174" s="149" t="s">
        <v>81</v>
      </c>
      <c r="AC174" s="141" t="s">
        <v>81</v>
      </c>
      <c r="AD174" s="150" t="s">
        <v>81</v>
      </c>
      <c r="AE174" s="141">
        <f t="shared" si="329"/>
        <v>0</v>
      </c>
      <c r="AF174" s="141">
        <f t="shared" si="329"/>
        <v>0</v>
      </c>
      <c r="AG174" s="155">
        <f t="shared" si="330"/>
        <v>0</v>
      </c>
      <c r="AH174" s="149">
        <f t="shared" si="309"/>
        <v>6821</v>
      </c>
      <c r="AI174" s="149">
        <f t="shared" si="332"/>
        <v>0</v>
      </c>
      <c r="AJ174" s="141">
        <f t="shared" si="332"/>
        <v>0</v>
      </c>
      <c r="AK174" s="150">
        <f t="shared" si="332"/>
        <v>0</v>
      </c>
    </row>
    <row r="175" spans="1:37" x14ac:dyDescent="0.15">
      <c r="A175" s="251"/>
      <c r="B175" s="81">
        <v>2016</v>
      </c>
      <c r="C175" s="156" t="s">
        <v>81</v>
      </c>
      <c r="D175" s="143" t="s">
        <v>81</v>
      </c>
      <c r="E175" s="157" t="s">
        <v>81</v>
      </c>
      <c r="F175" s="143" t="s">
        <v>81</v>
      </c>
      <c r="G175" s="144" t="s">
        <v>81</v>
      </c>
      <c r="H175" s="145" t="s">
        <v>81</v>
      </c>
      <c r="I175" s="141">
        <f>'2016 CER'!M3</f>
        <v>233</v>
      </c>
      <c r="J175" s="141">
        <f>'2016 CER'!B14</f>
        <v>0</v>
      </c>
      <c r="K175" s="148">
        <f t="shared" si="328"/>
        <v>233</v>
      </c>
      <c r="L175" s="141">
        <v>2106131</v>
      </c>
      <c r="M175" s="149">
        <f>Account_CP1!DF10-Account_CP1!CZ10</f>
        <v>0</v>
      </c>
      <c r="N175" s="141">
        <f>Account_CP1!DG10-Account_CP1!DA10</f>
        <v>0</v>
      </c>
      <c r="O175" s="141">
        <f>Account_CP1!DH10-Account_CP1!DB10</f>
        <v>25200</v>
      </c>
      <c r="P175" s="141" t="s">
        <v>81</v>
      </c>
      <c r="Q175" s="150" t="s">
        <v>81</v>
      </c>
      <c r="R175" s="143" t="s">
        <v>81</v>
      </c>
      <c r="S175" s="143" t="s">
        <v>81</v>
      </c>
      <c r="T175" s="148" t="s">
        <v>81</v>
      </c>
      <c r="U175" s="141">
        <v>1108946</v>
      </c>
      <c r="V175" s="149" t="s">
        <v>81</v>
      </c>
      <c r="W175" s="141" t="s">
        <v>81</v>
      </c>
      <c r="X175" s="150" t="s">
        <v>81</v>
      </c>
      <c r="Y175" s="141" t="s">
        <v>81</v>
      </c>
      <c r="Z175" s="141" t="s">
        <v>81</v>
      </c>
      <c r="AA175" s="157" t="s">
        <v>81</v>
      </c>
      <c r="AB175" s="149" t="s">
        <v>81</v>
      </c>
      <c r="AC175" s="141" t="s">
        <v>81</v>
      </c>
      <c r="AD175" s="150" t="s">
        <v>81</v>
      </c>
      <c r="AE175" s="141">
        <f t="shared" si="329"/>
        <v>233</v>
      </c>
      <c r="AF175" s="141">
        <f t="shared" si="329"/>
        <v>0</v>
      </c>
      <c r="AG175" s="155">
        <f>AE175-AF175</f>
        <v>233</v>
      </c>
      <c r="AH175" s="149">
        <f t="shared" si="309"/>
        <v>3215077</v>
      </c>
      <c r="AI175" s="149">
        <f t="shared" si="332"/>
        <v>0</v>
      </c>
      <c r="AJ175" s="141">
        <f t="shared" si="332"/>
        <v>0</v>
      </c>
      <c r="AK175" s="150">
        <f t="shared" si="332"/>
        <v>25200</v>
      </c>
    </row>
    <row r="176" spans="1:37" x14ac:dyDescent="0.15">
      <c r="A176" s="251"/>
      <c r="B176" s="81">
        <v>2015</v>
      </c>
      <c r="C176" s="156">
        <f>'2015 AAU'!L3</f>
        <v>24205601</v>
      </c>
      <c r="D176" s="143">
        <f>'2015 AAU'!B13</f>
        <v>45159557</v>
      </c>
      <c r="E176" s="157">
        <f t="shared" ref="E176:E183" si="333">C176-D176</f>
        <v>-20953956</v>
      </c>
      <c r="F176" s="143">
        <f>Account_CP1!AX10-Account_CP1!AR10</f>
        <v>1388164102</v>
      </c>
      <c r="G176" s="144">
        <f>Account_CP1!AY10-Account_CP1!AS10</f>
        <v>0</v>
      </c>
      <c r="H176" s="145">
        <f>Account_CP1!AZ10-Account_CP1!AT10</f>
        <v>0</v>
      </c>
      <c r="I176" s="141">
        <f>'2015 CER'!M3</f>
        <v>29780523</v>
      </c>
      <c r="J176" s="141">
        <f>'2015 CER'!B14</f>
        <v>358297</v>
      </c>
      <c r="K176" s="148">
        <f t="shared" si="328"/>
        <v>29422226</v>
      </c>
      <c r="L176" s="141">
        <v>0</v>
      </c>
      <c r="M176" s="149">
        <f>Account_CP1!CZ10-Account_CP1!CT10</f>
        <v>32622302</v>
      </c>
      <c r="N176" s="141">
        <f>Account_CP1!DA10-Account_CP1!CU10</f>
        <v>0</v>
      </c>
      <c r="O176" s="141">
        <f>Account_CP1!DB10-Account_CP1!CV10</f>
        <v>78852</v>
      </c>
      <c r="P176" s="141" t="s">
        <v>81</v>
      </c>
      <c r="Q176" s="150" t="s">
        <v>81</v>
      </c>
      <c r="R176" s="143">
        <f>'2015 ERU'!L3</f>
        <v>18501884</v>
      </c>
      <c r="S176" s="143">
        <f>'2015 ERU'!B13</f>
        <v>103</v>
      </c>
      <c r="T176" s="148">
        <f t="shared" ref="T176:T183" si="334">R176-S176</f>
        <v>18501781</v>
      </c>
      <c r="U176" s="141">
        <v>0</v>
      </c>
      <c r="V176" s="149">
        <f>Account_CP1!GF10-Account_CP1!FZ10</f>
        <v>17548350</v>
      </c>
      <c r="W176" s="141">
        <f>Account_CP1!GG10-Account_CP1!GA10</f>
        <v>0</v>
      </c>
      <c r="X176" s="150">
        <f>Account_CP1!GH10-Account_CP1!GB10</f>
        <v>0</v>
      </c>
      <c r="Y176" s="141">
        <v>0</v>
      </c>
      <c r="Z176" s="141">
        <v>0</v>
      </c>
      <c r="AA176" s="157">
        <f t="shared" ref="AA176:AA183" si="335">Y176-Z176</f>
        <v>0</v>
      </c>
      <c r="AB176" s="149">
        <f>Account_CP1!HJ31-Account_CP1!HD31</f>
        <v>6600000</v>
      </c>
      <c r="AC176" s="143">
        <f>Account_CP1!HK31-Account_CP1!HE31</f>
        <v>1297750</v>
      </c>
      <c r="AD176" s="171">
        <f>Account_CP1!HL31-Account_CP1!HF31</f>
        <v>0</v>
      </c>
      <c r="AE176" s="143">
        <f t="shared" ref="AE176:AF183" si="336">SUM(C176+I176+R176+Y176)</f>
        <v>72488008</v>
      </c>
      <c r="AF176" s="143">
        <f t="shared" si="336"/>
        <v>45517957</v>
      </c>
      <c r="AG176" s="155">
        <f t="shared" si="330"/>
        <v>26970051</v>
      </c>
      <c r="AH176" s="149">
        <f t="shared" si="309"/>
        <v>0</v>
      </c>
      <c r="AI176" s="149">
        <f t="shared" si="332"/>
        <v>1444934754</v>
      </c>
      <c r="AJ176" s="141">
        <f t="shared" si="332"/>
        <v>1297750</v>
      </c>
      <c r="AK176" s="150">
        <f t="shared" si="332"/>
        <v>78852</v>
      </c>
    </row>
    <row r="177" spans="1:37" x14ac:dyDescent="0.15">
      <c r="A177" s="251"/>
      <c r="B177" s="81">
        <v>2014</v>
      </c>
      <c r="C177" s="156">
        <f>'2014 AAU'!L3</f>
        <v>0</v>
      </c>
      <c r="D177" s="143">
        <f>'2014 AAU'!B13</f>
        <v>0</v>
      </c>
      <c r="E177" s="157">
        <f t="shared" si="333"/>
        <v>0</v>
      </c>
      <c r="F177" s="143">
        <f>Account_CP1!AR10-Account_CP1!AL10</f>
        <v>132095532</v>
      </c>
      <c r="G177" s="144">
        <f>Account_CP1!AS10-Account_CP1!AM10</f>
        <v>0</v>
      </c>
      <c r="H177" s="145">
        <f>Account_CP1!AT10-Account_CP1!AN10</f>
        <v>0</v>
      </c>
      <c r="I177" s="141">
        <f>'2014 CER'!M3</f>
        <v>1825468</v>
      </c>
      <c r="J177" s="141">
        <f>'2014 CER'!B14</f>
        <v>1601895</v>
      </c>
      <c r="K177" s="148">
        <f t="shared" si="328"/>
        <v>223573</v>
      </c>
      <c r="L177" s="141">
        <v>0</v>
      </c>
      <c r="M177" s="149">
        <f>Account_CP1!CT10-Account_CP1!CN10</f>
        <v>22999923</v>
      </c>
      <c r="N177" s="141">
        <f>Account_CP1!CU10-Account_CP1!CO10</f>
        <v>0</v>
      </c>
      <c r="O177" s="141">
        <f>Account_CP1!CV10-Account_CP1!CP10</f>
        <v>976</v>
      </c>
      <c r="P177" s="141" t="s">
        <v>81</v>
      </c>
      <c r="Q177" s="150" t="s">
        <v>81</v>
      </c>
      <c r="R177" s="143">
        <f>'2014 ERU'!L3</f>
        <v>353100</v>
      </c>
      <c r="S177" s="143">
        <f>'2014 ERU'!B13</f>
        <v>671465</v>
      </c>
      <c r="T177" s="148">
        <f t="shared" si="334"/>
        <v>-318365</v>
      </c>
      <c r="U177" s="141">
        <v>0</v>
      </c>
      <c r="V177" s="149">
        <f>Account_CP1!FZ10-Account_CP1!FT10</f>
        <v>23605709</v>
      </c>
      <c r="W177" s="141">
        <f>Account_CP1!GA10-Account_CP1!FU10</f>
        <v>0</v>
      </c>
      <c r="X177" s="150">
        <f>Account_CP1!GB10-Account_CP1!FV10</f>
        <v>0</v>
      </c>
      <c r="Y177" s="141">
        <v>0</v>
      </c>
      <c r="Z177" s="141">
        <v>0</v>
      </c>
      <c r="AA177" s="157">
        <f t="shared" si="335"/>
        <v>0</v>
      </c>
      <c r="AB177" s="149">
        <f>Account_CP1!HD31-Account_CP1!GX31</f>
        <v>0</v>
      </c>
      <c r="AC177" s="143">
        <f>Account_CP1!HE31-Account_CP1!GY31</f>
        <v>0</v>
      </c>
      <c r="AD177" s="171">
        <f>Account_CP1!HF31-Account_CP1!GZ31</f>
        <v>0</v>
      </c>
      <c r="AE177" s="143">
        <f t="shared" si="336"/>
        <v>2178568</v>
      </c>
      <c r="AF177" s="143">
        <f t="shared" si="336"/>
        <v>2273360</v>
      </c>
      <c r="AG177" s="155">
        <f t="shared" si="330"/>
        <v>-94792</v>
      </c>
      <c r="AH177" s="149">
        <f t="shared" si="309"/>
        <v>0</v>
      </c>
      <c r="AI177" s="149">
        <f t="shared" si="332"/>
        <v>178701164</v>
      </c>
      <c r="AJ177" s="141">
        <f t="shared" si="332"/>
        <v>0</v>
      </c>
      <c r="AK177" s="150">
        <f t="shared" si="332"/>
        <v>976</v>
      </c>
    </row>
    <row r="178" spans="1:37" x14ac:dyDescent="0.15">
      <c r="A178" s="251"/>
      <c r="B178" s="81">
        <v>2013</v>
      </c>
      <c r="C178" s="156">
        <f>'2013 AAU'!L3</f>
        <v>0</v>
      </c>
      <c r="D178" s="143">
        <f>'2013 AAU'!B13</f>
        <v>98251977</v>
      </c>
      <c r="E178" s="157">
        <f t="shared" si="333"/>
        <v>-98251977</v>
      </c>
      <c r="F178" s="143">
        <f>Account_CP1!AL10-Account_CP1!AF10</f>
        <v>0</v>
      </c>
      <c r="G178" s="144">
        <f>Account_CP1!AM10-Account_CP1!AG10</f>
        <v>0</v>
      </c>
      <c r="H178" s="145">
        <f>Account_CP1!AN10-Account_CP1!AH10</f>
        <v>0</v>
      </c>
      <c r="I178" s="141">
        <f>'2013 CER'!M3</f>
        <v>38766179</v>
      </c>
      <c r="J178" s="141">
        <f>'2013 CER'!B14</f>
        <v>24496709</v>
      </c>
      <c r="K178" s="148">
        <f t="shared" si="328"/>
        <v>14269470</v>
      </c>
      <c r="L178" s="141">
        <v>0</v>
      </c>
      <c r="M178" s="149">
        <f>Account_CP1!CN10-Account_CP1!CH10</f>
        <v>0</v>
      </c>
      <c r="N178" s="141">
        <f>Account_CP1!CO10-Account_CP1!CI10</f>
        <v>0</v>
      </c>
      <c r="O178" s="141">
        <f>Account_CP1!CP10-Account_CP1!CJ10</f>
        <v>4250</v>
      </c>
      <c r="P178" s="141" t="s">
        <v>81</v>
      </c>
      <c r="Q178" s="150" t="s">
        <v>81</v>
      </c>
      <c r="R178" s="143">
        <f>'2013 ERU'!L3</f>
        <v>25984861</v>
      </c>
      <c r="S178" s="143">
        <f>'2013 ERU'!B13</f>
        <v>7055571</v>
      </c>
      <c r="T178" s="148">
        <f t="shared" si="334"/>
        <v>18929290</v>
      </c>
      <c r="U178" s="141">
        <v>0</v>
      </c>
      <c r="V178" s="149">
        <f>Account_CP1!FT10-Account_CP1!FN10</f>
        <v>0</v>
      </c>
      <c r="W178" s="141">
        <f>Account_CP1!FU10-Account_CP1!FO10</f>
        <v>0</v>
      </c>
      <c r="X178" s="150">
        <f>Account_CP1!FV10-Account_CP1!FP10</f>
        <v>0</v>
      </c>
      <c r="Y178" s="141">
        <v>0</v>
      </c>
      <c r="Z178" s="141">
        <v>0</v>
      </c>
      <c r="AA178" s="157">
        <f t="shared" si="335"/>
        <v>0</v>
      </c>
      <c r="AB178" s="149">
        <f>Account_CP1!GX31-Account_CP1!GR31</f>
        <v>0</v>
      </c>
      <c r="AC178" s="143">
        <f>Account_CP1!GY31-Account_CP1!GS31</f>
        <v>0</v>
      </c>
      <c r="AD178" s="171">
        <f>Account_CP1!GZ31-Account_CP1!GT31</f>
        <v>0</v>
      </c>
      <c r="AE178" s="143">
        <f t="shared" si="336"/>
        <v>64751040</v>
      </c>
      <c r="AF178" s="143">
        <f t="shared" si="336"/>
        <v>129804257</v>
      </c>
      <c r="AG178" s="155">
        <f t="shared" si="330"/>
        <v>-65053217</v>
      </c>
      <c r="AH178" s="149">
        <f t="shared" si="309"/>
        <v>0</v>
      </c>
      <c r="AI178" s="149">
        <f t="shared" si="332"/>
        <v>0</v>
      </c>
      <c r="AJ178" s="141">
        <f t="shared" si="332"/>
        <v>0</v>
      </c>
      <c r="AK178" s="150">
        <f t="shared" si="332"/>
        <v>4250</v>
      </c>
    </row>
    <row r="179" spans="1:37" x14ac:dyDescent="0.15">
      <c r="A179" s="251"/>
      <c r="B179" s="81">
        <v>2012</v>
      </c>
      <c r="C179" s="156">
        <f>'2012 AAU'!L3</f>
        <v>27102731</v>
      </c>
      <c r="D179" s="143">
        <f>'2012 AAU'!B13</f>
        <v>31821064</v>
      </c>
      <c r="E179" s="157">
        <f t="shared" si="333"/>
        <v>-4718333</v>
      </c>
      <c r="F179" s="143">
        <f>Account_CP1!AF10-Account_CP1!Z10</f>
        <v>170503486</v>
      </c>
      <c r="G179" s="144">
        <f>Account_CP1!AG10-Account_CP1!AA10</f>
        <v>0</v>
      </c>
      <c r="H179" s="145">
        <f>Account_CP1!AH10-Account_CP1!AB10</f>
        <v>0</v>
      </c>
      <c r="I179" s="141">
        <f>'2012 CER'!M3</f>
        <v>31804742</v>
      </c>
      <c r="J179" s="141">
        <f>'2012 CER'!B14</f>
        <v>26934256</v>
      </c>
      <c r="K179" s="148">
        <f t="shared" si="328"/>
        <v>4870486</v>
      </c>
      <c r="L179" s="141">
        <v>0</v>
      </c>
      <c r="M179" s="149">
        <f>Account_CP1!CH10-Account_CP1!CB10</f>
        <v>14793961</v>
      </c>
      <c r="N179" s="141">
        <f>Account_CP1!CI10-Account_CP1!CC10</f>
        <v>0</v>
      </c>
      <c r="O179" s="141">
        <f>Account_CP1!CJ10-Account_CP1!CD10</f>
        <v>0</v>
      </c>
      <c r="P179" s="141" t="s">
        <v>81</v>
      </c>
      <c r="Q179" s="150" t="s">
        <v>81</v>
      </c>
      <c r="R179" s="143">
        <f>'2012 ERU'!L3</f>
        <v>10487305</v>
      </c>
      <c r="S179" s="143">
        <f>'2012 ERU'!B13</f>
        <v>1675029</v>
      </c>
      <c r="T179" s="148">
        <f t="shared" si="334"/>
        <v>8812276</v>
      </c>
      <c r="U179" s="141">
        <v>0</v>
      </c>
      <c r="V179" s="149">
        <f>Account_CP1!FN10-Account_CP1!FH10</f>
        <v>4809456</v>
      </c>
      <c r="W179" s="141">
        <f>Account_CP1!FO10-Account_CP1!FI10</f>
        <v>0</v>
      </c>
      <c r="X179" s="150">
        <f>Account_CP1!FP10-Account_CP1!FJ10</f>
        <v>0</v>
      </c>
      <c r="Y179" s="143">
        <f>'2012 RMU'!L3</f>
        <v>0</v>
      </c>
      <c r="Z179" s="143">
        <f>'2012 RMU'!B13</f>
        <v>0</v>
      </c>
      <c r="AA179" s="157">
        <f t="shared" si="335"/>
        <v>0</v>
      </c>
      <c r="AB179" s="149">
        <f>Account_CP1!GR31-Account_CP1!GL31</f>
        <v>0</v>
      </c>
      <c r="AC179" s="143">
        <f>Account_CP1!GS31-Account_CP1!GM31</f>
        <v>0</v>
      </c>
      <c r="AD179" s="171">
        <f>Account_CP1!GT31-Account_CP1!GN31</f>
        <v>0</v>
      </c>
      <c r="AE179" s="143">
        <f t="shared" si="336"/>
        <v>69394778</v>
      </c>
      <c r="AF179" s="143">
        <f t="shared" si="336"/>
        <v>60430349</v>
      </c>
      <c r="AG179" s="155">
        <f t="shared" si="330"/>
        <v>8964429</v>
      </c>
      <c r="AH179" s="149">
        <f t="shared" si="309"/>
        <v>0</v>
      </c>
      <c r="AI179" s="149">
        <f t="shared" si="332"/>
        <v>190106903</v>
      </c>
      <c r="AJ179" s="141">
        <f t="shared" si="332"/>
        <v>0</v>
      </c>
      <c r="AK179" s="150">
        <f t="shared" si="332"/>
        <v>0</v>
      </c>
    </row>
    <row r="180" spans="1:37" x14ac:dyDescent="0.15">
      <c r="A180" s="251"/>
      <c r="B180" s="81">
        <v>2011</v>
      </c>
      <c r="C180" s="156">
        <f>'2011 AAU'!L3</f>
        <v>40163828</v>
      </c>
      <c r="D180" s="143">
        <f>'2011 AAU'!B13</f>
        <v>73259250</v>
      </c>
      <c r="E180" s="157">
        <f t="shared" si="333"/>
        <v>-33095422</v>
      </c>
      <c r="F180" s="143">
        <f>Account_CP1!Z10-Account_CP1!T10</f>
        <v>567758394</v>
      </c>
      <c r="G180" s="144">
        <f>Account_CP1!AA10-Account_CP1!U10</f>
        <v>0</v>
      </c>
      <c r="H180" s="145">
        <f>Account_CP1!AB10-Account_CP1!V10</f>
        <v>0</v>
      </c>
      <c r="I180" s="141">
        <f>'2011 CER'!M3</f>
        <v>54089496</v>
      </c>
      <c r="J180" s="141">
        <f>'2011 CER'!B14</f>
        <v>36533694</v>
      </c>
      <c r="K180" s="148">
        <f t="shared" si="328"/>
        <v>17555802</v>
      </c>
      <c r="L180" s="141">
        <v>0</v>
      </c>
      <c r="M180" s="149">
        <f>Account_CP1!CB10-Account_CP1!BV10</f>
        <v>28577753</v>
      </c>
      <c r="N180" s="141">
        <f>Account_CP1!CC10-Account_CP1!BW10</f>
        <v>0</v>
      </c>
      <c r="O180" s="141">
        <f>Account_CP1!CD10-Account_CP1!BX10</f>
        <v>0</v>
      </c>
      <c r="P180" s="141" t="s">
        <v>81</v>
      </c>
      <c r="Q180" s="150" t="s">
        <v>81</v>
      </c>
      <c r="R180" s="143">
        <f>'2011 ERU'!L3</f>
        <v>3357194</v>
      </c>
      <c r="S180" s="143">
        <f>'2011 ERU'!B13</f>
        <v>790000</v>
      </c>
      <c r="T180" s="148">
        <f t="shared" si="334"/>
        <v>2567194</v>
      </c>
      <c r="U180" s="141">
        <v>0</v>
      </c>
      <c r="V180" s="149">
        <f>Account_CP1!FH10-Account_CP1!FB10</f>
        <v>752006</v>
      </c>
      <c r="W180" s="141">
        <f>Account_CP1!FI10-Account_CP1!FC10</f>
        <v>0</v>
      </c>
      <c r="X180" s="150">
        <f>Account_CP1!FJ10-Account_CP1!FD10</f>
        <v>0</v>
      </c>
      <c r="Y180" s="143">
        <f>'2011 RMU'!L3</f>
        <v>0</v>
      </c>
      <c r="Z180" s="143">
        <f>'2011 RMU'!B13</f>
        <v>0</v>
      </c>
      <c r="AA180" s="157">
        <f t="shared" si="335"/>
        <v>0</v>
      </c>
      <c r="AB180" s="149">
        <f>Account_CP1!GL31</f>
        <v>0</v>
      </c>
      <c r="AC180" s="143">
        <f>Account_CP1!GM31</f>
        <v>0</v>
      </c>
      <c r="AD180" s="171">
        <f>Account_CP1!GN31</f>
        <v>0</v>
      </c>
      <c r="AE180" s="143">
        <f t="shared" si="336"/>
        <v>97610518</v>
      </c>
      <c r="AF180" s="143">
        <f t="shared" si="336"/>
        <v>110582944</v>
      </c>
      <c r="AG180" s="155">
        <f t="shared" si="330"/>
        <v>-12972426</v>
      </c>
      <c r="AH180" s="149">
        <f t="shared" si="309"/>
        <v>0</v>
      </c>
      <c r="AI180" s="149">
        <f t="shared" si="332"/>
        <v>597088153</v>
      </c>
      <c r="AJ180" s="141">
        <f t="shared" si="332"/>
        <v>0</v>
      </c>
      <c r="AK180" s="150">
        <f t="shared" si="332"/>
        <v>0</v>
      </c>
    </row>
    <row r="181" spans="1:37" x14ac:dyDescent="0.15">
      <c r="A181" s="251"/>
      <c r="B181" s="81">
        <v>2010</v>
      </c>
      <c r="C181" s="156">
        <f>'2010 AAU'!L3</f>
        <v>182734218</v>
      </c>
      <c r="D181" s="143">
        <f>'2010 AAU'!B13</f>
        <v>192778696</v>
      </c>
      <c r="E181" s="157">
        <f t="shared" si="333"/>
        <v>-10044478</v>
      </c>
      <c r="F181" s="143">
        <f>Account_CP1!T10-Account_CP1!N10</f>
        <v>0</v>
      </c>
      <c r="G181" s="144">
        <f>Account_CP1!U10-Account_CP1!O10</f>
        <v>0</v>
      </c>
      <c r="H181" s="145">
        <f>Account_CP1!V10-Account_CP1!P10</f>
        <v>0</v>
      </c>
      <c r="I181" s="141">
        <f>'2010 CER'!M3</f>
        <v>20643648</v>
      </c>
      <c r="J181" s="141">
        <f>'2010 CER'!B14</f>
        <v>13493232</v>
      </c>
      <c r="K181" s="148">
        <f t="shared" si="328"/>
        <v>7150416</v>
      </c>
      <c r="L181" s="141">
        <v>0</v>
      </c>
      <c r="M181" s="149">
        <f>Account_CP1!BV10-Account_CP1!BP10</f>
        <v>0</v>
      </c>
      <c r="N181" s="141">
        <f>Account_CP1!BW10-Account_CP1!BQ10</f>
        <v>0</v>
      </c>
      <c r="O181" s="141">
        <f>Account_CP1!BX10-Account_CP1!BR10</f>
        <v>0</v>
      </c>
      <c r="P181" s="141" t="s">
        <v>81</v>
      </c>
      <c r="Q181" s="150" t="s">
        <v>81</v>
      </c>
      <c r="R181" s="143">
        <f>'2010 ERU'!L3</f>
        <v>1340006</v>
      </c>
      <c r="S181" s="143">
        <f>'2010 ERU'!B13</f>
        <v>1050000</v>
      </c>
      <c r="T181" s="148">
        <f t="shared" si="334"/>
        <v>290006</v>
      </c>
      <c r="U181" s="141">
        <v>0</v>
      </c>
      <c r="V181" s="149">
        <f>Account_CP1!FB10-Account_CP1!EV10</f>
        <v>0</v>
      </c>
      <c r="W181" s="141">
        <f>Account_CP1!FC10-Account_CP1!EW10</f>
        <v>0</v>
      </c>
      <c r="X181" s="150">
        <f>Account_CP1!FD10-Account_CP1!EX10</f>
        <v>0</v>
      </c>
      <c r="Y181" s="143">
        <v>0</v>
      </c>
      <c r="Z181" s="143">
        <v>0</v>
      </c>
      <c r="AA181" s="157">
        <f t="shared" si="335"/>
        <v>0</v>
      </c>
      <c r="AB181" s="149" t="s">
        <v>81</v>
      </c>
      <c r="AC181" s="143" t="s">
        <v>81</v>
      </c>
      <c r="AD181" s="171" t="s">
        <v>81</v>
      </c>
      <c r="AE181" s="143">
        <f t="shared" si="336"/>
        <v>204717872</v>
      </c>
      <c r="AF181" s="143">
        <f t="shared" si="336"/>
        <v>207321928</v>
      </c>
      <c r="AG181" s="155">
        <f t="shared" si="330"/>
        <v>-2604056</v>
      </c>
      <c r="AH181" s="149">
        <f t="shared" si="309"/>
        <v>0</v>
      </c>
      <c r="AI181" s="149">
        <f t="shared" si="332"/>
        <v>0</v>
      </c>
      <c r="AJ181" s="141">
        <f t="shared" si="332"/>
        <v>0</v>
      </c>
      <c r="AK181" s="150">
        <f t="shared" si="332"/>
        <v>0</v>
      </c>
    </row>
    <row r="182" spans="1:37" x14ac:dyDescent="0.15">
      <c r="A182" s="251"/>
      <c r="B182" s="81">
        <v>2009</v>
      </c>
      <c r="C182" s="156">
        <f>'2009 AAU'!L3</f>
        <v>20116642</v>
      </c>
      <c r="D182" s="143">
        <f>'2009 AAU'!B13</f>
        <v>26501513</v>
      </c>
      <c r="E182" s="157">
        <f t="shared" si="333"/>
        <v>-6384871</v>
      </c>
      <c r="F182" s="143">
        <f>Account_CP1!N10-Account_CP1!H10</f>
        <v>0</v>
      </c>
      <c r="G182" s="144">
        <f>Account_CP1!O10-Account_CP1!I10</f>
        <v>0</v>
      </c>
      <c r="H182" s="145">
        <f>Account_CP1!P10-Account_CP1!J10</f>
        <v>0</v>
      </c>
      <c r="I182" s="141">
        <f>'2009 CER'!M3</f>
        <v>22792461</v>
      </c>
      <c r="J182" s="141">
        <f>'2009 CER'!B14</f>
        <v>4370667</v>
      </c>
      <c r="K182" s="148">
        <f t="shared" si="328"/>
        <v>18421794</v>
      </c>
      <c r="L182" s="141">
        <v>0</v>
      </c>
      <c r="M182" s="149">
        <f>Account_CP1!BP10-Account_CP1!BJ10</f>
        <v>0</v>
      </c>
      <c r="N182" s="141">
        <f>Account_CP1!BQ10-Account_CP1!BK10</f>
        <v>0</v>
      </c>
      <c r="O182" s="141">
        <f>Account_CP1!BR10-Account_CP1!BL10</f>
        <v>0</v>
      </c>
      <c r="P182" s="141" t="s">
        <v>81</v>
      </c>
      <c r="Q182" s="150" t="s">
        <v>81</v>
      </c>
      <c r="R182" s="143">
        <f>'2009 ERU'!L3</f>
        <v>0</v>
      </c>
      <c r="S182" s="143">
        <f>'2009 ERU'!B13</f>
        <v>0</v>
      </c>
      <c r="T182" s="148">
        <f t="shared" si="334"/>
        <v>0</v>
      </c>
      <c r="U182" s="141">
        <v>0</v>
      </c>
      <c r="V182" s="149">
        <f>Account_CP1!EV10-Account_CP1!EP10</f>
        <v>0</v>
      </c>
      <c r="W182" s="141">
        <f>Account_CP1!EW10-Account_CP1!EQ10</f>
        <v>0</v>
      </c>
      <c r="X182" s="150">
        <f>Account_CP1!EX10-Account_CP1!ER10</f>
        <v>0</v>
      </c>
      <c r="Y182" s="143">
        <v>0</v>
      </c>
      <c r="Z182" s="143">
        <v>0</v>
      </c>
      <c r="AA182" s="157">
        <f t="shared" si="335"/>
        <v>0</v>
      </c>
      <c r="AB182" s="149" t="s">
        <v>81</v>
      </c>
      <c r="AC182" s="143" t="s">
        <v>81</v>
      </c>
      <c r="AD182" s="171" t="s">
        <v>81</v>
      </c>
      <c r="AE182" s="143">
        <f t="shared" si="336"/>
        <v>42909103</v>
      </c>
      <c r="AF182" s="143">
        <f t="shared" si="336"/>
        <v>30872180</v>
      </c>
      <c r="AG182" s="155">
        <f t="shared" si="330"/>
        <v>12036923</v>
      </c>
      <c r="AH182" s="149">
        <f t="shared" si="309"/>
        <v>0</v>
      </c>
      <c r="AI182" s="149">
        <f t="shared" si="332"/>
        <v>0</v>
      </c>
      <c r="AJ182" s="141">
        <f t="shared" si="332"/>
        <v>0</v>
      </c>
      <c r="AK182" s="150">
        <f t="shared" si="332"/>
        <v>0</v>
      </c>
    </row>
    <row r="183" spans="1:37" x14ac:dyDescent="0.15">
      <c r="A183" s="251"/>
      <c r="B183" s="81">
        <v>2008</v>
      </c>
      <c r="C183" s="156">
        <f>'2008 AAU'!L3</f>
        <v>20292957</v>
      </c>
      <c r="D183" s="143">
        <f>'2008 AAU'!B13</f>
        <v>3804703</v>
      </c>
      <c r="E183" s="157">
        <f t="shared" si="333"/>
        <v>16488254</v>
      </c>
      <c r="F183" s="143">
        <f>Account_CP1!H10</f>
        <v>0</v>
      </c>
      <c r="G183" s="144">
        <f>Account_CP1!I10</f>
        <v>0</v>
      </c>
      <c r="H183" s="145">
        <f>Account_CP1!J10</f>
        <v>0</v>
      </c>
      <c r="I183" s="141">
        <f>'2008 CER'!M3</f>
        <v>19276322</v>
      </c>
      <c r="J183" s="141">
        <f>'2008 CER'!B14</f>
        <v>9973920</v>
      </c>
      <c r="K183" s="148">
        <f t="shared" si="328"/>
        <v>9302402</v>
      </c>
      <c r="L183" s="141">
        <v>0</v>
      </c>
      <c r="M183" s="149">
        <f>Account_CP1!BJ10</f>
        <v>0</v>
      </c>
      <c r="N183" s="141">
        <f>Account_CP1!BK10</f>
        <v>0</v>
      </c>
      <c r="O183" s="141">
        <f>Account_CP1!BL10</f>
        <v>0</v>
      </c>
      <c r="P183" s="141" t="s">
        <v>81</v>
      </c>
      <c r="Q183" s="150" t="s">
        <v>81</v>
      </c>
      <c r="R183" s="143">
        <v>0</v>
      </c>
      <c r="S183" s="143">
        <v>0</v>
      </c>
      <c r="T183" s="148">
        <f t="shared" si="334"/>
        <v>0</v>
      </c>
      <c r="U183" s="141">
        <v>0</v>
      </c>
      <c r="V183" s="149">
        <f>Account_CP1!EP10</f>
        <v>0</v>
      </c>
      <c r="W183" s="141">
        <f>Account_CP1!EQ10</f>
        <v>0</v>
      </c>
      <c r="X183" s="150">
        <f>Account_CP1!ER10</f>
        <v>0</v>
      </c>
      <c r="Y183" s="143">
        <v>0</v>
      </c>
      <c r="Z183" s="143">
        <v>0</v>
      </c>
      <c r="AA183" s="157">
        <f t="shared" si="335"/>
        <v>0</v>
      </c>
      <c r="AB183" s="149" t="s">
        <v>81</v>
      </c>
      <c r="AC183" s="143" t="s">
        <v>81</v>
      </c>
      <c r="AD183" s="171" t="s">
        <v>81</v>
      </c>
      <c r="AE183" s="143">
        <f t="shared" si="336"/>
        <v>39569279</v>
      </c>
      <c r="AF183" s="143">
        <f t="shared" si="336"/>
        <v>13778623</v>
      </c>
      <c r="AG183" s="155">
        <f t="shared" si="330"/>
        <v>25790656</v>
      </c>
      <c r="AH183" s="149">
        <f t="shared" si="309"/>
        <v>0</v>
      </c>
      <c r="AI183" s="149">
        <f t="shared" si="332"/>
        <v>0</v>
      </c>
      <c r="AJ183" s="141">
        <f t="shared" si="332"/>
        <v>0</v>
      </c>
      <c r="AK183" s="150">
        <f t="shared" si="332"/>
        <v>0</v>
      </c>
    </row>
    <row r="184" spans="1:37" ht="15" x14ac:dyDescent="0.15">
      <c r="A184" s="252"/>
      <c r="B184" s="83" t="s">
        <v>233</v>
      </c>
      <c r="C184" s="151">
        <f t="shared" ref="C184:O184" si="337">SUM(C170:C183)</f>
        <v>314615977</v>
      </c>
      <c r="D184" s="152">
        <f t="shared" si="337"/>
        <v>471576760</v>
      </c>
      <c r="E184" s="153">
        <f t="shared" si="337"/>
        <v>-156960783</v>
      </c>
      <c r="F184" s="172">
        <f t="shared" si="337"/>
        <v>2258521514</v>
      </c>
      <c r="G184" s="152">
        <f t="shared" si="337"/>
        <v>0</v>
      </c>
      <c r="H184" s="181">
        <f t="shared" si="337"/>
        <v>0</v>
      </c>
      <c r="I184" s="152">
        <f t="shared" si="337"/>
        <v>218979072</v>
      </c>
      <c r="J184" s="152">
        <f t="shared" si="337"/>
        <v>117762670</v>
      </c>
      <c r="K184" s="152">
        <f t="shared" si="337"/>
        <v>101216402</v>
      </c>
      <c r="L184" s="152">
        <f t="shared" si="337"/>
        <v>2112952</v>
      </c>
      <c r="M184" s="152">
        <f t="shared" si="337"/>
        <v>98993939</v>
      </c>
      <c r="N184" s="152">
        <f t="shared" si="337"/>
        <v>0</v>
      </c>
      <c r="O184" s="152">
        <f t="shared" si="337"/>
        <v>109712</v>
      </c>
      <c r="P184" s="154" t="s">
        <v>81</v>
      </c>
      <c r="Q184" s="170" t="s">
        <v>81</v>
      </c>
      <c r="R184" s="152">
        <f t="shared" ref="R184:AK184" si="338">SUM(R170:R183)</f>
        <v>60024350</v>
      </c>
      <c r="S184" s="152">
        <f t="shared" si="338"/>
        <v>11242168</v>
      </c>
      <c r="T184" s="153">
        <f t="shared" si="338"/>
        <v>48782182</v>
      </c>
      <c r="U184" s="152">
        <f t="shared" si="338"/>
        <v>1108946</v>
      </c>
      <c r="V184" s="174">
        <f t="shared" si="338"/>
        <v>46715521</v>
      </c>
      <c r="W184" s="176">
        <f t="shared" si="338"/>
        <v>0</v>
      </c>
      <c r="X184" s="187">
        <f t="shared" si="338"/>
        <v>0</v>
      </c>
      <c r="Y184" s="152">
        <f t="shared" si="338"/>
        <v>0</v>
      </c>
      <c r="Z184" s="152">
        <f t="shared" si="338"/>
        <v>0</v>
      </c>
      <c r="AA184" s="153">
        <f t="shared" si="338"/>
        <v>0</v>
      </c>
      <c r="AB184" s="172">
        <f t="shared" si="338"/>
        <v>6600000</v>
      </c>
      <c r="AC184" s="152">
        <f t="shared" si="338"/>
        <v>1297750</v>
      </c>
      <c r="AD184" s="160">
        <f t="shared" si="338"/>
        <v>0</v>
      </c>
      <c r="AE184" s="152">
        <f t="shared" si="338"/>
        <v>593619399</v>
      </c>
      <c r="AF184" s="152">
        <f t="shared" si="338"/>
        <v>600581598</v>
      </c>
      <c r="AG184" s="153">
        <f t="shared" si="338"/>
        <v>-6962199</v>
      </c>
      <c r="AH184" s="152">
        <f t="shared" si="338"/>
        <v>3221898</v>
      </c>
      <c r="AI184" s="172">
        <f t="shared" si="338"/>
        <v>2410830974</v>
      </c>
      <c r="AJ184" s="152">
        <f t="shared" si="338"/>
        <v>1297750</v>
      </c>
      <c r="AK184" s="160">
        <f t="shared" si="338"/>
        <v>109712</v>
      </c>
    </row>
    <row r="185" spans="1:37" x14ac:dyDescent="0.15">
      <c r="A185" s="250" t="s">
        <v>162</v>
      </c>
      <c r="B185" s="82">
        <v>2021</v>
      </c>
      <c r="C185" s="156" t="s">
        <v>81</v>
      </c>
      <c r="D185" s="143" t="s">
        <v>81</v>
      </c>
      <c r="E185" s="157" t="s">
        <v>81</v>
      </c>
      <c r="F185" s="143" t="s">
        <v>81</v>
      </c>
      <c r="G185" s="144" t="s">
        <v>81</v>
      </c>
      <c r="H185" s="145" t="s">
        <v>81</v>
      </c>
      <c r="I185" s="141">
        <f>'2021 CER'!$N$3</f>
        <v>0</v>
      </c>
      <c r="J185" s="141">
        <f>'2021 CER'!$B$15</f>
        <v>0</v>
      </c>
      <c r="K185" s="148">
        <f t="shared" ref="K185" si="339">I185-J185</f>
        <v>0</v>
      </c>
      <c r="L185" s="141">
        <v>0</v>
      </c>
      <c r="M185" s="173">
        <f>Account_CP1!$EJ$21-Account_CP1!$ED$21</f>
        <v>0</v>
      </c>
      <c r="N185" s="175">
        <f>Account_CP1!$EE$21-Account_CP1!$DY$21</f>
        <v>0</v>
      </c>
      <c r="O185" s="175">
        <f>Account_CP1!$EL$21-Account_CP1!$DZ$21</f>
        <v>0</v>
      </c>
      <c r="P185" s="141" t="s">
        <v>81</v>
      </c>
      <c r="Q185" s="150" t="s">
        <v>81</v>
      </c>
      <c r="R185" s="143" t="s">
        <v>81</v>
      </c>
      <c r="S185" s="143" t="s">
        <v>81</v>
      </c>
      <c r="T185" s="148" t="s">
        <v>81</v>
      </c>
      <c r="U185" s="141">
        <v>0</v>
      </c>
      <c r="V185" s="149" t="s">
        <v>81</v>
      </c>
      <c r="W185" s="141" t="s">
        <v>81</v>
      </c>
      <c r="X185" s="150" t="s">
        <v>81</v>
      </c>
      <c r="Y185" s="141" t="s">
        <v>81</v>
      </c>
      <c r="Z185" s="141" t="s">
        <v>81</v>
      </c>
      <c r="AA185" s="157" t="s">
        <v>81</v>
      </c>
      <c r="AB185" s="149" t="s">
        <v>81</v>
      </c>
      <c r="AC185" s="141" t="s">
        <v>81</v>
      </c>
      <c r="AD185" s="150" t="s">
        <v>81</v>
      </c>
      <c r="AE185" s="141">
        <f t="shared" ref="AE185" si="340">SUM(I185)</f>
        <v>0</v>
      </c>
      <c r="AF185" s="141">
        <f t="shared" ref="AF185" si="341">SUM(J185)</f>
        <v>0</v>
      </c>
      <c r="AG185" s="155">
        <f t="shared" ref="AG185" si="342">AE185-AF185</f>
        <v>0</v>
      </c>
      <c r="AH185" s="149">
        <f t="shared" ref="AH185" si="343">SUM(L185,U185)</f>
        <v>0</v>
      </c>
      <c r="AI185" s="149">
        <f t="shared" ref="AI185" si="344">SUM(F185,M185,V185,AB185)</f>
        <v>0</v>
      </c>
      <c r="AJ185" s="141">
        <f t="shared" ref="AJ185" si="345">SUM(G185,N185,W185,AC185)</f>
        <v>0</v>
      </c>
      <c r="AK185" s="150">
        <f t="shared" ref="AK185" si="346">SUM(H185,O185,X185,AD185)</f>
        <v>0</v>
      </c>
    </row>
    <row r="186" spans="1:37" ht="13.9" customHeight="1" x14ac:dyDescent="0.15">
      <c r="A186" s="251"/>
      <c r="B186" s="82">
        <v>2020</v>
      </c>
      <c r="C186" s="156" t="s">
        <v>81</v>
      </c>
      <c r="D186" s="143" t="s">
        <v>81</v>
      </c>
      <c r="E186" s="157" t="s">
        <v>81</v>
      </c>
      <c r="F186" s="143" t="s">
        <v>81</v>
      </c>
      <c r="G186" s="144" t="s">
        <v>81</v>
      </c>
      <c r="H186" s="145" t="s">
        <v>81</v>
      </c>
      <c r="I186" s="141">
        <f>'2020 CER'!$N$3</f>
        <v>0</v>
      </c>
      <c r="J186" s="141">
        <f>'2020 CER'!$B$15</f>
        <v>0</v>
      </c>
      <c r="K186" s="148">
        <f t="shared" ref="K186" si="347">I186-J186</f>
        <v>0</v>
      </c>
      <c r="L186" s="141">
        <v>0</v>
      </c>
      <c r="M186" s="173">
        <f>Account_CP1!$ED$21-Account_CP1!$DX$21</f>
        <v>0</v>
      </c>
      <c r="N186" s="175">
        <f>Account_CP1!$EE$21-Account_CP1!$DY$21</f>
        <v>0</v>
      </c>
      <c r="O186" s="175">
        <f>Account_CP1!$EF$21-Account_CP1!$DZ$21</f>
        <v>0</v>
      </c>
      <c r="P186" s="141" t="s">
        <v>81</v>
      </c>
      <c r="Q186" s="150" t="s">
        <v>81</v>
      </c>
      <c r="R186" s="143" t="s">
        <v>81</v>
      </c>
      <c r="S186" s="143" t="s">
        <v>81</v>
      </c>
      <c r="T186" s="148" t="s">
        <v>81</v>
      </c>
      <c r="U186" s="141">
        <v>0</v>
      </c>
      <c r="V186" s="149" t="s">
        <v>81</v>
      </c>
      <c r="W186" s="141" t="s">
        <v>81</v>
      </c>
      <c r="X186" s="150" t="s">
        <v>81</v>
      </c>
      <c r="Y186" s="141" t="s">
        <v>81</v>
      </c>
      <c r="Z186" s="141" t="s">
        <v>81</v>
      </c>
      <c r="AA186" s="157" t="s">
        <v>81</v>
      </c>
      <c r="AB186" s="149" t="s">
        <v>81</v>
      </c>
      <c r="AC186" s="141" t="s">
        <v>81</v>
      </c>
      <c r="AD186" s="150" t="s">
        <v>81</v>
      </c>
      <c r="AE186" s="141">
        <f t="shared" ref="AE186" si="348">SUM(I186)</f>
        <v>0</v>
      </c>
      <c r="AF186" s="141">
        <f t="shared" ref="AF186" si="349">SUM(J186)</f>
        <v>0</v>
      </c>
      <c r="AG186" s="155">
        <f t="shared" ref="AG186" si="350">AE186-AF186</f>
        <v>0</v>
      </c>
      <c r="AH186" s="149">
        <f t="shared" ref="AH186" si="351">SUM(L186,U186)</f>
        <v>0</v>
      </c>
      <c r="AI186" s="149">
        <f t="shared" ref="AI186" si="352">SUM(F186,M186,V186,AB186)</f>
        <v>0</v>
      </c>
      <c r="AJ186" s="141">
        <f t="shared" ref="AJ186" si="353">SUM(G186,N186,W186,AC186)</f>
        <v>0</v>
      </c>
      <c r="AK186" s="150">
        <f t="shared" ref="AK186" si="354">SUM(H186,O186,X186,AD186)</f>
        <v>0</v>
      </c>
    </row>
    <row r="187" spans="1:37" ht="13.9" customHeight="1" x14ac:dyDescent="0.15">
      <c r="A187" s="251"/>
      <c r="B187" s="82">
        <v>2019</v>
      </c>
      <c r="C187" s="156" t="s">
        <v>81</v>
      </c>
      <c r="D187" s="143" t="s">
        <v>81</v>
      </c>
      <c r="E187" s="157" t="s">
        <v>81</v>
      </c>
      <c r="F187" s="143" t="s">
        <v>81</v>
      </c>
      <c r="G187" s="144" t="s">
        <v>81</v>
      </c>
      <c r="H187" s="145" t="s">
        <v>81</v>
      </c>
      <c r="I187" s="141">
        <f>'2019 CER'!$N$3</f>
        <v>0</v>
      </c>
      <c r="J187" s="141">
        <f>'2019 CER'!$B$15</f>
        <v>0</v>
      </c>
      <c r="K187" s="148">
        <f t="shared" ref="K187:K198" si="355">I187-J187</f>
        <v>0</v>
      </c>
      <c r="L187" s="141">
        <v>0</v>
      </c>
      <c r="M187" s="173">
        <f>Account_CP1!$DX$21-Account_CP1!$DR$21</f>
        <v>0</v>
      </c>
      <c r="N187" s="175">
        <f>Account_CP1!$DY$21-Account_CP1!$DS$21</f>
        <v>0</v>
      </c>
      <c r="O187" s="175">
        <f>Account_CP1!$DZ$21-Account_CP1!$DT$21</f>
        <v>0</v>
      </c>
      <c r="P187" s="141" t="s">
        <v>81</v>
      </c>
      <c r="Q187" s="150" t="s">
        <v>81</v>
      </c>
      <c r="R187" s="143" t="s">
        <v>81</v>
      </c>
      <c r="S187" s="143" t="s">
        <v>81</v>
      </c>
      <c r="T187" s="148" t="s">
        <v>81</v>
      </c>
      <c r="U187" s="141">
        <v>0</v>
      </c>
      <c r="V187" s="149" t="s">
        <v>81</v>
      </c>
      <c r="W187" s="141" t="s">
        <v>81</v>
      </c>
      <c r="X187" s="150" t="s">
        <v>81</v>
      </c>
      <c r="Y187" s="141" t="s">
        <v>81</v>
      </c>
      <c r="Z187" s="141" t="s">
        <v>81</v>
      </c>
      <c r="AA187" s="157" t="s">
        <v>81</v>
      </c>
      <c r="AB187" s="149" t="s">
        <v>81</v>
      </c>
      <c r="AC187" s="141" t="s">
        <v>81</v>
      </c>
      <c r="AD187" s="150" t="s">
        <v>81</v>
      </c>
      <c r="AE187" s="141">
        <f t="shared" ref="AE187:AF190" si="356">SUM(I187)</f>
        <v>0</v>
      </c>
      <c r="AF187" s="141">
        <f t="shared" ref="AF187" si="357">SUM(J187)</f>
        <v>0</v>
      </c>
      <c r="AG187" s="155">
        <f t="shared" ref="AG187:AG198" si="358">AE187-AF187</f>
        <v>0</v>
      </c>
      <c r="AH187" s="149">
        <f t="shared" ref="AH187" si="359">SUM(L187,U187)</f>
        <v>0</v>
      </c>
      <c r="AI187" s="149">
        <f t="shared" ref="AI187:AK198" si="360">SUM(F187,M187,V187,AB187)</f>
        <v>0</v>
      </c>
      <c r="AJ187" s="141">
        <f t="shared" si="360"/>
        <v>0</v>
      </c>
      <c r="AK187" s="150">
        <f t="shared" si="360"/>
        <v>0</v>
      </c>
    </row>
    <row r="188" spans="1:37" x14ac:dyDescent="0.15">
      <c r="A188" s="251"/>
      <c r="B188" s="82">
        <v>2018</v>
      </c>
      <c r="C188" s="156" t="s">
        <v>81</v>
      </c>
      <c r="D188" s="143" t="s">
        <v>81</v>
      </c>
      <c r="E188" s="157" t="s">
        <v>81</v>
      </c>
      <c r="F188" s="143" t="s">
        <v>81</v>
      </c>
      <c r="G188" s="144" t="s">
        <v>81</v>
      </c>
      <c r="H188" s="145" t="s">
        <v>81</v>
      </c>
      <c r="I188" s="141">
        <f>'2018 CER'!$N$3</f>
        <v>287</v>
      </c>
      <c r="J188" s="141">
        <f>'2018 CER'!$B$15</f>
        <v>0</v>
      </c>
      <c r="K188" s="148">
        <f t="shared" si="355"/>
        <v>287</v>
      </c>
      <c r="L188" s="141">
        <v>0</v>
      </c>
      <c r="M188" s="173">
        <f>Account_CP1!$DR$21-Account_CP1!$DL$21</f>
        <v>0</v>
      </c>
      <c r="N188" s="175">
        <f>Account_CP1!$DS$21-Account_CP1!$DM$21</f>
        <v>0</v>
      </c>
      <c r="O188" s="175">
        <f>Account_CP1!$DT$21-Account_CP1!$DN$21</f>
        <v>0</v>
      </c>
      <c r="P188" s="141" t="s">
        <v>81</v>
      </c>
      <c r="Q188" s="150" t="s">
        <v>81</v>
      </c>
      <c r="R188" s="143" t="s">
        <v>81</v>
      </c>
      <c r="S188" s="143" t="s">
        <v>81</v>
      </c>
      <c r="T188" s="148" t="s">
        <v>81</v>
      </c>
      <c r="U188" s="141">
        <v>0</v>
      </c>
      <c r="V188" s="149" t="s">
        <v>81</v>
      </c>
      <c r="W188" s="141" t="s">
        <v>81</v>
      </c>
      <c r="X188" s="150" t="s">
        <v>81</v>
      </c>
      <c r="Y188" s="141" t="s">
        <v>81</v>
      </c>
      <c r="Z188" s="141" t="s">
        <v>81</v>
      </c>
      <c r="AA188" s="157" t="s">
        <v>81</v>
      </c>
      <c r="AB188" s="149" t="s">
        <v>81</v>
      </c>
      <c r="AC188" s="141" t="s">
        <v>81</v>
      </c>
      <c r="AD188" s="150" t="s">
        <v>81</v>
      </c>
      <c r="AE188" s="141">
        <f t="shared" si="356"/>
        <v>287</v>
      </c>
      <c r="AF188" s="141">
        <f t="shared" si="356"/>
        <v>0</v>
      </c>
      <c r="AG188" s="155">
        <f t="shared" si="358"/>
        <v>287</v>
      </c>
      <c r="AH188" s="149">
        <f t="shared" si="309"/>
        <v>0</v>
      </c>
      <c r="AI188" s="149">
        <f t="shared" si="360"/>
        <v>0</v>
      </c>
      <c r="AJ188" s="141">
        <f t="shared" si="360"/>
        <v>0</v>
      </c>
      <c r="AK188" s="150">
        <f t="shared" si="360"/>
        <v>0</v>
      </c>
    </row>
    <row r="189" spans="1:37" x14ac:dyDescent="0.15">
      <c r="A189" s="251"/>
      <c r="B189" s="82">
        <v>2017</v>
      </c>
      <c r="C189" s="156" t="s">
        <v>81</v>
      </c>
      <c r="D189" s="143" t="s">
        <v>81</v>
      </c>
      <c r="E189" s="157" t="s">
        <v>81</v>
      </c>
      <c r="F189" s="143" t="s">
        <v>81</v>
      </c>
      <c r="G189" s="144" t="s">
        <v>81</v>
      </c>
      <c r="H189" s="145" t="s">
        <v>81</v>
      </c>
      <c r="I189" s="141">
        <f>'2017 CER'!$N$3</f>
        <v>0</v>
      </c>
      <c r="J189" s="141">
        <f>'2017 CER'!$B$15</f>
        <v>0</v>
      </c>
      <c r="K189" s="148">
        <f t="shared" si="355"/>
        <v>0</v>
      </c>
      <c r="L189" s="141">
        <v>527006</v>
      </c>
      <c r="M189" s="173">
        <f>Account_CP1!$DL$21-Account_CP1!$DF$21</f>
        <v>0</v>
      </c>
      <c r="N189" s="175">
        <f>Account_CP1!$DM$21-Account_CP1!$DG$21</f>
        <v>0</v>
      </c>
      <c r="O189" s="175">
        <f>Account_CP1!$DN$21-Account_CP1!$DH$21</f>
        <v>216</v>
      </c>
      <c r="P189" s="141" t="s">
        <v>81</v>
      </c>
      <c r="Q189" s="150" t="s">
        <v>81</v>
      </c>
      <c r="R189" s="143" t="s">
        <v>81</v>
      </c>
      <c r="S189" s="143" t="s">
        <v>81</v>
      </c>
      <c r="T189" s="148" t="s">
        <v>81</v>
      </c>
      <c r="U189" s="141">
        <v>0</v>
      </c>
      <c r="V189" s="149" t="s">
        <v>81</v>
      </c>
      <c r="W189" s="141" t="s">
        <v>81</v>
      </c>
      <c r="X189" s="150" t="s">
        <v>81</v>
      </c>
      <c r="Y189" s="141" t="s">
        <v>81</v>
      </c>
      <c r="Z189" s="141" t="s">
        <v>81</v>
      </c>
      <c r="AA189" s="157" t="s">
        <v>81</v>
      </c>
      <c r="AB189" s="149" t="s">
        <v>81</v>
      </c>
      <c r="AC189" s="141" t="s">
        <v>81</v>
      </c>
      <c r="AD189" s="150" t="s">
        <v>81</v>
      </c>
      <c r="AE189" s="141">
        <f t="shared" si="356"/>
        <v>0</v>
      </c>
      <c r="AF189" s="141">
        <f t="shared" si="356"/>
        <v>0</v>
      </c>
      <c r="AG189" s="155">
        <f t="shared" si="358"/>
        <v>0</v>
      </c>
      <c r="AH189" s="149">
        <f t="shared" si="309"/>
        <v>527006</v>
      </c>
      <c r="AI189" s="149">
        <f t="shared" si="360"/>
        <v>0</v>
      </c>
      <c r="AJ189" s="141">
        <f t="shared" si="360"/>
        <v>0</v>
      </c>
      <c r="AK189" s="150">
        <f t="shared" si="360"/>
        <v>216</v>
      </c>
    </row>
    <row r="190" spans="1:37" x14ac:dyDescent="0.15">
      <c r="A190" s="251"/>
      <c r="B190" s="81">
        <v>2016</v>
      </c>
      <c r="C190" s="156" t="s">
        <v>81</v>
      </c>
      <c r="D190" s="143" t="s">
        <v>81</v>
      </c>
      <c r="E190" s="157" t="s">
        <v>81</v>
      </c>
      <c r="F190" s="143" t="s">
        <v>81</v>
      </c>
      <c r="G190" s="144" t="s">
        <v>81</v>
      </c>
      <c r="H190" s="145" t="s">
        <v>81</v>
      </c>
      <c r="I190" s="141">
        <f>'2016 CER'!N3</f>
        <v>335</v>
      </c>
      <c r="J190" s="141">
        <f>'2016 CER'!B15</f>
        <v>0</v>
      </c>
      <c r="K190" s="148">
        <f t="shared" si="355"/>
        <v>335</v>
      </c>
      <c r="L190" s="141">
        <v>0</v>
      </c>
      <c r="M190" s="173">
        <f>Account_CP1!DF21-Account_CP1!CZ21</f>
        <v>0</v>
      </c>
      <c r="N190" s="175">
        <f>Account_CP1!DG21-Account_CP1!DA21</f>
        <v>0</v>
      </c>
      <c r="O190" s="175">
        <f>Account_CP1!DH21-Account_CP1!DB21</f>
        <v>62959</v>
      </c>
      <c r="P190" s="141" t="s">
        <v>81</v>
      </c>
      <c r="Q190" s="150" t="s">
        <v>81</v>
      </c>
      <c r="R190" s="143" t="s">
        <v>81</v>
      </c>
      <c r="S190" s="143" t="s">
        <v>81</v>
      </c>
      <c r="T190" s="148" t="s">
        <v>81</v>
      </c>
      <c r="U190" s="141">
        <v>0</v>
      </c>
      <c r="V190" s="149" t="s">
        <v>81</v>
      </c>
      <c r="W190" s="141" t="s">
        <v>81</v>
      </c>
      <c r="X190" s="150" t="s">
        <v>81</v>
      </c>
      <c r="Y190" s="141" t="s">
        <v>81</v>
      </c>
      <c r="Z190" s="141" t="s">
        <v>81</v>
      </c>
      <c r="AA190" s="157" t="s">
        <v>81</v>
      </c>
      <c r="AB190" s="149" t="s">
        <v>81</v>
      </c>
      <c r="AC190" s="141" t="s">
        <v>81</v>
      </c>
      <c r="AD190" s="150" t="s">
        <v>81</v>
      </c>
      <c r="AE190" s="141">
        <f t="shared" si="356"/>
        <v>335</v>
      </c>
      <c r="AF190" s="141">
        <f t="shared" si="356"/>
        <v>0</v>
      </c>
      <c r="AG190" s="155">
        <f>AE190-AF190</f>
        <v>335</v>
      </c>
      <c r="AH190" s="149">
        <f t="shared" si="309"/>
        <v>0</v>
      </c>
      <c r="AI190" s="149">
        <f t="shared" si="360"/>
        <v>0</v>
      </c>
      <c r="AJ190" s="141">
        <f t="shared" si="360"/>
        <v>0</v>
      </c>
      <c r="AK190" s="150">
        <f t="shared" si="360"/>
        <v>62959</v>
      </c>
    </row>
    <row r="191" spans="1:37" x14ac:dyDescent="0.15">
      <c r="A191" s="251"/>
      <c r="B191" s="81">
        <v>2015</v>
      </c>
      <c r="C191" s="156">
        <f>'2015 AAU'!M3</f>
        <v>0</v>
      </c>
      <c r="D191" s="143">
        <f>'2015 AAU'!B14</f>
        <v>498698</v>
      </c>
      <c r="E191" s="157">
        <f t="shared" ref="E191:E198" si="361">C191-D191</f>
        <v>-498698</v>
      </c>
      <c r="F191" s="143">
        <f>Account_CP1!AX21-Account_CP1!AR21</f>
        <v>45145238</v>
      </c>
      <c r="G191" s="144">
        <f>Account_CP1!AY21-Account_CP1!AS21</f>
        <v>0</v>
      </c>
      <c r="H191" s="145">
        <f>Account_CP1!AZ21-Account_CP1!AT21</f>
        <v>0</v>
      </c>
      <c r="I191" s="141">
        <f>'2015 CER'!N3</f>
        <v>1330082</v>
      </c>
      <c r="J191" s="141">
        <f>'2015 CER'!B15</f>
        <v>34072</v>
      </c>
      <c r="K191" s="148">
        <f t="shared" si="355"/>
        <v>1296010</v>
      </c>
      <c r="L191" s="141">
        <v>0</v>
      </c>
      <c r="M191" s="173">
        <f>Account_CP1!CZ21-Account_CP1!CT21</f>
        <v>5354054</v>
      </c>
      <c r="N191" s="175">
        <f>Account_CP1!DA21-Account_CP1!CU21</f>
        <v>0</v>
      </c>
      <c r="O191" s="175">
        <f>Account_CP1!DB21-Account_CP1!CV21</f>
        <v>0</v>
      </c>
      <c r="P191" s="141" t="s">
        <v>81</v>
      </c>
      <c r="Q191" s="150" t="s">
        <v>81</v>
      </c>
      <c r="R191" s="143">
        <f>'2015 ERU'!M3</f>
        <v>5868</v>
      </c>
      <c r="S191" s="143">
        <f>'2015 ERU'!B14</f>
        <v>0</v>
      </c>
      <c r="T191" s="148">
        <f t="shared" ref="T191:T198" si="362">R191-S191</f>
        <v>5868</v>
      </c>
      <c r="U191" s="141">
        <v>0</v>
      </c>
      <c r="V191" s="149">
        <f>Account_CP1!GF21-Account_CP1!FZ21</f>
        <v>395536</v>
      </c>
      <c r="W191" s="141">
        <f>Account_CP1!GG21-Account_CP1!GA21</f>
        <v>0</v>
      </c>
      <c r="X191" s="150">
        <f>Account_CP1!GH21-Account_CP1!GB21</f>
        <v>0</v>
      </c>
      <c r="Y191" s="141">
        <v>0</v>
      </c>
      <c r="Z191" s="141">
        <v>0</v>
      </c>
      <c r="AA191" s="157">
        <f t="shared" ref="AA191:AA198" si="363">Y191-Z191</f>
        <v>0</v>
      </c>
      <c r="AB191" s="149">
        <f>Account_CP1!HJ21-Account_CP1!HD21</f>
        <v>373279</v>
      </c>
      <c r="AC191" s="143">
        <f>Account_CP1!HK21-Account_CP1!HE21</f>
        <v>233126</v>
      </c>
      <c r="AD191" s="171">
        <f>Account_CP1!HL21-Account_CP1!HF21</f>
        <v>0</v>
      </c>
      <c r="AE191" s="143">
        <f t="shared" ref="AE191:AF198" si="364">SUM(C191+I191+R191+Y191)</f>
        <v>1335950</v>
      </c>
      <c r="AF191" s="143">
        <f t="shared" si="364"/>
        <v>532770</v>
      </c>
      <c r="AG191" s="155">
        <f t="shared" si="358"/>
        <v>803180</v>
      </c>
      <c r="AH191" s="149">
        <f t="shared" si="309"/>
        <v>0</v>
      </c>
      <c r="AI191" s="149">
        <f t="shared" si="360"/>
        <v>51268107</v>
      </c>
      <c r="AJ191" s="141">
        <f t="shared" si="360"/>
        <v>233126</v>
      </c>
      <c r="AK191" s="150">
        <f t="shared" si="360"/>
        <v>0</v>
      </c>
    </row>
    <row r="192" spans="1:37" x14ac:dyDescent="0.15">
      <c r="A192" s="251"/>
      <c r="B192" s="81">
        <v>2014</v>
      </c>
      <c r="C192" s="156">
        <f>'2014 AAU'!M3</f>
        <v>489</v>
      </c>
      <c r="D192" s="143">
        <f>'2014 AAU'!B14</f>
        <v>0</v>
      </c>
      <c r="E192" s="157">
        <f t="shared" si="361"/>
        <v>489</v>
      </c>
      <c r="F192" s="143">
        <f>Account_CP1!AR21-Account_CP1!AL21</f>
        <v>0</v>
      </c>
      <c r="G192" s="144">
        <f>Account_CP1!AS21-Account_CP1!AM21</f>
        <v>0</v>
      </c>
      <c r="H192" s="145">
        <f>Account_CP1!AT21-Account_CP1!AN21</f>
        <v>0</v>
      </c>
      <c r="I192" s="141">
        <f>'2014 CER'!N3</f>
        <v>773829</v>
      </c>
      <c r="J192" s="141">
        <f>'2014 CER'!B15</f>
        <v>29298</v>
      </c>
      <c r="K192" s="148">
        <f t="shared" si="355"/>
        <v>744531</v>
      </c>
      <c r="L192" s="141">
        <v>0</v>
      </c>
      <c r="M192" s="173">
        <f>Account_CP1!CT21-Account_CP1!CN21</f>
        <v>0</v>
      </c>
      <c r="N192" s="175">
        <f>Account_CP1!CU21-Account_CP1!CO21</f>
        <v>0</v>
      </c>
      <c r="O192" s="175">
        <f>Account_CP1!CV21-Account_CP1!CP21</f>
        <v>0</v>
      </c>
      <c r="P192" s="141" t="s">
        <v>81</v>
      </c>
      <c r="Q192" s="150" t="s">
        <v>81</v>
      </c>
      <c r="R192" s="143">
        <f>'2014 ERU'!M3</f>
        <v>0</v>
      </c>
      <c r="S192" s="143">
        <f>'2014 ERU'!B14</f>
        <v>0</v>
      </c>
      <c r="T192" s="148">
        <f t="shared" si="362"/>
        <v>0</v>
      </c>
      <c r="U192" s="141">
        <v>0</v>
      </c>
      <c r="V192" s="149">
        <f>Account_CP1!FZ21-Account_CP1!FT21</f>
        <v>0</v>
      </c>
      <c r="W192" s="141">
        <f>Account_CP1!GA21-Account_CP1!FU21</f>
        <v>0</v>
      </c>
      <c r="X192" s="150">
        <f>Account_CP1!GB21-Account_CP1!FV21</f>
        <v>0</v>
      </c>
      <c r="Y192" s="141">
        <v>0</v>
      </c>
      <c r="Z192" s="141">
        <v>0</v>
      </c>
      <c r="AA192" s="157">
        <f t="shared" si="363"/>
        <v>0</v>
      </c>
      <c r="AB192" s="149">
        <f>Account_CP1!HD21-Account_CP1!GX21</f>
        <v>0</v>
      </c>
      <c r="AC192" s="143">
        <f>Account_CP1!HE21-Account_CP1!GY21</f>
        <v>0</v>
      </c>
      <c r="AD192" s="171">
        <f>Account_CP1!HF21-Account_CP1!GZ21</f>
        <v>0</v>
      </c>
      <c r="AE192" s="143">
        <f t="shared" si="364"/>
        <v>774318</v>
      </c>
      <c r="AF192" s="143">
        <f t="shared" si="364"/>
        <v>29298</v>
      </c>
      <c r="AG192" s="155">
        <f t="shared" si="358"/>
        <v>745020</v>
      </c>
      <c r="AH192" s="149">
        <f t="shared" si="309"/>
        <v>0</v>
      </c>
      <c r="AI192" s="149">
        <f t="shared" si="360"/>
        <v>0</v>
      </c>
      <c r="AJ192" s="141">
        <f t="shared" si="360"/>
        <v>0</v>
      </c>
      <c r="AK192" s="150">
        <f t="shared" si="360"/>
        <v>0</v>
      </c>
    </row>
    <row r="193" spans="1:37" x14ac:dyDescent="0.15">
      <c r="A193" s="251"/>
      <c r="B193" s="81">
        <v>2013</v>
      </c>
      <c r="C193" s="156">
        <f>'2013 AAU'!M3</f>
        <v>4875000</v>
      </c>
      <c r="D193" s="143">
        <f>'2013 AAU'!B14</f>
        <v>1011957</v>
      </c>
      <c r="E193" s="157">
        <f t="shared" si="361"/>
        <v>3863043</v>
      </c>
      <c r="F193" s="143">
        <f>Account_CP1!AL21-Account_CP1!AF21</f>
        <v>0</v>
      </c>
      <c r="G193" s="144">
        <f>Account_CP1!AM21-Account_CP1!AG21</f>
        <v>0</v>
      </c>
      <c r="H193" s="145">
        <f>Account_CP1!AN21-Account_CP1!AH21</f>
        <v>0</v>
      </c>
      <c r="I193" s="141">
        <f>'2013 CER'!N3</f>
        <v>1532428</v>
      </c>
      <c r="J193" s="141">
        <f>'2013 CER'!B15</f>
        <v>133844</v>
      </c>
      <c r="K193" s="148">
        <f t="shared" si="355"/>
        <v>1398584</v>
      </c>
      <c r="L193" s="141">
        <v>0</v>
      </c>
      <c r="M193" s="173">
        <f>Account_CP1!CN21-Account_CP1!CH21</f>
        <v>0</v>
      </c>
      <c r="N193" s="175">
        <f>Account_CP1!CO21-Account_CP1!CI21</f>
        <v>0</v>
      </c>
      <c r="O193" s="175">
        <f>Account_CP1!CP21-Account_CP1!CJ21</f>
        <v>0</v>
      </c>
      <c r="P193" s="141" t="s">
        <v>81</v>
      </c>
      <c r="Q193" s="150" t="s">
        <v>81</v>
      </c>
      <c r="R193" s="143">
        <f>'2013 ERU'!M3</f>
        <v>172623</v>
      </c>
      <c r="S193" s="143">
        <f>'2013 ERU'!B14</f>
        <v>0</v>
      </c>
      <c r="T193" s="148">
        <f t="shared" si="362"/>
        <v>172623</v>
      </c>
      <c r="U193" s="141">
        <v>0</v>
      </c>
      <c r="V193" s="149">
        <f>Account_CP1!FT21-Account_CP1!FN21</f>
        <v>0</v>
      </c>
      <c r="W193" s="141">
        <f>Account_CP1!FU21-Account_CP1!FO21</f>
        <v>0</v>
      </c>
      <c r="X193" s="150">
        <f>Account_CP1!FV21-Account_CP1!FP21</f>
        <v>0</v>
      </c>
      <c r="Y193" s="141">
        <v>0</v>
      </c>
      <c r="Z193" s="141">
        <v>0</v>
      </c>
      <c r="AA193" s="157">
        <f t="shared" si="363"/>
        <v>0</v>
      </c>
      <c r="AB193" s="149">
        <f>Account_CP1!GX21-Account_CP1!GR21</f>
        <v>0</v>
      </c>
      <c r="AC193" s="143">
        <f>Account_CP1!GY21-Account_CP1!GS21</f>
        <v>0</v>
      </c>
      <c r="AD193" s="171">
        <f>Account_CP1!GZ21-Account_CP1!GT21</f>
        <v>0</v>
      </c>
      <c r="AE193" s="143">
        <f t="shared" si="364"/>
        <v>6580051</v>
      </c>
      <c r="AF193" s="143">
        <f t="shared" si="364"/>
        <v>1145801</v>
      </c>
      <c r="AG193" s="155">
        <f t="shared" si="358"/>
        <v>5434250</v>
      </c>
      <c r="AH193" s="149">
        <f t="shared" si="309"/>
        <v>0</v>
      </c>
      <c r="AI193" s="149">
        <f t="shared" si="360"/>
        <v>0</v>
      </c>
      <c r="AJ193" s="141">
        <f t="shared" si="360"/>
        <v>0</v>
      </c>
      <c r="AK193" s="150">
        <f t="shared" si="360"/>
        <v>0</v>
      </c>
    </row>
    <row r="194" spans="1:37" x14ac:dyDescent="0.15">
      <c r="A194" s="251"/>
      <c r="B194" s="81">
        <v>2012</v>
      </c>
      <c r="C194" s="156">
        <f>'2012 AAU'!M3</f>
        <v>84203</v>
      </c>
      <c r="D194" s="143">
        <f>'2012 AAU'!B14</f>
        <v>736835</v>
      </c>
      <c r="E194" s="157">
        <f t="shared" si="361"/>
        <v>-652632</v>
      </c>
      <c r="F194" s="143">
        <f>Account_CP1!AF21-Account_CP1!Z21</f>
        <v>1810479</v>
      </c>
      <c r="G194" s="144">
        <f>Account_CP1!AG21-Account_CP1!AA21</f>
        <v>0</v>
      </c>
      <c r="H194" s="145">
        <f>Account_CP1!AH21-Account_CP1!AB21</f>
        <v>0</v>
      </c>
      <c r="I194" s="141">
        <f>'2012 CER'!N3</f>
        <v>652290</v>
      </c>
      <c r="J194" s="141">
        <f>'2012 CER'!B15</f>
        <v>4203</v>
      </c>
      <c r="K194" s="148">
        <f t="shared" si="355"/>
        <v>648087</v>
      </c>
      <c r="L194" s="141">
        <v>0</v>
      </c>
      <c r="M194" s="173">
        <f>Account_CP1!CH21-Account_CP1!CB21</f>
        <v>241732</v>
      </c>
      <c r="N194" s="175">
        <f>Account_CP1!CI21-Account_CP1!CC21</f>
        <v>0</v>
      </c>
      <c r="O194" s="175">
        <f>Account_CP1!CJ21-Account_CP1!CD21</f>
        <v>0</v>
      </c>
      <c r="P194" s="141" t="s">
        <v>81</v>
      </c>
      <c r="Q194" s="150" t="s">
        <v>81</v>
      </c>
      <c r="R194" s="143">
        <f>'2012 ERU'!M3</f>
        <v>177213</v>
      </c>
      <c r="S194" s="143">
        <f>'2012 ERU'!B14</f>
        <v>198529</v>
      </c>
      <c r="T194" s="148">
        <f t="shared" si="362"/>
        <v>-21316</v>
      </c>
      <c r="U194" s="141">
        <v>0</v>
      </c>
      <c r="V194" s="149">
        <f>Account_CP1!FN21-Account_CP1!FH21</f>
        <v>0</v>
      </c>
      <c r="W194" s="141">
        <f>Account_CP1!FO21-Account_CP1!FI21</f>
        <v>0</v>
      </c>
      <c r="X194" s="150">
        <f>Account_CP1!FP21-Account_CP1!FJ21</f>
        <v>0</v>
      </c>
      <c r="Y194" s="143">
        <f>'2012 RMU'!M3</f>
        <v>0</v>
      </c>
      <c r="Z194" s="143">
        <f>'2012 RMU'!B14</f>
        <v>0</v>
      </c>
      <c r="AA194" s="157">
        <f t="shared" si="363"/>
        <v>0</v>
      </c>
      <c r="AB194" s="149">
        <f>Account_CP1!GR21-Account_CP1!GL21</f>
        <v>0</v>
      </c>
      <c r="AC194" s="143">
        <f>Account_CP1!GS21-Account_CP1!GM21</f>
        <v>0</v>
      </c>
      <c r="AD194" s="171">
        <f>Account_CP1!GT21-Account_CP1!GN21</f>
        <v>0</v>
      </c>
      <c r="AE194" s="143">
        <f t="shared" si="364"/>
        <v>913706</v>
      </c>
      <c r="AF194" s="143">
        <f t="shared" si="364"/>
        <v>939567</v>
      </c>
      <c r="AG194" s="155">
        <f t="shared" si="358"/>
        <v>-25861</v>
      </c>
      <c r="AH194" s="149">
        <f t="shared" si="309"/>
        <v>0</v>
      </c>
      <c r="AI194" s="149">
        <f t="shared" si="360"/>
        <v>2052211</v>
      </c>
      <c r="AJ194" s="141">
        <f t="shared" si="360"/>
        <v>0</v>
      </c>
      <c r="AK194" s="150">
        <f t="shared" si="360"/>
        <v>0</v>
      </c>
    </row>
    <row r="195" spans="1:37" x14ac:dyDescent="0.15">
      <c r="A195" s="251"/>
      <c r="B195" s="81">
        <v>2011</v>
      </c>
      <c r="C195" s="156">
        <f>'2011 AAU'!M3</f>
        <v>2242062</v>
      </c>
      <c r="D195" s="143">
        <f>'2011 AAU'!B14</f>
        <v>749535</v>
      </c>
      <c r="E195" s="157">
        <f t="shared" si="361"/>
        <v>1492527</v>
      </c>
      <c r="F195" s="143">
        <f>Account_CP1!Z21-Account_CP1!T21</f>
        <v>2065018</v>
      </c>
      <c r="G195" s="144">
        <f>Account_CP1!AA21-Account_CP1!U21</f>
        <v>0</v>
      </c>
      <c r="H195" s="145">
        <f>Account_CP1!AB21-Account_CP1!V21</f>
        <v>0</v>
      </c>
      <c r="I195" s="141">
        <f>'2011 CER'!N3</f>
        <v>659496</v>
      </c>
      <c r="J195" s="141">
        <f>'2011 CER'!B15</f>
        <v>27618</v>
      </c>
      <c r="K195" s="148">
        <f t="shared" si="355"/>
        <v>631878</v>
      </c>
      <c r="L195" s="141">
        <v>0</v>
      </c>
      <c r="M195" s="173">
        <f>Account_CP1!CB21-Account_CP1!BV21</f>
        <v>187644</v>
      </c>
      <c r="N195" s="175">
        <f>Account_CP1!CC21-Account_CP1!BW21</f>
        <v>0</v>
      </c>
      <c r="O195" s="175">
        <f>Account_CP1!CD21-Account_CP1!BX21</f>
        <v>0</v>
      </c>
      <c r="P195" s="141" t="s">
        <v>81</v>
      </c>
      <c r="Q195" s="150" t="s">
        <v>81</v>
      </c>
      <c r="R195" s="143">
        <f>'2011 ERU'!M3</f>
        <v>231487</v>
      </c>
      <c r="S195" s="143">
        <f>'2011 ERU'!B14</f>
        <v>17264</v>
      </c>
      <c r="T195" s="148">
        <f t="shared" si="362"/>
        <v>214223</v>
      </c>
      <c r="U195" s="141">
        <v>0</v>
      </c>
      <c r="V195" s="149">
        <f>Account_CP1!FH21-Account_CP1!FB21</f>
        <v>0</v>
      </c>
      <c r="W195" s="141">
        <f>Account_CP1!FI21-Account_CP1!FC21</f>
        <v>0</v>
      </c>
      <c r="X195" s="150">
        <f>Account_CP1!FJ21-Account_CP1!FD21</f>
        <v>0</v>
      </c>
      <c r="Y195" s="143">
        <f>'2011 RMU'!M3</f>
        <v>0</v>
      </c>
      <c r="Z195" s="143">
        <f>'2011 RMU'!B14</f>
        <v>0</v>
      </c>
      <c r="AA195" s="157">
        <f t="shared" si="363"/>
        <v>0</v>
      </c>
      <c r="AB195" s="149">
        <f>Account_CP1!GL21</f>
        <v>0</v>
      </c>
      <c r="AC195" s="143">
        <f>Account_CP1!GM21</f>
        <v>0</v>
      </c>
      <c r="AD195" s="171">
        <f>Account_CP1!GN21</f>
        <v>0</v>
      </c>
      <c r="AE195" s="143">
        <f t="shared" si="364"/>
        <v>3133045</v>
      </c>
      <c r="AF195" s="143">
        <f t="shared" si="364"/>
        <v>794417</v>
      </c>
      <c r="AG195" s="155">
        <f t="shared" si="358"/>
        <v>2338628</v>
      </c>
      <c r="AH195" s="149">
        <f t="shared" si="309"/>
        <v>0</v>
      </c>
      <c r="AI195" s="149">
        <f t="shared" si="360"/>
        <v>2252662</v>
      </c>
      <c r="AJ195" s="141">
        <f t="shared" si="360"/>
        <v>0</v>
      </c>
      <c r="AK195" s="150">
        <f t="shared" si="360"/>
        <v>0</v>
      </c>
    </row>
    <row r="196" spans="1:37" x14ac:dyDescent="0.15">
      <c r="A196" s="251"/>
      <c r="B196" s="81">
        <v>2010</v>
      </c>
      <c r="C196" s="156">
        <f>'2010 AAU'!M3</f>
        <v>2697500</v>
      </c>
      <c r="D196" s="143">
        <f>'2010 AAU'!B14</f>
        <v>798098</v>
      </c>
      <c r="E196" s="157">
        <f t="shared" si="361"/>
        <v>1899402</v>
      </c>
      <c r="F196" s="143">
        <f>Account_CP1!T21-Account_CP1!N21</f>
        <v>4170237</v>
      </c>
      <c r="G196" s="144">
        <f>Account_CP1!U21-Account_CP1!O21</f>
        <v>0</v>
      </c>
      <c r="H196" s="145">
        <f>Account_CP1!V21-Account_CP1!P21</f>
        <v>0</v>
      </c>
      <c r="I196" s="141">
        <f>'2010 CER'!N3</f>
        <v>890992</v>
      </c>
      <c r="J196" s="141">
        <f>'2010 CER'!B15</f>
        <v>54858</v>
      </c>
      <c r="K196" s="148">
        <f t="shared" si="355"/>
        <v>836134</v>
      </c>
      <c r="L196" s="141">
        <v>0</v>
      </c>
      <c r="M196" s="173">
        <f>Account_CP1!BV21-Account_CP1!BP21</f>
        <v>110352</v>
      </c>
      <c r="N196" s="175">
        <f>Account_CP1!BW21-Account_CP1!BQ21</f>
        <v>0</v>
      </c>
      <c r="O196" s="175">
        <f>Account_CP1!BX21-Account_CP1!BR21</f>
        <v>0</v>
      </c>
      <c r="P196" s="141" t="s">
        <v>81</v>
      </c>
      <c r="Q196" s="150" t="s">
        <v>81</v>
      </c>
      <c r="R196" s="143">
        <f>'2010 ERU'!M3</f>
        <v>24138</v>
      </c>
      <c r="S196" s="143">
        <f>'2010 ERU'!B14</f>
        <v>0</v>
      </c>
      <c r="T196" s="148">
        <f t="shared" si="362"/>
        <v>24138</v>
      </c>
      <c r="U196" s="141">
        <v>0</v>
      </c>
      <c r="V196" s="149">
        <f>Account_CP1!FB21-Account_CP1!EV21</f>
        <v>0</v>
      </c>
      <c r="W196" s="141">
        <f>Account_CP1!FC21-Account_CP1!EW21</f>
        <v>0</v>
      </c>
      <c r="X196" s="150">
        <f>Account_CP1!FD21-Account_CP1!EX21</f>
        <v>0</v>
      </c>
      <c r="Y196" s="143">
        <v>0</v>
      </c>
      <c r="Z196" s="143">
        <v>0</v>
      </c>
      <c r="AA196" s="157">
        <f t="shared" si="363"/>
        <v>0</v>
      </c>
      <c r="AB196" s="149" t="s">
        <v>81</v>
      </c>
      <c r="AC196" s="143" t="s">
        <v>81</v>
      </c>
      <c r="AD196" s="171" t="s">
        <v>81</v>
      </c>
      <c r="AE196" s="143">
        <f t="shared" si="364"/>
        <v>3612630</v>
      </c>
      <c r="AF196" s="143">
        <f t="shared" si="364"/>
        <v>852956</v>
      </c>
      <c r="AG196" s="155">
        <f t="shared" si="358"/>
        <v>2759674</v>
      </c>
      <c r="AH196" s="149">
        <f t="shared" si="309"/>
        <v>0</v>
      </c>
      <c r="AI196" s="149">
        <f t="shared" si="360"/>
        <v>4280589</v>
      </c>
      <c r="AJ196" s="141">
        <f t="shared" si="360"/>
        <v>0</v>
      </c>
      <c r="AK196" s="150">
        <f t="shared" si="360"/>
        <v>0</v>
      </c>
    </row>
    <row r="197" spans="1:37" x14ac:dyDescent="0.15">
      <c r="A197" s="251"/>
      <c r="B197" s="81">
        <v>2009</v>
      </c>
      <c r="C197" s="156">
        <f>'2009 AAU'!M3</f>
        <v>1201995</v>
      </c>
      <c r="D197" s="143">
        <f>'2009 AAU'!B14</f>
        <v>1269543</v>
      </c>
      <c r="E197" s="157">
        <f t="shared" si="361"/>
        <v>-67548</v>
      </c>
      <c r="F197" s="143">
        <f>Account_CP1!N21-Account_CP1!H21</f>
        <v>0</v>
      </c>
      <c r="G197" s="144">
        <f>Account_CP1!O21-Account_CP1!I21</f>
        <v>0</v>
      </c>
      <c r="H197" s="145">
        <f>Account_CP1!P21-Account_CP1!J21</f>
        <v>0</v>
      </c>
      <c r="I197" s="141">
        <f>'2009 CER'!N3</f>
        <v>854120</v>
      </c>
      <c r="J197" s="141">
        <f>'2009 CER'!B15</f>
        <v>20923</v>
      </c>
      <c r="K197" s="148">
        <f t="shared" si="355"/>
        <v>833197</v>
      </c>
      <c r="L197" s="141">
        <v>0</v>
      </c>
      <c r="M197" s="173">
        <f>Account_CP1!BP21-Account_CP1!BJ21</f>
        <v>0</v>
      </c>
      <c r="N197" s="175">
        <f>Account_CP1!BQ21-Account_CP1!BK21</f>
        <v>0</v>
      </c>
      <c r="O197" s="175">
        <f>Account_CP1!BR21-Account_CP1!BL21</f>
        <v>0</v>
      </c>
      <c r="P197" s="141" t="s">
        <v>81</v>
      </c>
      <c r="Q197" s="150" t="s">
        <v>81</v>
      </c>
      <c r="R197" s="143">
        <f>'2009 ERU'!M3</f>
        <v>0</v>
      </c>
      <c r="S197" s="143">
        <f>'2009 ERU'!B14</f>
        <v>0</v>
      </c>
      <c r="T197" s="148">
        <f t="shared" si="362"/>
        <v>0</v>
      </c>
      <c r="U197" s="141">
        <v>0</v>
      </c>
      <c r="V197" s="149">
        <f>Account_CP1!EV21-Account_CP1!EP21</f>
        <v>0</v>
      </c>
      <c r="W197" s="141">
        <f>Account_CP1!EW21-Account_CP1!EQ21</f>
        <v>0</v>
      </c>
      <c r="X197" s="150">
        <f>Account_CP1!EX21-Account_CP1!ER21</f>
        <v>0</v>
      </c>
      <c r="Y197" s="143">
        <v>0</v>
      </c>
      <c r="Z197" s="143">
        <v>0</v>
      </c>
      <c r="AA197" s="157">
        <f t="shared" si="363"/>
        <v>0</v>
      </c>
      <c r="AB197" s="149" t="s">
        <v>81</v>
      </c>
      <c r="AC197" s="143" t="s">
        <v>81</v>
      </c>
      <c r="AD197" s="171" t="s">
        <v>81</v>
      </c>
      <c r="AE197" s="143">
        <f t="shared" si="364"/>
        <v>2056115</v>
      </c>
      <c r="AF197" s="143">
        <f t="shared" si="364"/>
        <v>1290466</v>
      </c>
      <c r="AG197" s="155">
        <f t="shared" si="358"/>
        <v>765649</v>
      </c>
      <c r="AH197" s="149">
        <f t="shared" si="309"/>
        <v>0</v>
      </c>
      <c r="AI197" s="149">
        <f t="shared" si="360"/>
        <v>0</v>
      </c>
      <c r="AJ197" s="141">
        <f t="shared" si="360"/>
        <v>0</v>
      </c>
      <c r="AK197" s="150">
        <f t="shared" si="360"/>
        <v>0</v>
      </c>
    </row>
    <row r="198" spans="1:37" x14ac:dyDescent="0.15">
      <c r="A198" s="251"/>
      <c r="B198" s="81">
        <v>2008</v>
      </c>
      <c r="C198" s="156">
        <f>'2008 AAU'!M3</f>
        <v>0</v>
      </c>
      <c r="D198" s="143">
        <f>'2008 AAU'!B14</f>
        <v>248548</v>
      </c>
      <c r="E198" s="157">
        <f t="shared" si="361"/>
        <v>-248548</v>
      </c>
      <c r="F198" s="143">
        <f>Account_CP1!H21</f>
        <v>0</v>
      </c>
      <c r="G198" s="144">
        <f>Account_CP1!I21</f>
        <v>0</v>
      </c>
      <c r="H198" s="145">
        <f>Account_CP1!J21</f>
        <v>0</v>
      </c>
      <c r="I198" s="141">
        <f>'2008 CER'!N3</f>
        <v>171346</v>
      </c>
      <c r="J198" s="141">
        <f>'2008 CER'!B15</f>
        <v>0</v>
      </c>
      <c r="K198" s="148">
        <f t="shared" si="355"/>
        <v>171346</v>
      </c>
      <c r="L198" s="141">
        <v>0</v>
      </c>
      <c r="M198" s="173">
        <f>Account_CP1!BJ21</f>
        <v>0</v>
      </c>
      <c r="N198" s="175">
        <f>Account_CP1!BK21</f>
        <v>0</v>
      </c>
      <c r="O198" s="175">
        <f>Account_CP1!BL21</f>
        <v>0</v>
      </c>
      <c r="P198" s="141" t="s">
        <v>81</v>
      </c>
      <c r="Q198" s="150" t="s">
        <v>81</v>
      </c>
      <c r="R198" s="143">
        <v>0</v>
      </c>
      <c r="S198" s="143">
        <v>0</v>
      </c>
      <c r="T198" s="148">
        <f t="shared" si="362"/>
        <v>0</v>
      </c>
      <c r="U198" s="141">
        <v>0</v>
      </c>
      <c r="V198" s="149">
        <f>Account_CP1!EP21</f>
        <v>0</v>
      </c>
      <c r="W198" s="141">
        <f>Account_CP1!EQ21</f>
        <v>0</v>
      </c>
      <c r="X198" s="150">
        <f>Account_CP1!ER21</f>
        <v>0</v>
      </c>
      <c r="Y198" s="143">
        <v>0</v>
      </c>
      <c r="Z198" s="143">
        <v>0</v>
      </c>
      <c r="AA198" s="157">
        <f t="shared" si="363"/>
        <v>0</v>
      </c>
      <c r="AB198" s="149" t="s">
        <v>81</v>
      </c>
      <c r="AC198" s="143" t="s">
        <v>81</v>
      </c>
      <c r="AD198" s="171" t="s">
        <v>81</v>
      </c>
      <c r="AE198" s="143">
        <f t="shared" si="364"/>
        <v>171346</v>
      </c>
      <c r="AF198" s="143">
        <f t="shared" si="364"/>
        <v>248548</v>
      </c>
      <c r="AG198" s="155">
        <f t="shared" si="358"/>
        <v>-77202</v>
      </c>
      <c r="AH198" s="149">
        <f t="shared" si="309"/>
        <v>0</v>
      </c>
      <c r="AI198" s="149">
        <f t="shared" si="360"/>
        <v>0</v>
      </c>
      <c r="AJ198" s="141">
        <f t="shared" si="360"/>
        <v>0</v>
      </c>
      <c r="AK198" s="150">
        <f t="shared" si="360"/>
        <v>0</v>
      </c>
    </row>
    <row r="199" spans="1:37" ht="15" x14ac:dyDescent="0.15">
      <c r="A199" s="252"/>
      <c r="B199" s="83" t="s">
        <v>233</v>
      </c>
      <c r="C199" s="151">
        <f t="shared" ref="C199:O199" si="365">SUM(C185:C198)</f>
        <v>11101249</v>
      </c>
      <c r="D199" s="152">
        <f t="shared" si="365"/>
        <v>5313214</v>
      </c>
      <c r="E199" s="153">
        <f t="shared" si="365"/>
        <v>5788035</v>
      </c>
      <c r="F199" s="172">
        <f t="shared" si="365"/>
        <v>53190972</v>
      </c>
      <c r="G199" s="152">
        <f t="shared" si="365"/>
        <v>0</v>
      </c>
      <c r="H199" s="181">
        <f t="shared" si="365"/>
        <v>0</v>
      </c>
      <c r="I199" s="176">
        <f t="shared" si="365"/>
        <v>6865205</v>
      </c>
      <c r="J199" s="176">
        <f t="shared" si="365"/>
        <v>304816</v>
      </c>
      <c r="K199" s="176">
        <f t="shared" si="365"/>
        <v>6560389</v>
      </c>
      <c r="L199" s="176">
        <f t="shared" si="365"/>
        <v>527006</v>
      </c>
      <c r="M199" s="176">
        <f t="shared" si="365"/>
        <v>5893782</v>
      </c>
      <c r="N199" s="176">
        <f t="shared" si="365"/>
        <v>0</v>
      </c>
      <c r="O199" s="176">
        <f t="shared" si="365"/>
        <v>63175</v>
      </c>
      <c r="P199" s="154" t="s">
        <v>81</v>
      </c>
      <c r="Q199" s="170" t="s">
        <v>81</v>
      </c>
      <c r="R199" s="152">
        <f t="shared" ref="R199:AK199" si="366">SUM(R185:R198)</f>
        <v>611329</v>
      </c>
      <c r="S199" s="152">
        <f t="shared" si="366"/>
        <v>215793</v>
      </c>
      <c r="T199" s="153">
        <f t="shared" si="366"/>
        <v>395536</v>
      </c>
      <c r="U199" s="152">
        <f t="shared" si="366"/>
        <v>0</v>
      </c>
      <c r="V199" s="174">
        <f t="shared" si="366"/>
        <v>395536</v>
      </c>
      <c r="W199" s="176">
        <f t="shared" si="366"/>
        <v>0</v>
      </c>
      <c r="X199" s="187">
        <f t="shared" si="366"/>
        <v>0</v>
      </c>
      <c r="Y199" s="152">
        <f t="shared" si="366"/>
        <v>0</v>
      </c>
      <c r="Z199" s="152">
        <f t="shared" si="366"/>
        <v>0</v>
      </c>
      <c r="AA199" s="153">
        <f t="shared" si="366"/>
        <v>0</v>
      </c>
      <c r="AB199" s="172">
        <f t="shared" si="366"/>
        <v>373279</v>
      </c>
      <c r="AC199" s="152">
        <f t="shared" si="366"/>
        <v>233126</v>
      </c>
      <c r="AD199" s="160">
        <f t="shared" si="366"/>
        <v>0</v>
      </c>
      <c r="AE199" s="152">
        <f t="shared" si="366"/>
        <v>18577783</v>
      </c>
      <c r="AF199" s="152">
        <f t="shared" si="366"/>
        <v>5833823</v>
      </c>
      <c r="AG199" s="153">
        <f t="shared" si="366"/>
        <v>12743960</v>
      </c>
      <c r="AH199" s="152">
        <f t="shared" si="366"/>
        <v>527006</v>
      </c>
      <c r="AI199" s="172">
        <f t="shared" si="366"/>
        <v>59853569</v>
      </c>
      <c r="AJ199" s="152">
        <f t="shared" si="366"/>
        <v>233126</v>
      </c>
      <c r="AK199" s="160">
        <f t="shared" si="366"/>
        <v>63175</v>
      </c>
    </row>
    <row r="200" spans="1:37" x14ac:dyDescent="0.15">
      <c r="A200" s="250" t="s">
        <v>265</v>
      </c>
      <c r="B200" s="82">
        <v>2021</v>
      </c>
      <c r="C200" s="156" t="s">
        <v>81</v>
      </c>
      <c r="D200" s="143" t="s">
        <v>81</v>
      </c>
      <c r="E200" s="157" t="s">
        <v>81</v>
      </c>
      <c r="F200" s="143" t="s">
        <v>81</v>
      </c>
      <c r="G200" s="144" t="s">
        <v>81</v>
      </c>
      <c r="H200" s="145" t="s">
        <v>81</v>
      </c>
      <c r="I200" s="141">
        <f>'2021 CER'!$O$3</f>
        <v>0</v>
      </c>
      <c r="J200" s="141">
        <f>'2021 CER'!$B$16</f>
        <v>0</v>
      </c>
      <c r="K200" s="148">
        <f t="shared" ref="K200" si="367">I200-J200</f>
        <v>0</v>
      </c>
      <c r="L200" s="141">
        <v>0</v>
      </c>
      <c r="M200" s="149" t="str">
        <f>Account_CP1!$EJ$12</f>
        <v>n/a</v>
      </c>
      <c r="N200" s="141" t="str">
        <f>Account_CP1!$EE$12</f>
        <v>n/a</v>
      </c>
      <c r="O200" s="141" t="str">
        <f>Account_CP1!$EL$12</f>
        <v>n/a</v>
      </c>
      <c r="P200" s="141" t="s">
        <v>81</v>
      </c>
      <c r="Q200" s="150" t="s">
        <v>81</v>
      </c>
      <c r="R200" s="143" t="s">
        <v>81</v>
      </c>
      <c r="S200" s="143" t="s">
        <v>81</v>
      </c>
      <c r="T200" s="148" t="s">
        <v>81</v>
      </c>
      <c r="U200" s="141">
        <v>0</v>
      </c>
      <c r="V200" s="149" t="s">
        <v>81</v>
      </c>
      <c r="W200" s="141" t="s">
        <v>81</v>
      </c>
      <c r="X200" s="150" t="s">
        <v>81</v>
      </c>
      <c r="Y200" s="141" t="s">
        <v>81</v>
      </c>
      <c r="Z200" s="141" t="s">
        <v>81</v>
      </c>
      <c r="AA200" s="157" t="s">
        <v>81</v>
      </c>
      <c r="AB200" s="149" t="s">
        <v>81</v>
      </c>
      <c r="AC200" s="141" t="s">
        <v>81</v>
      </c>
      <c r="AD200" s="150" t="s">
        <v>81</v>
      </c>
      <c r="AE200" s="141">
        <f t="shared" ref="AE200" si="368">SUM(I200)</f>
        <v>0</v>
      </c>
      <c r="AF200" s="141">
        <f t="shared" ref="AF200" si="369">SUM(J200)</f>
        <v>0</v>
      </c>
      <c r="AG200" s="155">
        <f t="shared" ref="AG200" si="370">AE200-AF200</f>
        <v>0</v>
      </c>
      <c r="AH200" s="149">
        <f t="shared" ref="AH200" si="371">SUM(L200,U200)</f>
        <v>0</v>
      </c>
      <c r="AI200" s="149">
        <f t="shared" ref="AI200" si="372">SUM(F200,M200,V200,AB200)</f>
        <v>0</v>
      </c>
      <c r="AJ200" s="141">
        <f t="shared" ref="AJ200" si="373">SUM(G200,N200,W200,AC200)</f>
        <v>0</v>
      </c>
      <c r="AK200" s="150">
        <f t="shared" ref="AK200" si="374">SUM(H200,O200,X200,AD200)</f>
        <v>0</v>
      </c>
    </row>
    <row r="201" spans="1:37" ht="13.9" customHeight="1" x14ac:dyDescent="0.15">
      <c r="A201" s="251"/>
      <c r="B201" s="82">
        <v>2020</v>
      </c>
      <c r="C201" s="156" t="s">
        <v>81</v>
      </c>
      <c r="D201" s="143" t="s">
        <v>81</v>
      </c>
      <c r="E201" s="157" t="s">
        <v>81</v>
      </c>
      <c r="F201" s="143" t="s">
        <v>81</v>
      </c>
      <c r="G201" s="144" t="s">
        <v>81</v>
      </c>
      <c r="H201" s="145" t="s">
        <v>81</v>
      </c>
      <c r="I201" s="141">
        <f>'2020 CER'!$O$3</f>
        <v>0</v>
      </c>
      <c r="J201" s="141">
        <f>'2020 CER'!$B$16</f>
        <v>0</v>
      </c>
      <c r="K201" s="148">
        <f t="shared" ref="K201" si="375">I201-J201</f>
        <v>0</v>
      </c>
      <c r="L201" s="141">
        <v>0</v>
      </c>
      <c r="M201" s="149" t="str">
        <f>Account_CP1!$ED$12</f>
        <v>n/a</v>
      </c>
      <c r="N201" s="141" t="str">
        <f>Account_CP1!$EE$12</f>
        <v>n/a</v>
      </c>
      <c r="O201" s="141" t="str">
        <f>Account_CP1!$EF$12</f>
        <v>n/a</v>
      </c>
      <c r="P201" s="141" t="s">
        <v>81</v>
      </c>
      <c r="Q201" s="150" t="s">
        <v>81</v>
      </c>
      <c r="R201" s="143" t="s">
        <v>81</v>
      </c>
      <c r="S201" s="143" t="s">
        <v>81</v>
      </c>
      <c r="T201" s="148" t="s">
        <v>81</v>
      </c>
      <c r="U201" s="141">
        <v>0</v>
      </c>
      <c r="V201" s="149" t="s">
        <v>81</v>
      </c>
      <c r="W201" s="141" t="s">
        <v>81</v>
      </c>
      <c r="X201" s="150" t="s">
        <v>81</v>
      </c>
      <c r="Y201" s="141" t="s">
        <v>81</v>
      </c>
      <c r="Z201" s="141" t="s">
        <v>81</v>
      </c>
      <c r="AA201" s="157" t="s">
        <v>81</v>
      </c>
      <c r="AB201" s="149" t="s">
        <v>81</v>
      </c>
      <c r="AC201" s="141" t="s">
        <v>81</v>
      </c>
      <c r="AD201" s="150" t="s">
        <v>81</v>
      </c>
      <c r="AE201" s="141">
        <f t="shared" ref="AE201" si="376">SUM(I201)</f>
        <v>0</v>
      </c>
      <c r="AF201" s="141">
        <f t="shared" ref="AF201" si="377">SUM(J201)</f>
        <v>0</v>
      </c>
      <c r="AG201" s="155">
        <f t="shared" ref="AG201" si="378">AE201-AF201</f>
        <v>0</v>
      </c>
      <c r="AH201" s="149">
        <f t="shared" ref="AH201" si="379">SUM(L201,U201)</f>
        <v>0</v>
      </c>
      <c r="AI201" s="149">
        <f t="shared" ref="AI201" si="380">SUM(F201,M201,V201,AB201)</f>
        <v>0</v>
      </c>
      <c r="AJ201" s="141">
        <f t="shared" ref="AJ201" si="381">SUM(G201,N201,W201,AC201)</f>
        <v>0</v>
      </c>
      <c r="AK201" s="150">
        <f t="shared" ref="AK201" si="382">SUM(H201,O201,X201,AD201)</f>
        <v>0</v>
      </c>
    </row>
    <row r="202" spans="1:37" ht="13.9" customHeight="1" x14ac:dyDescent="0.15">
      <c r="A202" s="251"/>
      <c r="B202" s="82">
        <v>2019</v>
      </c>
      <c r="C202" s="156" t="s">
        <v>81</v>
      </c>
      <c r="D202" s="143" t="s">
        <v>81</v>
      </c>
      <c r="E202" s="157" t="s">
        <v>81</v>
      </c>
      <c r="F202" s="143" t="s">
        <v>81</v>
      </c>
      <c r="G202" s="144" t="s">
        <v>81</v>
      </c>
      <c r="H202" s="145" t="s">
        <v>81</v>
      </c>
      <c r="I202" s="141">
        <f>'2019 CER'!$O$3</f>
        <v>0</v>
      </c>
      <c r="J202" s="141">
        <f>'2019 CER'!$B$16</f>
        <v>0</v>
      </c>
      <c r="K202" s="148">
        <f t="shared" ref="K202:K213" si="383">I202-J202</f>
        <v>0</v>
      </c>
      <c r="L202" s="141">
        <v>0</v>
      </c>
      <c r="M202" s="149" t="str">
        <f>Account_CP1!$DX$12</f>
        <v>n/a</v>
      </c>
      <c r="N202" s="141" t="str">
        <f>Account_CP1!$DY$12</f>
        <v>n/a</v>
      </c>
      <c r="O202" s="141" t="str">
        <f>Account_CP1!$DZ$12</f>
        <v>n/a</v>
      </c>
      <c r="P202" s="141" t="s">
        <v>81</v>
      </c>
      <c r="Q202" s="150" t="s">
        <v>81</v>
      </c>
      <c r="R202" s="143" t="s">
        <v>81</v>
      </c>
      <c r="S202" s="143" t="s">
        <v>81</v>
      </c>
      <c r="T202" s="148" t="s">
        <v>81</v>
      </c>
      <c r="U202" s="141">
        <v>0</v>
      </c>
      <c r="V202" s="149" t="s">
        <v>81</v>
      </c>
      <c r="W202" s="141" t="s">
        <v>81</v>
      </c>
      <c r="X202" s="150" t="s">
        <v>81</v>
      </c>
      <c r="Y202" s="141" t="s">
        <v>81</v>
      </c>
      <c r="Z202" s="141" t="s">
        <v>81</v>
      </c>
      <c r="AA202" s="157" t="s">
        <v>81</v>
      </c>
      <c r="AB202" s="149" t="s">
        <v>81</v>
      </c>
      <c r="AC202" s="141" t="s">
        <v>81</v>
      </c>
      <c r="AD202" s="150" t="s">
        <v>81</v>
      </c>
      <c r="AE202" s="141">
        <f t="shared" ref="AE202:AF205" si="384">SUM(I202)</f>
        <v>0</v>
      </c>
      <c r="AF202" s="141">
        <f t="shared" si="384"/>
        <v>0</v>
      </c>
      <c r="AG202" s="155">
        <f t="shared" ref="AG202:AG213" si="385">AE202-AF202</f>
        <v>0</v>
      </c>
      <c r="AH202" s="149">
        <f t="shared" ref="AH202" si="386">SUM(L202,U202)</f>
        <v>0</v>
      </c>
      <c r="AI202" s="149">
        <f t="shared" ref="AI202:AK213" si="387">SUM(F202,M202,V202,AB202)</f>
        <v>0</v>
      </c>
      <c r="AJ202" s="141">
        <f t="shared" si="387"/>
        <v>0</v>
      </c>
      <c r="AK202" s="150">
        <f t="shared" si="387"/>
        <v>0</v>
      </c>
    </row>
    <row r="203" spans="1:37" x14ac:dyDescent="0.15">
      <c r="A203" s="251"/>
      <c r="B203" s="82">
        <v>2018</v>
      </c>
      <c r="C203" s="156" t="s">
        <v>81</v>
      </c>
      <c r="D203" s="143" t="s">
        <v>81</v>
      </c>
      <c r="E203" s="157" t="s">
        <v>81</v>
      </c>
      <c r="F203" s="143" t="s">
        <v>81</v>
      </c>
      <c r="G203" s="144" t="s">
        <v>81</v>
      </c>
      <c r="H203" s="145" t="s">
        <v>81</v>
      </c>
      <c r="I203" s="141">
        <f>'2018 CER'!$O$3</f>
        <v>0</v>
      </c>
      <c r="J203" s="141">
        <f>'2018 CER'!$B$16</f>
        <v>0</v>
      </c>
      <c r="K203" s="148">
        <f t="shared" si="383"/>
        <v>0</v>
      </c>
      <c r="L203" s="141">
        <v>0</v>
      </c>
      <c r="M203" s="149" t="str">
        <f>Account_CP1!$DR$12</f>
        <v>n/a</v>
      </c>
      <c r="N203" s="141" t="str">
        <f>Account_CP1!$DS$12</f>
        <v>n/a</v>
      </c>
      <c r="O203" s="141" t="str">
        <f>Account_CP1!$DT$12</f>
        <v>n/a</v>
      </c>
      <c r="P203" s="141" t="s">
        <v>81</v>
      </c>
      <c r="Q203" s="150" t="s">
        <v>81</v>
      </c>
      <c r="R203" s="143" t="s">
        <v>81</v>
      </c>
      <c r="S203" s="143" t="s">
        <v>81</v>
      </c>
      <c r="T203" s="148" t="s">
        <v>81</v>
      </c>
      <c r="U203" s="141">
        <v>0</v>
      </c>
      <c r="V203" s="149" t="s">
        <v>81</v>
      </c>
      <c r="W203" s="141" t="s">
        <v>81</v>
      </c>
      <c r="X203" s="150" t="s">
        <v>81</v>
      </c>
      <c r="Y203" s="141" t="s">
        <v>81</v>
      </c>
      <c r="Z203" s="141" t="s">
        <v>81</v>
      </c>
      <c r="AA203" s="157" t="s">
        <v>81</v>
      </c>
      <c r="AB203" s="149" t="s">
        <v>81</v>
      </c>
      <c r="AC203" s="141" t="s">
        <v>81</v>
      </c>
      <c r="AD203" s="150" t="s">
        <v>81</v>
      </c>
      <c r="AE203" s="141">
        <f t="shared" si="384"/>
        <v>0</v>
      </c>
      <c r="AF203" s="141">
        <f t="shared" si="384"/>
        <v>0</v>
      </c>
      <c r="AG203" s="155">
        <f t="shared" si="385"/>
        <v>0</v>
      </c>
      <c r="AH203" s="149">
        <f t="shared" si="309"/>
        <v>0</v>
      </c>
      <c r="AI203" s="149">
        <f t="shared" si="387"/>
        <v>0</v>
      </c>
      <c r="AJ203" s="141">
        <f t="shared" si="387"/>
        <v>0</v>
      </c>
      <c r="AK203" s="150">
        <f t="shared" si="387"/>
        <v>0</v>
      </c>
    </row>
    <row r="204" spans="1:37" x14ac:dyDescent="0.15">
      <c r="A204" s="251"/>
      <c r="B204" s="82">
        <v>2017</v>
      </c>
      <c r="C204" s="156" t="s">
        <v>81</v>
      </c>
      <c r="D204" s="143" t="s">
        <v>81</v>
      </c>
      <c r="E204" s="157" t="s">
        <v>81</v>
      </c>
      <c r="F204" s="143" t="s">
        <v>81</v>
      </c>
      <c r="G204" s="144" t="s">
        <v>81</v>
      </c>
      <c r="H204" s="145" t="s">
        <v>81</v>
      </c>
      <c r="I204" s="141">
        <f>'2017 CER'!$O$3</f>
        <v>0</v>
      </c>
      <c r="J204" s="141">
        <f>'2017 CER'!$B$16</f>
        <v>0</v>
      </c>
      <c r="K204" s="148">
        <f t="shared" si="383"/>
        <v>0</v>
      </c>
      <c r="L204" s="141">
        <v>0</v>
      </c>
      <c r="M204" s="149" t="str">
        <f>Account_CP1!DL12</f>
        <v>n/a</v>
      </c>
      <c r="N204" s="141" t="str">
        <f>Account_CP1!DM12</f>
        <v>n/a</v>
      </c>
      <c r="O204" s="141" t="str">
        <f>Account_CP1!$DN$12</f>
        <v>n/a</v>
      </c>
      <c r="P204" s="141" t="s">
        <v>81</v>
      </c>
      <c r="Q204" s="150" t="s">
        <v>81</v>
      </c>
      <c r="R204" s="143" t="s">
        <v>81</v>
      </c>
      <c r="S204" s="143" t="s">
        <v>81</v>
      </c>
      <c r="T204" s="148" t="s">
        <v>81</v>
      </c>
      <c r="U204" s="141">
        <v>0</v>
      </c>
      <c r="V204" s="149" t="s">
        <v>81</v>
      </c>
      <c r="W204" s="141" t="s">
        <v>81</v>
      </c>
      <c r="X204" s="150" t="s">
        <v>81</v>
      </c>
      <c r="Y204" s="141" t="s">
        <v>81</v>
      </c>
      <c r="Z204" s="141" t="s">
        <v>81</v>
      </c>
      <c r="AA204" s="157" t="s">
        <v>81</v>
      </c>
      <c r="AB204" s="149" t="s">
        <v>81</v>
      </c>
      <c r="AC204" s="141" t="s">
        <v>81</v>
      </c>
      <c r="AD204" s="150" t="s">
        <v>81</v>
      </c>
      <c r="AE204" s="141">
        <f t="shared" si="384"/>
        <v>0</v>
      </c>
      <c r="AF204" s="141">
        <f t="shared" si="384"/>
        <v>0</v>
      </c>
      <c r="AG204" s="155">
        <f t="shared" si="385"/>
        <v>0</v>
      </c>
      <c r="AH204" s="149">
        <f t="shared" si="309"/>
        <v>0</v>
      </c>
      <c r="AI204" s="149">
        <f t="shared" si="387"/>
        <v>0</v>
      </c>
      <c r="AJ204" s="141">
        <f t="shared" si="387"/>
        <v>0</v>
      </c>
      <c r="AK204" s="150">
        <f t="shared" si="387"/>
        <v>0</v>
      </c>
    </row>
    <row r="205" spans="1:37" x14ac:dyDescent="0.15">
      <c r="A205" s="251"/>
      <c r="B205" s="81">
        <v>2016</v>
      </c>
      <c r="C205" s="156" t="s">
        <v>81</v>
      </c>
      <c r="D205" s="143" t="s">
        <v>81</v>
      </c>
      <c r="E205" s="157" t="s">
        <v>81</v>
      </c>
      <c r="F205" s="143" t="s">
        <v>81</v>
      </c>
      <c r="G205" s="144" t="s">
        <v>81</v>
      </c>
      <c r="H205" s="145" t="s">
        <v>81</v>
      </c>
      <c r="I205" s="141">
        <f>'2016 CER'!O3</f>
        <v>0</v>
      </c>
      <c r="J205" s="141">
        <f>'2016 CER'!B16</f>
        <v>0</v>
      </c>
      <c r="K205" s="148">
        <f t="shared" si="383"/>
        <v>0</v>
      </c>
      <c r="L205" s="141">
        <v>0</v>
      </c>
      <c r="M205" s="149" t="str">
        <f>Account_CP1!DF12</f>
        <v>n/a</v>
      </c>
      <c r="N205" s="141" t="str">
        <f>Account_CP1!DG12</f>
        <v>n/a</v>
      </c>
      <c r="O205" s="141" t="str">
        <f>Account_CP1!DH12</f>
        <v>n/a</v>
      </c>
      <c r="P205" s="141" t="s">
        <v>81</v>
      </c>
      <c r="Q205" s="150" t="s">
        <v>81</v>
      </c>
      <c r="R205" s="143" t="s">
        <v>81</v>
      </c>
      <c r="S205" s="143" t="s">
        <v>81</v>
      </c>
      <c r="T205" s="148" t="s">
        <v>81</v>
      </c>
      <c r="U205" s="141">
        <v>0</v>
      </c>
      <c r="V205" s="149" t="s">
        <v>81</v>
      </c>
      <c r="W205" s="141" t="s">
        <v>81</v>
      </c>
      <c r="X205" s="150" t="s">
        <v>81</v>
      </c>
      <c r="Y205" s="141" t="s">
        <v>81</v>
      </c>
      <c r="Z205" s="141" t="s">
        <v>81</v>
      </c>
      <c r="AA205" s="157" t="s">
        <v>81</v>
      </c>
      <c r="AB205" s="149" t="s">
        <v>81</v>
      </c>
      <c r="AC205" s="141" t="s">
        <v>81</v>
      </c>
      <c r="AD205" s="150" t="s">
        <v>81</v>
      </c>
      <c r="AE205" s="141">
        <f t="shared" si="384"/>
        <v>0</v>
      </c>
      <c r="AF205" s="141">
        <f t="shared" si="384"/>
        <v>0</v>
      </c>
      <c r="AG205" s="155">
        <f t="shared" si="385"/>
        <v>0</v>
      </c>
      <c r="AH205" s="149">
        <f t="shared" si="309"/>
        <v>0</v>
      </c>
      <c r="AI205" s="149">
        <f t="shared" si="387"/>
        <v>0</v>
      </c>
      <c r="AJ205" s="141">
        <f t="shared" si="387"/>
        <v>0</v>
      </c>
      <c r="AK205" s="150">
        <f t="shared" si="387"/>
        <v>0</v>
      </c>
    </row>
    <row r="206" spans="1:37" x14ac:dyDescent="0.15">
      <c r="A206" s="251"/>
      <c r="B206" s="81">
        <v>2015</v>
      </c>
      <c r="C206" s="156">
        <f>'2015 AAU'!N3</f>
        <v>5077652</v>
      </c>
      <c r="D206" s="143">
        <f>'2015 AAU'!B15</f>
        <v>22226388</v>
      </c>
      <c r="E206" s="157">
        <f t="shared" ref="E206:E213" si="388">C206-D206</f>
        <v>-17148736</v>
      </c>
      <c r="F206" s="143">
        <f>Account_CP1!AX12-Account_CP1!AR12</f>
        <v>152815501</v>
      </c>
      <c r="G206" s="144">
        <f>Account_CP1!AY12-Account_CP1!AS12</f>
        <v>2068039</v>
      </c>
      <c r="H206" s="145">
        <f>Account_CP1!AZ12-Account_CP1!AT12</f>
        <v>28570</v>
      </c>
      <c r="I206" s="141">
        <f>'2015 CER'!O3</f>
        <v>25165196</v>
      </c>
      <c r="J206" s="141">
        <f>'2015 CER'!B16</f>
        <v>16364795</v>
      </c>
      <c r="K206" s="148">
        <f t="shared" si="383"/>
        <v>8800401</v>
      </c>
      <c r="L206" s="141">
        <v>0</v>
      </c>
      <c r="M206" s="149" t="str">
        <f>Account_CP1!CZ12</f>
        <v>n/a</v>
      </c>
      <c r="N206" s="141" t="str">
        <f>Account_CP1!DA12</f>
        <v>n/a</v>
      </c>
      <c r="O206" s="141" t="str">
        <f>Account_CP1!DB12</f>
        <v>n/a</v>
      </c>
      <c r="P206" s="141" t="s">
        <v>81</v>
      </c>
      <c r="Q206" s="150" t="s">
        <v>81</v>
      </c>
      <c r="R206" s="143">
        <f>'2015 ERU'!N3</f>
        <v>24370517</v>
      </c>
      <c r="S206" s="143">
        <f>'2015 ERU'!B15</f>
        <v>23032738</v>
      </c>
      <c r="T206" s="148">
        <f t="shared" ref="T206:T213" si="389">R206-S206</f>
        <v>1337779</v>
      </c>
      <c r="U206" s="141">
        <v>0</v>
      </c>
      <c r="V206" s="149">
        <f>Account_CP1!GF12-Account_CP1!FZ12</f>
        <v>18735967</v>
      </c>
      <c r="W206" s="141">
        <f>Account_CP1!GG12-Account_CP1!GA12</f>
        <v>0</v>
      </c>
      <c r="X206" s="150">
        <f>Account_CP1!GH12-Account_CP1!GB12</f>
        <v>4072753</v>
      </c>
      <c r="Y206" s="141">
        <v>0</v>
      </c>
      <c r="Z206" s="141">
        <v>0</v>
      </c>
      <c r="AA206" s="157">
        <f t="shared" ref="AA206:AA213" si="390">Y206-Z206</f>
        <v>0</v>
      </c>
      <c r="AB206" s="149">
        <f>Account_CP1!HJ12-Account_CP1!HD12</f>
        <v>29763371</v>
      </c>
      <c r="AC206" s="143">
        <f>Account_CP1!HK12-Account_CP1!HE12</f>
        <v>2782697</v>
      </c>
      <c r="AD206" s="171">
        <f>Account_CP1!HL12-Account_CP1!HF12</f>
        <v>0</v>
      </c>
      <c r="AE206" s="143">
        <f t="shared" ref="AE206:AF213" si="391">SUM(C206+I206+R206+Y206)</f>
        <v>54613365</v>
      </c>
      <c r="AF206" s="143">
        <f t="shared" si="391"/>
        <v>61623921</v>
      </c>
      <c r="AG206" s="155">
        <f t="shared" si="385"/>
        <v>-7010556</v>
      </c>
      <c r="AH206" s="149">
        <f t="shared" si="309"/>
        <v>0</v>
      </c>
      <c r="AI206" s="149">
        <f t="shared" si="387"/>
        <v>201314839</v>
      </c>
      <c r="AJ206" s="141">
        <f t="shared" si="387"/>
        <v>4850736</v>
      </c>
      <c r="AK206" s="150">
        <f t="shared" si="387"/>
        <v>4101323</v>
      </c>
    </row>
    <row r="207" spans="1:37" x14ac:dyDescent="0.15">
      <c r="A207" s="251"/>
      <c r="B207" s="81">
        <v>2014</v>
      </c>
      <c r="C207" s="156">
        <f>'2014 AAU'!N3</f>
        <v>19821</v>
      </c>
      <c r="D207" s="143">
        <f>'2014 AAU'!B15</f>
        <v>0</v>
      </c>
      <c r="E207" s="157">
        <f t="shared" si="388"/>
        <v>19821</v>
      </c>
      <c r="F207" s="143">
        <f>Account_CP1!AR12-Account_CP1!AL12</f>
        <v>191181598</v>
      </c>
      <c r="G207" s="144">
        <f>Account_CP1!AS12-Account_CP1!AM12</f>
        <v>0</v>
      </c>
      <c r="H207" s="145">
        <f>Account_CP1!AT12-Account_CP1!AN12</f>
        <v>0</v>
      </c>
      <c r="I207" s="141">
        <f>'2014 CER'!O3</f>
        <v>4280050</v>
      </c>
      <c r="J207" s="141">
        <f>'2014 CER'!B16</f>
        <v>12556245</v>
      </c>
      <c r="K207" s="148">
        <f t="shared" si="383"/>
        <v>-8276195</v>
      </c>
      <c r="L207" s="141">
        <v>0</v>
      </c>
      <c r="M207" s="173">
        <f>Account_CP1!CT12-Account_CP1!CN12</f>
        <v>0</v>
      </c>
      <c r="N207" s="175">
        <f>Account_CP1!CU12-Account_CP1!CO12</f>
        <v>0</v>
      </c>
      <c r="O207" s="175">
        <f>Account_CP1!CV12-Account_CP1!CP12</f>
        <v>315600</v>
      </c>
      <c r="P207" s="141" t="s">
        <v>81</v>
      </c>
      <c r="Q207" s="150" t="s">
        <v>81</v>
      </c>
      <c r="R207" s="143">
        <f>'2014 ERU'!N3</f>
        <v>15451406</v>
      </c>
      <c r="S207" s="143">
        <f>'2014 ERU'!B15</f>
        <v>17387245</v>
      </c>
      <c r="T207" s="148">
        <f t="shared" si="389"/>
        <v>-1935839</v>
      </c>
      <c r="U207" s="141">
        <v>0</v>
      </c>
      <c r="V207" s="149">
        <f>Account_CP1!FZ12-Account_CP1!FT12</f>
        <v>0</v>
      </c>
      <c r="W207" s="141">
        <f>Account_CP1!GA12-Account_CP1!FU12</f>
        <v>0</v>
      </c>
      <c r="X207" s="150">
        <f>Account_CP1!GB12-Account_CP1!FV12</f>
        <v>1</v>
      </c>
      <c r="Y207" s="141">
        <v>0</v>
      </c>
      <c r="Z207" s="141">
        <v>0</v>
      </c>
      <c r="AA207" s="157">
        <f t="shared" si="390"/>
        <v>0</v>
      </c>
      <c r="AB207" s="149">
        <f>Account_CP1!HD12-Account_CP1!GX12</f>
        <v>0</v>
      </c>
      <c r="AC207" s="143">
        <f>Account_CP1!HE12-Account_CP1!GY12</f>
        <v>0</v>
      </c>
      <c r="AD207" s="171">
        <f>Account_CP1!HF12-Account_CP1!GZ12</f>
        <v>0</v>
      </c>
      <c r="AE207" s="143">
        <f t="shared" si="391"/>
        <v>19751277</v>
      </c>
      <c r="AF207" s="143">
        <f t="shared" si="391"/>
        <v>29943490</v>
      </c>
      <c r="AG207" s="155">
        <f t="shared" si="385"/>
        <v>-10192213</v>
      </c>
      <c r="AH207" s="149">
        <f t="shared" si="309"/>
        <v>0</v>
      </c>
      <c r="AI207" s="149">
        <f t="shared" si="387"/>
        <v>191181598</v>
      </c>
      <c r="AJ207" s="141">
        <f t="shared" si="387"/>
        <v>0</v>
      </c>
      <c r="AK207" s="150">
        <f t="shared" si="387"/>
        <v>315601</v>
      </c>
    </row>
    <row r="208" spans="1:37" x14ac:dyDescent="0.15">
      <c r="A208" s="251"/>
      <c r="B208" s="81">
        <v>2013</v>
      </c>
      <c r="C208" s="156">
        <f>'2013 AAU'!N3</f>
        <v>105750</v>
      </c>
      <c r="D208" s="143">
        <f>'2013 AAU'!B15</f>
        <v>154706988</v>
      </c>
      <c r="E208" s="157">
        <f t="shared" si="388"/>
        <v>-154601238</v>
      </c>
      <c r="F208" s="143">
        <f>Account_CP1!AL12-Account_CP1!AF12</f>
        <v>24821878</v>
      </c>
      <c r="G208" s="144">
        <f>Account_CP1!AM12-Account_CP1!AG12</f>
        <v>0</v>
      </c>
      <c r="H208" s="145">
        <f>Account_CP1!AN12-Account_CP1!AH12</f>
        <v>7451</v>
      </c>
      <c r="I208" s="141">
        <f>'2013 CER'!O3</f>
        <v>49267954</v>
      </c>
      <c r="J208" s="141">
        <f>'2013 CER'!B16</f>
        <v>35751213</v>
      </c>
      <c r="K208" s="148">
        <f t="shared" si="383"/>
        <v>13516741</v>
      </c>
      <c r="L208" s="141">
        <v>0</v>
      </c>
      <c r="M208" s="173">
        <f>Account_CP1!CN12-Account_CP1!CH12</f>
        <v>10185924</v>
      </c>
      <c r="N208" s="175">
        <f>Account_CP1!CO12-Account_CP1!CI12</f>
        <v>0</v>
      </c>
      <c r="O208" s="175">
        <f>Account_CP1!CP12-Account_CP1!CJ12</f>
        <v>269665</v>
      </c>
      <c r="P208" s="141" t="s">
        <v>81</v>
      </c>
      <c r="Q208" s="150" t="s">
        <v>81</v>
      </c>
      <c r="R208" s="143">
        <f>'2013 ERU'!N3</f>
        <v>35359338</v>
      </c>
      <c r="S208" s="143">
        <f>'2013 ERU'!B15</f>
        <v>51393101</v>
      </c>
      <c r="T208" s="148">
        <f t="shared" si="389"/>
        <v>-16033763</v>
      </c>
      <c r="U208" s="141">
        <v>0</v>
      </c>
      <c r="V208" s="149">
        <f>Account_CP1!FT12-Account_CP1!FN12</f>
        <v>10132291</v>
      </c>
      <c r="W208" s="141">
        <f>Account_CP1!FU12-Account_CP1!FO12</f>
        <v>0</v>
      </c>
      <c r="X208" s="150">
        <f>Account_CP1!FV12-Account_CP1!FP12</f>
        <v>10900</v>
      </c>
      <c r="Y208" s="141">
        <v>0</v>
      </c>
      <c r="Z208" s="141">
        <v>0</v>
      </c>
      <c r="AA208" s="157">
        <f t="shared" si="390"/>
        <v>0</v>
      </c>
      <c r="AB208" s="149">
        <f>Account_CP1!GX12-Account_CP1!GR12</f>
        <v>0</v>
      </c>
      <c r="AC208" s="143">
        <f>Account_CP1!GY12-Account_CP1!GS12</f>
        <v>0</v>
      </c>
      <c r="AD208" s="171">
        <f>Account_CP1!GZ12-Account_CP1!GT12</f>
        <v>0</v>
      </c>
      <c r="AE208" s="143">
        <f t="shared" si="391"/>
        <v>84733042</v>
      </c>
      <c r="AF208" s="143">
        <f t="shared" si="391"/>
        <v>241851302</v>
      </c>
      <c r="AG208" s="155">
        <f t="shared" si="385"/>
        <v>-157118260</v>
      </c>
      <c r="AH208" s="149">
        <f t="shared" si="309"/>
        <v>0</v>
      </c>
      <c r="AI208" s="149">
        <f t="shared" si="387"/>
        <v>45140093</v>
      </c>
      <c r="AJ208" s="141">
        <f t="shared" si="387"/>
        <v>0</v>
      </c>
      <c r="AK208" s="150">
        <f t="shared" si="387"/>
        <v>288016</v>
      </c>
    </row>
    <row r="209" spans="1:37" x14ac:dyDescent="0.15">
      <c r="A209" s="251"/>
      <c r="B209" s="81">
        <v>2012</v>
      </c>
      <c r="C209" s="156">
        <f>'2012 AAU'!N3</f>
        <v>79577541</v>
      </c>
      <c r="D209" s="143">
        <f>'2012 AAU'!B15</f>
        <v>34259264</v>
      </c>
      <c r="E209" s="157">
        <f t="shared" si="388"/>
        <v>45318277</v>
      </c>
      <c r="F209" s="143">
        <f>Account_CP1!AF12-Account_CP1!Z12</f>
        <v>187736942</v>
      </c>
      <c r="G209" s="144">
        <f>Account_CP1!AG12-Account_CP1!AA12</f>
        <v>0</v>
      </c>
      <c r="H209" s="145">
        <f>Account_CP1!AH12-Account_CP1!AB12</f>
        <v>0</v>
      </c>
      <c r="I209" s="141">
        <f>'2012 CER'!O3</f>
        <v>67171842</v>
      </c>
      <c r="J209" s="141">
        <f>'2012 CER'!B16</f>
        <v>63125687</v>
      </c>
      <c r="K209" s="148">
        <f t="shared" si="383"/>
        <v>4046155</v>
      </c>
      <c r="L209" s="141">
        <v>0</v>
      </c>
      <c r="M209" s="173">
        <f>Account_CP1!CH12-Account_CP1!CB12</f>
        <v>7387495</v>
      </c>
      <c r="N209" s="175">
        <f>Account_CP1!CI12-Account_CP1!CC12</f>
        <v>0</v>
      </c>
      <c r="O209" s="175">
        <f>Account_CP1!CJ12-Account_CP1!CD12</f>
        <v>59518</v>
      </c>
      <c r="P209" s="141" t="s">
        <v>81</v>
      </c>
      <c r="Q209" s="150" t="s">
        <v>81</v>
      </c>
      <c r="R209" s="143">
        <f>'2012 ERU'!N3</f>
        <v>88248227</v>
      </c>
      <c r="S209" s="143">
        <f>'2012 ERU'!B15</f>
        <v>42059784</v>
      </c>
      <c r="T209" s="148">
        <f t="shared" si="389"/>
        <v>46188443</v>
      </c>
      <c r="U209" s="141">
        <v>0</v>
      </c>
      <c r="V209" s="149">
        <f>Account_CP1!FN12-Account_CP1!FH12</f>
        <v>895113</v>
      </c>
      <c r="W209" s="141">
        <f>Account_CP1!FO12-Account_CP1!FI12</f>
        <v>0</v>
      </c>
      <c r="X209" s="150">
        <f>Account_CP1!FP12-Account_CP1!FJ12</f>
        <v>0</v>
      </c>
      <c r="Y209" s="143">
        <f>'2012 RMU'!N3</f>
        <v>4000000</v>
      </c>
      <c r="Z209" s="143">
        <f>'2012 RMU'!B15</f>
        <v>4000000</v>
      </c>
      <c r="AA209" s="157">
        <f t="shared" si="390"/>
        <v>0</v>
      </c>
      <c r="AB209" s="149">
        <f>Account_CP1!GR12-Account_CP1!GL12</f>
        <v>0</v>
      </c>
      <c r="AC209" s="143">
        <f>Account_CP1!GS12-Account_CP1!GM12</f>
        <v>0</v>
      </c>
      <c r="AD209" s="171">
        <f>Account_CP1!GT12-Account_CP1!GN12</f>
        <v>0</v>
      </c>
      <c r="AE209" s="143">
        <f t="shared" si="391"/>
        <v>238997610</v>
      </c>
      <c r="AF209" s="143">
        <f t="shared" si="391"/>
        <v>143444735</v>
      </c>
      <c r="AG209" s="155">
        <f t="shared" si="385"/>
        <v>95552875</v>
      </c>
      <c r="AH209" s="149">
        <f t="shared" si="309"/>
        <v>0</v>
      </c>
      <c r="AI209" s="149">
        <f t="shared" si="387"/>
        <v>196019550</v>
      </c>
      <c r="AJ209" s="141">
        <f t="shared" si="387"/>
        <v>0</v>
      </c>
      <c r="AK209" s="150">
        <f t="shared" si="387"/>
        <v>59518</v>
      </c>
    </row>
    <row r="210" spans="1:37" x14ac:dyDescent="0.15">
      <c r="A210" s="251"/>
      <c r="B210" s="81">
        <v>2011</v>
      </c>
      <c r="C210" s="156">
        <f>'2011 AAU'!N3</f>
        <v>170188640</v>
      </c>
      <c r="D210" s="143">
        <f>'2011 AAU'!B15</f>
        <v>142800884</v>
      </c>
      <c r="E210" s="157">
        <f t="shared" si="388"/>
        <v>27387756</v>
      </c>
      <c r="F210" s="143">
        <f>Account_CP1!Z12-Account_CP1!T12</f>
        <v>84411123</v>
      </c>
      <c r="G210" s="144">
        <f>Account_CP1!AA12-Account_CP1!U12</f>
        <v>0</v>
      </c>
      <c r="H210" s="145">
        <f>Account_CP1!AB12-Account_CP1!V12</f>
        <v>3479</v>
      </c>
      <c r="I210" s="141">
        <f>'2011 CER'!O3</f>
        <v>86068263</v>
      </c>
      <c r="J210" s="141">
        <f>'2011 CER'!B16</f>
        <v>65294998</v>
      </c>
      <c r="K210" s="148">
        <f t="shared" si="383"/>
        <v>20773265</v>
      </c>
      <c r="L210" s="141">
        <v>0</v>
      </c>
      <c r="M210" s="173">
        <f>Account_CP1!CB12-Account_CP1!BV12</f>
        <v>0</v>
      </c>
      <c r="N210" s="175">
        <f>Account_CP1!CC12-Account_CP1!BW12</f>
        <v>0</v>
      </c>
      <c r="O210" s="175">
        <f>Account_CP1!CD12-Account_CP1!BX12</f>
        <v>60154</v>
      </c>
      <c r="P210" s="141" t="s">
        <v>81</v>
      </c>
      <c r="Q210" s="150" t="s">
        <v>81</v>
      </c>
      <c r="R210" s="143">
        <f>'2011 ERU'!N3</f>
        <v>15422217</v>
      </c>
      <c r="S210" s="143">
        <f>'2011 ERU'!B15</f>
        <v>12280772</v>
      </c>
      <c r="T210" s="148">
        <f t="shared" si="389"/>
        <v>3141445</v>
      </c>
      <c r="U210" s="141">
        <v>0</v>
      </c>
      <c r="V210" s="149">
        <f>Account_CP1!FH12-Account_CP1!FB12</f>
        <v>0</v>
      </c>
      <c r="W210" s="141">
        <f>Account_CP1!FI12-Account_CP1!FC12</f>
        <v>0</v>
      </c>
      <c r="X210" s="150">
        <f>Account_CP1!FJ12-Account_CP1!FD12</f>
        <v>0</v>
      </c>
      <c r="Y210" s="143">
        <f>'2011 RMU'!N3</f>
        <v>0</v>
      </c>
      <c r="Z210" s="143">
        <f>'2011 RMU'!B15</f>
        <v>0</v>
      </c>
      <c r="AA210" s="157">
        <f t="shared" si="390"/>
        <v>0</v>
      </c>
      <c r="AB210" s="149">
        <f>Account_CP1!GL12</f>
        <v>0</v>
      </c>
      <c r="AC210" s="143">
        <f>Account_CP1!GM12</f>
        <v>0</v>
      </c>
      <c r="AD210" s="171">
        <f>Account_CP1!GN12</f>
        <v>0</v>
      </c>
      <c r="AE210" s="143">
        <f t="shared" si="391"/>
        <v>271679120</v>
      </c>
      <c r="AF210" s="143">
        <f t="shared" si="391"/>
        <v>220376654</v>
      </c>
      <c r="AG210" s="155">
        <f t="shared" si="385"/>
        <v>51302466</v>
      </c>
      <c r="AH210" s="149">
        <f t="shared" si="309"/>
        <v>0</v>
      </c>
      <c r="AI210" s="149">
        <f t="shared" si="387"/>
        <v>84411123</v>
      </c>
      <c r="AJ210" s="141">
        <f t="shared" si="387"/>
        <v>0</v>
      </c>
      <c r="AK210" s="150">
        <f t="shared" si="387"/>
        <v>63633</v>
      </c>
    </row>
    <row r="211" spans="1:37" x14ac:dyDescent="0.15">
      <c r="A211" s="251"/>
      <c r="B211" s="81">
        <v>2010</v>
      </c>
      <c r="C211" s="156">
        <f>'2010 AAU'!N3</f>
        <v>170114509</v>
      </c>
      <c r="D211" s="143">
        <f>'2010 AAU'!B15</f>
        <v>151788308</v>
      </c>
      <c r="E211" s="157">
        <f t="shared" si="388"/>
        <v>18326201</v>
      </c>
      <c r="F211" s="143">
        <f>Account_CP1!T12-Account_CP1!N12</f>
        <v>204469645</v>
      </c>
      <c r="G211" s="144">
        <f>Account_CP1!U12-Account_CP1!O12</f>
        <v>0</v>
      </c>
      <c r="H211" s="145">
        <f>Account_CP1!V12-Account_CP1!P12</f>
        <v>500</v>
      </c>
      <c r="I211" s="141">
        <f>'2010 CER'!O3</f>
        <v>53694569</v>
      </c>
      <c r="J211" s="141">
        <f>'2010 CER'!B16</f>
        <v>50100153</v>
      </c>
      <c r="K211" s="148">
        <f t="shared" si="383"/>
        <v>3594416</v>
      </c>
      <c r="L211" s="141">
        <v>0</v>
      </c>
      <c r="M211" s="173">
        <f>Account_CP1!BV12-Account_CP1!BP12</f>
        <v>0</v>
      </c>
      <c r="N211" s="175">
        <f>Account_CP1!BW12-Account_CP1!BQ12</f>
        <v>0</v>
      </c>
      <c r="O211" s="175">
        <f>Account_CP1!BX12-Account_CP1!BR12</f>
        <v>1000</v>
      </c>
      <c r="P211" s="141" t="s">
        <v>81</v>
      </c>
      <c r="Q211" s="150" t="s">
        <v>81</v>
      </c>
      <c r="R211" s="143">
        <f>'2010 ERU'!N3</f>
        <v>7224084</v>
      </c>
      <c r="S211" s="143">
        <f>'2010 ERU'!B15</f>
        <v>4490544</v>
      </c>
      <c r="T211" s="148">
        <f t="shared" si="389"/>
        <v>2733540</v>
      </c>
      <c r="U211" s="141">
        <v>0</v>
      </c>
      <c r="V211" s="149">
        <f>Account_CP1!FB12-Account_CP1!EV12</f>
        <v>0</v>
      </c>
      <c r="W211" s="141">
        <f>Account_CP1!FC12-Account_CP1!EW12</f>
        <v>0</v>
      </c>
      <c r="X211" s="150">
        <f>Account_CP1!FD12-Account_CP1!EX12</f>
        <v>0</v>
      </c>
      <c r="Y211" s="143">
        <v>0</v>
      </c>
      <c r="Z211" s="143">
        <v>0</v>
      </c>
      <c r="AA211" s="157">
        <f t="shared" si="390"/>
        <v>0</v>
      </c>
      <c r="AB211" s="149" t="s">
        <v>81</v>
      </c>
      <c r="AC211" s="143" t="s">
        <v>81</v>
      </c>
      <c r="AD211" s="171" t="s">
        <v>81</v>
      </c>
      <c r="AE211" s="143">
        <f t="shared" si="391"/>
        <v>231033162</v>
      </c>
      <c r="AF211" s="143">
        <f t="shared" si="391"/>
        <v>206379005</v>
      </c>
      <c r="AG211" s="155">
        <f t="shared" si="385"/>
        <v>24654157</v>
      </c>
      <c r="AH211" s="149">
        <f t="shared" si="309"/>
        <v>0</v>
      </c>
      <c r="AI211" s="149">
        <f t="shared" si="387"/>
        <v>204469645</v>
      </c>
      <c r="AJ211" s="141">
        <f t="shared" si="387"/>
        <v>0</v>
      </c>
      <c r="AK211" s="150">
        <f t="shared" si="387"/>
        <v>1500</v>
      </c>
    </row>
    <row r="212" spans="1:37" x14ac:dyDescent="0.15">
      <c r="A212" s="251"/>
      <c r="B212" s="81">
        <v>2009</v>
      </c>
      <c r="C212" s="156">
        <f>'2009 AAU'!N3</f>
        <v>209068825</v>
      </c>
      <c r="D212" s="143">
        <f>'2009 AAU'!B15</f>
        <v>202657603</v>
      </c>
      <c r="E212" s="157">
        <f t="shared" si="388"/>
        <v>6411222</v>
      </c>
      <c r="F212" s="143">
        <f>Account_CP1!N12-Account_CP1!H12</f>
        <v>83512630</v>
      </c>
      <c r="G212" s="144">
        <f>Account_CP1!O12-Account_CP1!I12</f>
        <v>0</v>
      </c>
      <c r="H212" s="145">
        <f>Account_CP1!P12-Account_CP1!J12</f>
        <v>0</v>
      </c>
      <c r="I212" s="141">
        <f>'2009 CER'!O3</f>
        <v>73230286</v>
      </c>
      <c r="J212" s="141">
        <f>'2009 CER'!B16</f>
        <v>72500038</v>
      </c>
      <c r="K212" s="148">
        <f t="shared" si="383"/>
        <v>730248</v>
      </c>
      <c r="L212" s="141">
        <v>0</v>
      </c>
      <c r="M212" s="173">
        <f>Account_CP1!BP12-Account_CP1!BJ12</f>
        <v>0</v>
      </c>
      <c r="N212" s="175">
        <f>Account_CP1!BQ12-Account_CP1!BK12</f>
        <v>0</v>
      </c>
      <c r="O212" s="175">
        <f>Account_CP1!BR12-Account_CP1!BL12</f>
        <v>20</v>
      </c>
      <c r="P212" s="141" t="s">
        <v>81</v>
      </c>
      <c r="Q212" s="150" t="s">
        <v>81</v>
      </c>
      <c r="R212" s="143">
        <f>'2009 ERU'!N3</f>
        <v>1400858</v>
      </c>
      <c r="S212" s="143">
        <f>'2009 ERU'!B15</f>
        <v>363650</v>
      </c>
      <c r="T212" s="148">
        <f t="shared" si="389"/>
        <v>1037208</v>
      </c>
      <c r="U212" s="141">
        <v>0</v>
      </c>
      <c r="V212" s="149">
        <f>Account_CP1!EV12-Account_CP1!EP12</f>
        <v>0</v>
      </c>
      <c r="W212" s="141">
        <f>Account_CP1!EW12-Account_CP1!EQ12</f>
        <v>0</v>
      </c>
      <c r="X212" s="150">
        <f>Account_CP1!EX12-Account_CP1!ER12</f>
        <v>0</v>
      </c>
      <c r="Y212" s="143">
        <v>0</v>
      </c>
      <c r="Z212" s="143">
        <v>0</v>
      </c>
      <c r="AA212" s="157">
        <f t="shared" si="390"/>
        <v>0</v>
      </c>
      <c r="AB212" s="149" t="s">
        <v>81</v>
      </c>
      <c r="AC212" s="143" t="s">
        <v>81</v>
      </c>
      <c r="AD212" s="171" t="s">
        <v>81</v>
      </c>
      <c r="AE212" s="143">
        <f t="shared" si="391"/>
        <v>283699969</v>
      </c>
      <c r="AF212" s="143">
        <f t="shared" si="391"/>
        <v>275521291</v>
      </c>
      <c r="AG212" s="155">
        <f t="shared" si="385"/>
        <v>8178678</v>
      </c>
      <c r="AH212" s="149">
        <f t="shared" si="309"/>
        <v>0</v>
      </c>
      <c r="AI212" s="149">
        <f t="shared" si="387"/>
        <v>83512630</v>
      </c>
      <c r="AJ212" s="141">
        <f t="shared" si="387"/>
        <v>0</v>
      </c>
      <c r="AK212" s="150">
        <f t="shared" si="387"/>
        <v>20</v>
      </c>
    </row>
    <row r="213" spans="1:37" x14ac:dyDescent="0.15">
      <c r="A213" s="251"/>
      <c r="B213" s="81">
        <v>2008</v>
      </c>
      <c r="C213" s="156">
        <f>'2008 AAU'!N3</f>
        <v>87571284</v>
      </c>
      <c r="D213" s="143">
        <f>'2008 AAU'!B15</f>
        <v>83469551</v>
      </c>
      <c r="E213" s="157">
        <f t="shared" si="388"/>
        <v>4101733</v>
      </c>
      <c r="F213" s="143">
        <f>Account_CP1!H12</f>
        <v>0</v>
      </c>
      <c r="G213" s="144">
        <f>Account_CP1!I12</f>
        <v>0</v>
      </c>
      <c r="H213" s="145">
        <f>Account_CP1!J12</f>
        <v>0</v>
      </c>
      <c r="I213" s="141">
        <f>'2008 CER'!O3</f>
        <v>39222701</v>
      </c>
      <c r="J213" s="141">
        <f>'2008 CER'!B16</f>
        <v>22711813</v>
      </c>
      <c r="K213" s="148">
        <f t="shared" si="383"/>
        <v>16510888</v>
      </c>
      <c r="L213" s="141">
        <v>0</v>
      </c>
      <c r="M213" s="173">
        <f>Account_CP1!BJ12</f>
        <v>0</v>
      </c>
      <c r="N213" s="175">
        <f>Account_CP1!BK12</f>
        <v>0</v>
      </c>
      <c r="O213" s="175">
        <f>Account_CP1!BL12</f>
        <v>0</v>
      </c>
      <c r="P213" s="141" t="s">
        <v>81</v>
      </c>
      <c r="Q213" s="150" t="s">
        <v>81</v>
      </c>
      <c r="R213" s="143">
        <v>0</v>
      </c>
      <c r="S213" s="143">
        <v>0</v>
      </c>
      <c r="T213" s="148">
        <f t="shared" si="389"/>
        <v>0</v>
      </c>
      <c r="U213" s="141">
        <v>0</v>
      </c>
      <c r="V213" s="149">
        <f>Account_CP1!EP12</f>
        <v>0</v>
      </c>
      <c r="W213" s="141">
        <f>Account_CP1!EQ12</f>
        <v>0</v>
      </c>
      <c r="X213" s="150">
        <f>Account_CP1!ER12</f>
        <v>0</v>
      </c>
      <c r="Y213" s="143">
        <v>0</v>
      </c>
      <c r="Z213" s="143">
        <v>0</v>
      </c>
      <c r="AA213" s="157">
        <f t="shared" si="390"/>
        <v>0</v>
      </c>
      <c r="AB213" s="149" t="s">
        <v>81</v>
      </c>
      <c r="AC213" s="143" t="s">
        <v>81</v>
      </c>
      <c r="AD213" s="171" t="s">
        <v>81</v>
      </c>
      <c r="AE213" s="143">
        <f t="shared" si="391"/>
        <v>126793985</v>
      </c>
      <c r="AF213" s="143">
        <f t="shared" si="391"/>
        <v>106181364</v>
      </c>
      <c r="AG213" s="155">
        <f t="shared" si="385"/>
        <v>20612621</v>
      </c>
      <c r="AH213" s="149">
        <f t="shared" si="309"/>
        <v>0</v>
      </c>
      <c r="AI213" s="149">
        <f t="shared" si="387"/>
        <v>0</v>
      </c>
      <c r="AJ213" s="141">
        <f t="shared" si="387"/>
        <v>0</v>
      </c>
      <c r="AK213" s="150">
        <f t="shared" si="387"/>
        <v>0</v>
      </c>
    </row>
    <row r="214" spans="1:37" ht="15" x14ac:dyDescent="0.15">
      <c r="A214" s="252"/>
      <c r="B214" s="83" t="s">
        <v>233</v>
      </c>
      <c r="C214" s="151">
        <f t="shared" ref="C214:O214" si="392">SUM(C200:C213)</f>
        <v>721724022</v>
      </c>
      <c r="D214" s="152">
        <f t="shared" si="392"/>
        <v>791908986</v>
      </c>
      <c r="E214" s="153">
        <f t="shared" si="392"/>
        <v>-70184964</v>
      </c>
      <c r="F214" s="172">
        <f t="shared" si="392"/>
        <v>928949317</v>
      </c>
      <c r="G214" s="152">
        <f t="shared" si="392"/>
        <v>2068039</v>
      </c>
      <c r="H214" s="181">
        <f t="shared" si="392"/>
        <v>40000</v>
      </c>
      <c r="I214" s="176">
        <f t="shared" si="392"/>
        <v>398100861</v>
      </c>
      <c r="J214" s="176">
        <f t="shared" si="392"/>
        <v>338404942</v>
      </c>
      <c r="K214" s="176">
        <f t="shared" si="392"/>
        <v>59695919</v>
      </c>
      <c r="L214" s="176">
        <f t="shared" si="392"/>
        <v>0</v>
      </c>
      <c r="M214" s="176">
        <f t="shared" si="392"/>
        <v>17573419</v>
      </c>
      <c r="N214" s="176">
        <f t="shared" si="392"/>
        <v>0</v>
      </c>
      <c r="O214" s="176">
        <f t="shared" si="392"/>
        <v>705957</v>
      </c>
      <c r="P214" s="154" t="s">
        <v>81</v>
      </c>
      <c r="Q214" s="170" t="s">
        <v>81</v>
      </c>
      <c r="R214" s="152">
        <f t="shared" ref="R214:AK214" si="393">SUM(R200:R213)</f>
        <v>187476647</v>
      </c>
      <c r="S214" s="152">
        <f t="shared" si="393"/>
        <v>151007834</v>
      </c>
      <c r="T214" s="153">
        <f t="shared" si="393"/>
        <v>36468813</v>
      </c>
      <c r="U214" s="152">
        <f t="shared" si="393"/>
        <v>0</v>
      </c>
      <c r="V214" s="174">
        <f t="shared" si="393"/>
        <v>29763371</v>
      </c>
      <c r="W214" s="176">
        <f t="shared" si="393"/>
        <v>0</v>
      </c>
      <c r="X214" s="187">
        <f t="shared" si="393"/>
        <v>4083654</v>
      </c>
      <c r="Y214" s="152">
        <f t="shared" si="393"/>
        <v>4000000</v>
      </c>
      <c r="Z214" s="152">
        <f t="shared" si="393"/>
        <v>4000000</v>
      </c>
      <c r="AA214" s="153">
        <f t="shared" si="393"/>
        <v>0</v>
      </c>
      <c r="AB214" s="172">
        <f t="shared" si="393"/>
        <v>29763371</v>
      </c>
      <c r="AC214" s="152">
        <f t="shared" si="393"/>
        <v>2782697</v>
      </c>
      <c r="AD214" s="160">
        <f t="shared" si="393"/>
        <v>0</v>
      </c>
      <c r="AE214" s="152">
        <f t="shared" si="393"/>
        <v>1311301530</v>
      </c>
      <c r="AF214" s="152">
        <f t="shared" si="393"/>
        <v>1285321762</v>
      </c>
      <c r="AG214" s="153">
        <f t="shared" si="393"/>
        <v>25979768</v>
      </c>
      <c r="AH214" s="152">
        <f t="shared" si="393"/>
        <v>0</v>
      </c>
      <c r="AI214" s="172">
        <f t="shared" si="393"/>
        <v>1006049478</v>
      </c>
      <c r="AJ214" s="152">
        <f t="shared" si="393"/>
        <v>4850736</v>
      </c>
      <c r="AK214" s="160">
        <f t="shared" si="393"/>
        <v>4829611</v>
      </c>
    </row>
    <row r="215" spans="1:37" x14ac:dyDescent="0.15">
      <c r="A215" s="250" t="s">
        <v>163</v>
      </c>
      <c r="B215" s="82">
        <v>2021</v>
      </c>
      <c r="C215" s="156" t="s">
        <v>81</v>
      </c>
      <c r="D215" s="143" t="s">
        <v>81</v>
      </c>
      <c r="E215" s="157" t="s">
        <v>81</v>
      </c>
      <c r="F215" s="143" t="s">
        <v>81</v>
      </c>
      <c r="G215" s="144" t="s">
        <v>81</v>
      </c>
      <c r="H215" s="145" t="s">
        <v>81</v>
      </c>
      <c r="I215" s="141">
        <f>'2021 CER'!$P$3</f>
        <v>0</v>
      </c>
      <c r="J215" s="141">
        <f>'2021 CER'!$B$17</f>
        <v>0</v>
      </c>
      <c r="K215" s="148">
        <f t="shared" ref="K215" si="394">I215-J215</f>
        <v>0</v>
      </c>
      <c r="L215" s="141">
        <v>0</v>
      </c>
      <c r="M215" s="149">
        <f>Account_CP1!$EJ$19-Account_CP1!$ED$19</f>
        <v>0</v>
      </c>
      <c r="N215" s="141">
        <f>Account_CP1!$EE$19-Account_CP1!$DY$19</f>
        <v>0</v>
      </c>
      <c r="O215" s="141">
        <f>Account_CP1!$EL$19-Account_CP1!$DZ$19</f>
        <v>0</v>
      </c>
      <c r="P215" s="141" t="s">
        <v>81</v>
      </c>
      <c r="Q215" s="150" t="s">
        <v>81</v>
      </c>
      <c r="R215" s="143" t="s">
        <v>81</v>
      </c>
      <c r="S215" s="143" t="s">
        <v>81</v>
      </c>
      <c r="T215" s="148" t="s">
        <v>81</v>
      </c>
      <c r="U215" s="141">
        <v>0</v>
      </c>
      <c r="V215" s="149" t="s">
        <v>81</v>
      </c>
      <c r="W215" s="141" t="s">
        <v>81</v>
      </c>
      <c r="X215" s="150" t="s">
        <v>81</v>
      </c>
      <c r="Y215" s="141" t="s">
        <v>81</v>
      </c>
      <c r="Z215" s="141" t="s">
        <v>81</v>
      </c>
      <c r="AA215" s="157" t="s">
        <v>81</v>
      </c>
      <c r="AB215" s="149" t="s">
        <v>81</v>
      </c>
      <c r="AC215" s="141" t="s">
        <v>81</v>
      </c>
      <c r="AD215" s="150" t="s">
        <v>81</v>
      </c>
      <c r="AE215" s="141">
        <f t="shared" ref="AE215" si="395">SUM(I215)</f>
        <v>0</v>
      </c>
      <c r="AF215" s="141">
        <f t="shared" ref="AF215" si="396">SUM(J215)</f>
        <v>0</v>
      </c>
      <c r="AG215" s="155">
        <f t="shared" ref="AG215" si="397">AE215-AF215</f>
        <v>0</v>
      </c>
      <c r="AH215" s="149">
        <f t="shared" ref="AH215" si="398">SUM(L215,U215)</f>
        <v>0</v>
      </c>
      <c r="AI215" s="149">
        <f t="shared" ref="AI215" si="399">SUM(F215,M215,V215,AB215)</f>
        <v>0</v>
      </c>
      <c r="AJ215" s="141">
        <f t="shared" ref="AJ215" si="400">SUM(G215,N215,W215,AC215)</f>
        <v>0</v>
      </c>
      <c r="AK215" s="150">
        <f t="shared" ref="AK215" si="401">SUM(H215,O215,X215,AD215)</f>
        <v>0</v>
      </c>
    </row>
    <row r="216" spans="1:37" x14ac:dyDescent="0.15">
      <c r="A216" s="251"/>
      <c r="B216" s="82">
        <v>2020</v>
      </c>
      <c r="C216" s="156" t="s">
        <v>81</v>
      </c>
      <c r="D216" s="143" t="s">
        <v>81</v>
      </c>
      <c r="E216" s="157" t="s">
        <v>81</v>
      </c>
      <c r="F216" s="143" t="s">
        <v>81</v>
      </c>
      <c r="G216" s="144" t="s">
        <v>81</v>
      </c>
      <c r="H216" s="145" t="s">
        <v>81</v>
      </c>
      <c r="I216" s="141">
        <f>'2020 CER'!$P$3</f>
        <v>0</v>
      </c>
      <c r="J216" s="141">
        <f>'2020 CER'!$B$17</f>
        <v>0</v>
      </c>
      <c r="K216" s="148">
        <f t="shared" ref="K216" si="402">I216-J216</f>
        <v>0</v>
      </c>
      <c r="L216" s="141">
        <v>0</v>
      </c>
      <c r="M216" s="149">
        <f>Account_CP1!$ED$19-Account_CP1!$DX$19</f>
        <v>0</v>
      </c>
      <c r="N216" s="141">
        <f>Account_CP1!$EE$19-Account_CP1!$DY$19</f>
        <v>0</v>
      </c>
      <c r="O216" s="141">
        <f>Account_CP1!$EF$19-Account_CP1!$DZ$19</f>
        <v>0</v>
      </c>
      <c r="P216" s="141" t="s">
        <v>81</v>
      </c>
      <c r="Q216" s="150" t="s">
        <v>81</v>
      </c>
      <c r="R216" s="143" t="s">
        <v>81</v>
      </c>
      <c r="S216" s="143" t="s">
        <v>81</v>
      </c>
      <c r="T216" s="148" t="s">
        <v>81</v>
      </c>
      <c r="U216" s="141">
        <v>0</v>
      </c>
      <c r="V216" s="149" t="s">
        <v>81</v>
      </c>
      <c r="W216" s="141" t="s">
        <v>81</v>
      </c>
      <c r="X216" s="150" t="s">
        <v>81</v>
      </c>
      <c r="Y216" s="141" t="s">
        <v>81</v>
      </c>
      <c r="Z216" s="141" t="s">
        <v>81</v>
      </c>
      <c r="AA216" s="157" t="s">
        <v>81</v>
      </c>
      <c r="AB216" s="149" t="s">
        <v>81</v>
      </c>
      <c r="AC216" s="141" t="s">
        <v>81</v>
      </c>
      <c r="AD216" s="150" t="s">
        <v>81</v>
      </c>
      <c r="AE216" s="141">
        <f t="shared" ref="AE216" si="403">SUM(I216)</f>
        <v>0</v>
      </c>
      <c r="AF216" s="141">
        <f t="shared" ref="AF216" si="404">SUM(J216)</f>
        <v>0</v>
      </c>
      <c r="AG216" s="155">
        <f t="shared" ref="AG216" si="405">AE216-AF216</f>
        <v>0</v>
      </c>
      <c r="AH216" s="149">
        <f t="shared" ref="AH216" si="406">SUM(L216,U216)</f>
        <v>0</v>
      </c>
      <c r="AI216" s="149">
        <f t="shared" ref="AI216" si="407">SUM(F216,M216,V216,AB216)</f>
        <v>0</v>
      </c>
      <c r="AJ216" s="141">
        <f t="shared" ref="AJ216" si="408">SUM(G216,N216,W216,AC216)</f>
        <v>0</v>
      </c>
      <c r="AK216" s="150">
        <f t="shared" ref="AK216" si="409">SUM(H216,O216,X216,AD216)</f>
        <v>0</v>
      </c>
    </row>
    <row r="217" spans="1:37" x14ac:dyDescent="0.15">
      <c r="A217" s="251"/>
      <c r="B217" s="82">
        <v>2019</v>
      </c>
      <c r="C217" s="156" t="s">
        <v>81</v>
      </c>
      <c r="D217" s="143" t="s">
        <v>81</v>
      </c>
      <c r="E217" s="157" t="s">
        <v>81</v>
      </c>
      <c r="F217" s="143" t="s">
        <v>81</v>
      </c>
      <c r="G217" s="144" t="s">
        <v>81</v>
      </c>
      <c r="H217" s="145" t="s">
        <v>81</v>
      </c>
      <c r="I217" s="141">
        <f>'2019 CER'!$P$3</f>
        <v>0</v>
      </c>
      <c r="J217" s="141">
        <f>'2019 CER'!$B$17</f>
        <v>0</v>
      </c>
      <c r="K217" s="148">
        <f t="shared" ref="K217:K228" si="410">I217-J217</f>
        <v>0</v>
      </c>
      <c r="L217" s="141">
        <v>0</v>
      </c>
      <c r="M217" s="149">
        <f>Account_CP1!$DX$19-Account_CP1!$DR$19</f>
        <v>0</v>
      </c>
      <c r="N217" s="141">
        <f>Account_CP1!$DY$19-Account_CP1!$DS$19</f>
        <v>0</v>
      </c>
      <c r="O217" s="141">
        <f>Account_CP1!$DZ$19-Account_CP1!$DT$19</f>
        <v>0</v>
      </c>
      <c r="P217" s="141" t="s">
        <v>81</v>
      </c>
      <c r="Q217" s="150" t="s">
        <v>81</v>
      </c>
      <c r="R217" s="143" t="s">
        <v>81</v>
      </c>
      <c r="S217" s="143" t="s">
        <v>81</v>
      </c>
      <c r="T217" s="148" t="s">
        <v>81</v>
      </c>
      <c r="U217" s="141">
        <v>0</v>
      </c>
      <c r="V217" s="149" t="s">
        <v>81</v>
      </c>
      <c r="W217" s="141" t="s">
        <v>81</v>
      </c>
      <c r="X217" s="150" t="s">
        <v>81</v>
      </c>
      <c r="Y217" s="141" t="s">
        <v>81</v>
      </c>
      <c r="Z217" s="141" t="s">
        <v>81</v>
      </c>
      <c r="AA217" s="157" t="s">
        <v>81</v>
      </c>
      <c r="AB217" s="149" t="s">
        <v>81</v>
      </c>
      <c r="AC217" s="141" t="s">
        <v>81</v>
      </c>
      <c r="AD217" s="150" t="s">
        <v>81</v>
      </c>
      <c r="AE217" s="141">
        <f t="shared" ref="AE217:AF220" si="411">SUM(I217)</f>
        <v>0</v>
      </c>
      <c r="AF217" s="141">
        <f t="shared" ref="AF217" si="412">SUM(J217)</f>
        <v>0</v>
      </c>
      <c r="AG217" s="155">
        <f t="shared" ref="AG217:AG243" si="413">AE217-AF217</f>
        <v>0</v>
      </c>
      <c r="AH217" s="149">
        <f t="shared" ref="AH217" si="414">SUM(L217,U217)</f>
        <v>0</v>
      </c>
      <c r="AI217" s="149">
        <f t="shared" ref="AI217:AK228" si="415">SUM(F217,M217,V217,AB217)</f>
        <v>0</v>
      </c>
      <c r="AJ217" s="141">
        <f t="shared" si="415"/>
        <v>0</v>
      </c>
      <c r="AK217" s="150">
        <f t="shared" si="415"/>
        <v>0</v>
      </c>
    </row>
    <row r="218" spans="1:37" x14ac:dyDescent="0.15">
      <c r="A218" s="251"/>
      <c r="B218" s="82">
        <v>2018</v>
      </c>
      <c r="C218" s="156" t="s">
        <v>81</v>
      </c>
      <c r="D218" s="143" t="s">
        <v>81</v>
      </c>
      <c r="E218" s="157" t="s">
        <v>81</v>
      </c>
      <c r="F218" s="143" t="s">
        <v>81</v>
      </c>
      <c r="G218" s="144" t="s">
        <v>81</v>
      </c>
      <c r="H218" s="145" t="s">
        <v>81</v>
      </c>
      <c r="I218" s="141">
        <f>'2018 CER'!$P$3</f>
        <v>0</v>
      </c>
      <c r="J218" s="141">
        <f>'2018 CER'!$B$17</f>
        <v>0</v>
      </c>
      <c r="K218" s="148">
        <f t="shared" si="410"/>
        <v>0</v>
      </c>
      <c r="L218" s="141">
        <v>0</v>
      </c>
      <c r="M218" s="149">
        <f>Account_CP1!$DR$19-Account_CP1!$DL$19</f>
        <v>0</v>
      </c>
      <c r="N218" s="141">
        <f>Account_CP1!$DS$19-Account_CP1!$DM$19</f>
        <v>0</v>
      </c>
      <c r="O218" s="141">
        <f>Account_CP1!$DT$19-Account_CP1!$DN$19</f>
        <v>0</v>
      </c>
      <c r="P218" s="141" t="s">
        <v>81</v>
      </c>
      <c r="Q218" s="150" t="s">
        <v>81</v>
      </c>
      <c r="R218" s="143" t="s">
        <v>81</v>
      </c>
      <c r="S218" s="143" t="s">
        <v>81</v>
      </c>
      <c r="T218" s="148" t="s">
        <v>81</v>
      </c>
      <c r="U218" s="141">
        <v>0</v>
      </c>
      <c r="V218" s="149" t="s">
        <v>81</v>
      </c>
      <c r="W218" s="141" t="s">
        <v>81</v>
      </c>
      <c r="X218" s="150" t="s">
        <v>81</v>
      </c>
      <c r="Y218" s="141" t="s">
        <v>81</v>
      </c>
      <c r="Z218" s="141" t="s">
        <v>81</v>
      </c>
      <c r="AA218" s="157" t="s">
        <v>81</v>
      </c>
      <c r="AB218" s="149" t="s">
        <v>81</v>
      </c>
      <c r="AC218" s="141" t="s">
        <v>81</v>
      </c>
      <c r="AD218" s="150" t="s">
        <v>81</v>
      </c>
      <c r="AE218" s="141">
        <f t="shared" si="411"/>
        <v>0</v>
      </c>
      <c r="AF218" s="141">
        <f t="shared" si="411"/>
        <v>0</v>
      </c>
      <c r="AG218" s="155">
        <f t="shared" si="413"/>
        <v>0</v>
      </c>
      <c r="AH218" s="149">
        <f t="shared" si="309"/>
        <v>0</v>
      </c>
      <c r="AI218" s="149">
        <f t="shared" si="415"/>
        <v>0</v>
      </c>
      <c r="AJ218" s="141">
        <f t="shared" si="415"/>
        <v>0</v>
      </c>
      <c r="AK218" s="150">
        <f t="shared" si="415"/>
        <v>0</v>
      </c>
    </row>
    <row r="219" spans="1:37" x14ac:dyDescent="0.15">
      <c r="A219" s="251"/>
      <c r="B219" s="82">
        <v>2017</v>
      </c>
      <c r="C219" s="156" t="s">
        <v>81</v>
      </c>
      <c r="D219" s="143" t="s">
        <v>81</v>
      </c>
      <c r="E219" s="157" t="s">
        <v>81</v>
      </c>
      <c r="F219" s="143" t="s">
        <v>81</v>
      </c>
      <c r="G219" s="144" t="s">
        <v>81</v>
      </c>
      <c r="H219" s="145" t="s">
        <v>81</v>
      </c>
      <c r="I219" s="141">
        <f>'2017 CER'!$P$3</f>
        <v>0</v>
      </c>
      <c r="J219" s="141">
        <f>'2017 CER'!$B$17</f>
        <v>0</v>
      </c>
      <c r="K219" s="148">
        <f t="shared" si="410"/>
        <v>0</v>
      </c>
      <c r="L219" s="141">
        <v>0</v>
      </c>
      <c r="M219" s="149">
        <f>Account_CP1!$DL$19-Account_CP1!$DF$19</f>
        <v>0</v>
      </c>
      <c r="N219" s="141">
        <f>Account_CP1!$DM$19-Account_CP1!$DG$19</f>
        <v>0</v>
      </c>
      <c r="O219" s="141">
        <f>Account_CP1!$DN$19-Account_CP1!$DH$19</f>
        <v>208</v>
      </c>
      <c r="P219" s="141" t="s">
        <v>81</v>
      </c>
      <c r="Q219" s="150" t="s">
        <v>81</v>
      </c>
      <c r="R219" s="143" t="s">
        <v>81</v>
      </c>
      <c r="S219" s="143" t="s">
        <v>81</v>
      </c>
      <c r="T219" s="148" t="s">
        <v>81</v>
      </c>
      <c r="U219" s="141">
        <v>0</v>
      </c>
      <c r="V219" s="149" t="s">
        <v>81</v>
      </c>
      <c r="W219" s="141" t="s">
        <v>81</v>
      </c>
      <c r="X219" s="150" t="s">
        <v>81</v>
      </c>
      <c r="Y219" s="141" t="s">
        <v>81</v>
      </c>
      <c r="Z219" s="141" t="s">
        <v>81</v>
      </c>
      <c r="AA219" s="157" t="s">
        <v>81</v>
      </c>
      <c r="AB219" s="149" t="s">
        <v>81</v>
      </c>
      <c r="AC219" s="141" t="s">
        <v>81</v>
      </c>
      <c r="AD219" s="150" t="s">
        <v>81</v>
      </c>
      <c r="AE219" s="141">
        <f t="shared" si="411"/>
        <v>0</v>
      </c>
      <c r="AF219" s="141">
        <f t="shared" si="411"/>
        <v>0</v>
      </c>
      <c r="AG219" s="155">
        <f t="shared" si="413"/>
        <v>0</v>
      </c>
      <c r="AH219" s="149">
        <f t="shared" si="309"/>
        <v>0</v>
      </c>
      <c r="AI219" s="149">
        <f t="shared" si="415"/>
        <v>0</v>
      </c>
      <c r="AJ219" s="141">
        <f t="shared" si="415"/>
        <v>0</v>
      </c>
      <c r="AK219" s="150">
        <f t="shared" si="415"/>
        <v>208</v>
      </c>
    </row>
    <row r="220" spans="1:37" x14ac:dyDescent="0.15">
      <c r="A220" s="251"/>
      <c r="B220" s="81">
        <v>2016</v>
      </c>
      <c r="C220" s="156" t="s">
        <v>81</v>
      </c>
      <c r="D220" s="143" t="s">
        <v>81</v>
      </c>
      <c r="E220" s="157" t="s">
        <v>81</v>
      </c>
      <c r="F220" s="143" t="s">
        <v>81</v>
      </c>
      <c r="G220" s="144" t="s">
        <v>81</v>
      </c>
      <c r="H220" s="145" t="s">
        <v>81</v>
      </c>
      <c r="I220" s="141">
        <f>'2016 CER'!P3</f>
        <v>0</v>
      </c>
      <c r="J220" s="141">
        <f>'2016 CER'!B17</f>
        <v>0</v>
      </c>
      <c r="K220" s="148">
        <f t="shared" si="410"/>
        <v>0</v>
      </c>
      <c r="L220" s="141">
        <v>0</v>
      </c>
      <c r="M220" s="149">
        <f>Account_CP1!DF19-Account_CP1!CZ19</f>
        <v>0</v>
      </c>
      <c r="N220" s="141">
        <f>Account_CP1!DG19-Account_CP1!DA19</f>
        <v>0</v>
      </c>
      <c r="O220" s="141">
        <f>Account_CP1!DH19-Account_CP1!DB19</f>
        <v>3191</v>
      </c>
      <c r="P220" s="141" t="s">
        <v>81</v>
      </c>
      <c r="Q220" s="150" t="s">
        <v>81</v>
      </c>
      <c r="R220" s="143" t="s">
        <v>81</v>
      </c>
      <c r="S220" s="143" t="s">
        <v>81</v>
      </c>
      <c r="T220" s="148" t="s">
        <v>81</v>
      </c>
      <c r="U220" s="141">
        <v>0</v>
      </c>
      <c r="V220" s="149" t="s">
        <v>81</v>
      </c>
      <c r="W220" s="141" t="s">
        <v>81</v>
      </c>
      <c r="X220" s="150" t="s">
        <v>81</v>
      </c>
      <c r="Y220" s="141" t="s">
        <v>81</v>
      </c>
      <c r="Z220" s="141" t="s">
        <v>81</v>
      </c>
      <c r="AA220" s="157" t="s">
        <v>81</v>
      </c>
      <c r="AB220" s="149" t="s">
        <v>81</v>
      </c>
      <c r="AC220" s="141" t="s">
        <v>81</v>
      </c>
      <c r="AD220" s="150" t="s">
        <v>81</v>
      </c>
      <c r="AE220" s="141">
        <f t="shared" si="411"/>
        <v>0</v>
      </c>
      <c r="AF220" s="141">
        <f t="shared" si="411"/>
        <v>0</v>
      </c>
      <c r="AG220" s="155">
        <f t="shared" si="413"/>
        <v>0</v>
      </c>
      <c r="AH220" s="149">
        <f t="shared" si="309"/>
        <v>0</v>
      </c>
      <c r="AI220" s="149">
        <f t="shared" si="415"/>
        <v>0</v>
      </c>
      <c r="AJ220" s="141">
        <f t="shared" si="415"/>
        <v>0</v>
      </c>
      <c r="AK220" s="150">
        <f t="shared" si="415"/>
        <v>3191</v>
      </c>
    </row>
    <row r="221" spans="1:37" x14ac:dyDescent="0.15">
      <c r="A221" s="251"/>
      <c r="B221" s="81">
        <v>2015</v>
      </c>
      <c r="C221" s="156">
        <f>'2015 AAU'!O3</f>
        <v>14151</v>
      </c>
      <c r="D221" s="143">
        <f>'2015 AAU'!B16</f>
        <v>2246600</v>
      </c>
      <c r="E221" s="157">
        <f t="shared" ref="E221:E228" si="416">C221-D221</f>
        <v>-2232449</v>
      </c>
      <c r="F221" s="143">
        <f>Account_CP1!AX19-Account_CP1!AR19</f>
        <v>184755122</v>
      </c>
      <c r="G221" s="144">
        <f>Account_CP1!AY19-Account_CP1!AS19</f>
        <v>0</v>
      </c>
      <c r="H221" s="145">
        <f>Account_CP1!AZ19-Account_CP1!AT19</f>
        <v>0</v>
      </c>
      <c r="I221" s="141">
        <f>'2015 CER'!P3</f>
        <v>1891788</v>
      </c>
      <c r="J221" s="141">
        <f>'2015 CER'!B17</f>
        <v>1719817</v>
      </c>
      <c r="K221" s="148">
        <f t="shared" si="410"/>
        <v>171971</v>
      </c>
      <c r="L221" s="141">
        <v>0</v>
      </c>
      <c r="M221" s="149">
        <f>Account_CP1!CZ19-Account_CP1!CT19</f>
        <v>0</v>
      </c>
      <c r="N221" s="141">
        <f>Account_CP1!DA19-Account_CP1!CU19</f>
        <v>0</v>
      </c>
      <c r="O221" s="141">
        <f>Account_CP1!DB19-Account_CP1!CV19</f>
        <v>1329</v>
      </c>
      <c r="P221" s="141" t="s">
        <v>81</v>
      </c>
      <c r="Q221" s="150" t="s">
        <v>81</v>
      </c>
      <c r="R221" s="143">
        <f>'2015 ERU'!O3</f>
        <v>550502</v>
      </c>
      <c r="S221" s="143">
        <f>'2015 ERU'!B16</f>
        <v>0</v>
      </c>
      <c r="T221" s="148">
        <f t="shared" ref="T221:T228" si="417">R221-S221</f>
        <v>550502</v>
      </c>
      <c r="U221" s="141">
        <v>0</v>
      </c>
      <c r="V221" s="149">
        <f>Account_CP1!GF19-Account_CP1!FZ19</f>
        <v>0</v>
      </c>
      <c r="W221" s="141">
        <f>Account_CP1!GG19-Account_CP1!GA19</f>
        <v>0</v>
      </c>
      <c r="X221" s="150">
        <f>Account_CP1!GH19-Account_CP1!GB19</f>
        <v>0</v>
      </c>
      <c r="Y221" s="141">
        <v>0</v>
      </c>
      <c r="Z221" s="141">
        <v>0</v>
      </c>
      <c r="AA221" s="157">
        <f t="shared" ref="AA221:AA228" si="418">Y221-Z221</f>
        <v>0</v>
      </c>
      <c r="AB221" s="149">
        <f>Account_CP1!HJ19-Account_CP1!HD19</f>
        <v>44760045</v>
      </c>
      <c r="AC221" s="143">
        <f>Account_CP1!HK19-Account_CP1!HE19</f>
        <v>10107906</v>
      </c>
      <c r="AD221" s="171">
        <f>Account_CP1!HL19-Account_CP1!HF19</f>
        <v>0</v>
      </c>
      <c r="AE221" s="143">
        <f t="shared" ref="AE221:AF228" si="419">SUM(C221+I221+R221+Y221)</f>
        <v>2456441</v>
      </c>
      <c r="AF221" s="143">
        <f t="shared" si="419"/>
        <v>3966417</v>
      </c>
      <c r="AG221" s="155">
        <f t="shared" si="413"/>
        <v>-1509976</v>
      </c>
      <c r="AH221" s="149">
        <f t="shared" si="309"/>
        <v>0</v>
      </c>
      <c r="AI221" s="149">
        <f t="shared" si="415"/>
        <v>229515167</v>
      </c>
      <c r="AJ221" s="141">
        <f t="shared" si="415"/>
        <v>10107906</v>
      </c>
      <c r="AK221" s="150">
        <f t="shared" si="415"/>
        <v>1329</v>
      </c>
    </row>
    <row r="222" spans="1:37" x14ac:dyDescent="0.15">
      <c r="A222" s="251"/>
      <c r="B222" s="81">
        <v>2014</v>
      </c>
      <c r="C222" s="156">
        <f>'2014 AAU'!O3</f>
        <v>367996</v>
      </c>
      <c r="D222" s="143">
        <f>'2014 AAU'!B16</f>
        <v>0</v>
      </c>
      <c r="E222" s="157">
        <f t="shared" si="416"/>
        <v>367996</v>
      </c>
      <c r="F222" s="143">
        <f>Account_CP1!AR19-Account_CP1!AL19</f>
        <v>0</v>
      </c>
      <c r="G222" s="144">
        <f>Account_CP1!AS19-Account_CP1!AM19</f>
        <v>0</v>
      </c>
      <c r="H222" s="145">
        <f>Account_CP1!AT19-Account_CP1!AN19</f>
        <v>0</v>
      </c>
      <c r="I222" s="141">
        <f>'2014 CER'!P3</f>
        <v>613919</v>
      </c>
      <c r="J222" s="141">
        <f>'2014 CER'!B17</f>
        <v>2115762</v>
      </c>
      <c r="K222" s="148">
        <f t="shared" si="410"/>
        <v>-1501843</v>
      </c>
      <c r="L222" s="141">
        <v>0</v>
      </c>
      <c r="M222" s="149">
        <f>Account_CP1!CT19-Account_CP1!CN19</f>
        <v>0</v>
      </c>
      <c r="N222" s="141">
        <f>Account_CP1!CU19-Account_CP1!CO19</f>
        <v>0</v>
      </c>
      <c r="O222" s="141">
        <f>Account_CP1!CV19-Account_CP1!CP19</f>
        <v>97767</v>
      </c>
      <c r="P222" s="141" t="s">
        <v>81</v>
      </c>
      <c r="Q222" s="150" t="s">
        <v>81</v>
      </c>
      <c r="R222" s="143">
        <f>'2014 ERU'!O3</f>
        <v>232</v>
      </c>
      <c r="S222" s="143">
        <f>'2014 ERU'!B16</f>
        <v>0</v>
      </c>
      <c r="T222" s="148">
        <f t="shared" si="417"/>
        <v>232</v>
      </c>
      <c r="U222" s="141">
        <v>0</v>
      </c>
      <c r="V222" s="149">
        <f>Account_CP1!FZ19-Account_CP1!FT19</f>
        <v>0</v>
      </c>
      <c r="W222" s="141">
        <f>Account_CP1!GA19-Account_CP1!FU19</f>
        <v>0</v>
      </c>
      <c r="X222" s="150">
        <f>Account_CP1!GB19-Account_CP1!FV19</f>
        <v>0</v>
      </c>
      <c r="Y222" s="141">
        <v>0</v>
      </c>
      <c r="Z222" s="141">
        <v>0</v>
      </c>
      <c r="AA222" s="157">
        <f t="shared" si="418"/>
        <v>0</v>
      </c>
      <c r="AB222" s="149">
        <f>Account_CP1!HD19-Account_CP1!GX19</f>
        <v>0</v>
      </c>
      <c r="AC222" s="143">
        <f>Account_CP1!HE19-Account_CP1!GY19</f>
        <v>0</v>
      </c>
      <c r="AD222" s="171">
        <f>Account_CP1!HF19-Account_CP1!GZ19</f>
        <v>0</v>
      </c>
      <c r="AE222" s="143">
        <f t="shared" si="419"/>
        <v>982147</v>
      </c>
      <c r="AF222" s="143">
        <f t="shared" si="419"/>
        <v>2115762</v>
      </c>
      <c r="AG222" s="155">
        <f t="shared" si="413"/>
        <v>-1133615</v>
      </c>
      <c r="AH222" s="149">
        <f t="shared" si="309"/>
        <v>0</v>
      </c>
      <c r="AI222" s="149">
        <f t="shared" si="415"/>
        <v>0</v>
      </c>
      <c r="AJ222" s="141">
        <f t="shared" si="415"/>
        <v>0</v>
      </c>
      <c r="AK222" s="150">
        <f t="shared" si="415"/>
        <v>97767</v>
      </c>
    </row>
    <row r="223" spans="1:37" x14ac:dyDescent="0.15">
      <c r="A223" s="251"/>
      <c r="B223" s="81">
        <v>2013</v>
      </c>
      <c r="C223" s="156">
        <f>'2013 AAU'!O3</f>
        <v>0</v>
      </c>
      <c r="D223" s="143">
        <f>'2013 AAU'!B16</f>
        <v>19831911</v>
      </c>
      <c r="E223" s="157">
        <f t="shared" si="416"/>
        <v>-19831911</v>
      </c>
      <c r="F223" s="143">
        <f>Account_CP1!AL19-Account_CP1!AF19</f>
        <v>18644439</v>
      </c>
      <c r="G223" s="144">
        <f>Account_CP1!AM19-Account_CP1!AG19</f>
        <v>0</v>
      </c>
      <c r="H223" s="145">
        <f>Account_CP1!AN19-Account_CP1!AH19</f>
        <v>0</v>
      </c>
      <c r="I223" s="141">
        <f>'2013 CER'!P3</f>
        <v>5590476</v>
      </c>
      <c r="J223" s="141">
        <f>'2013 CER'!B17</f>
        <v>855038</v>
      </c>
      <c r="K223" s="148">
        <f t="shared" si="410"/>
        <v>4735438</v>
      </c>
      <c r="L223" s="141">
        <v>0</v>
      </c>
      <c r="M223" s="149">
        <f>Account_CP1!CN19-Account_CP1!CH19</f>
        <v>2430677</v>
      </c>
      <c r="N223" s="141">
        <f>Account_CP1!CO19-Account_CP1!CI19</f>
        <v>0</v>
      </c>
      <c r="O223" s="141">
        <f>Account_CP1!CP19-Account_CP1!CJ19</f>
        <v>64695</v>
      </c>
      <c r="P223" s="141" t="s">
        <v>81</v>
      </c>
      <c r="Q223" s="150" t="s">
        <v>81</v>
      </c>
      <c r="R223" s="143">
        <f>'2013 ERU'!O3</f>
        <v>5033768</v>
      </c>
      <c r="S223" s="143">
        <f>'2013 ERU'!B16</f>
        <v>1820211</v>
      </c>
      <c r="T223" s="148">
        <f t="shared" si="417"/>
        <v>3213557</v>
      </c>
      <c r="U223" s="141">
        <v>0</v>
      </c>
      <c r="V223" s="149">
        <f>Account_CP1!FT19-Account_CP1!FN19</f>
        <v>4154835</v>
      </c>
      <c r="W223" s="141">
        <f>Account_CP1!FU19-Account_CP1!FO19</f>
        <v>0</v>
      </c>
      <c r="X223" s="150">
        <f>Account_CP1!FV19-Account_CP1!FP19</f>
        <v>0</v>
      </c>
      <c r="Y223" s="141">
        <v>0</v>
      </c>
      <c r="Z223" s="141">
        <v>0</v>
      </c>
      <c r="AA223" s="157">
        <f t="shared" si="418"/>
        <v>0</v>
      </c>
      <c r="AB223" s="149">
        <f>Account_CP1!GX19-Account_CP1!GR19</f>
        <v>0</v>
      </c>
      <c r="AC223" s="143">
        <f>Account_CP1!GY19-Account_CP1!GS19</f>
        <v>0</v>
      </c>
      <c r="AD223" s="171">
        <f>Account_CP1!GZ19-Account_CP1!GT19</f>
        <v>0</v>
      </c>
      <c r="AE223" s="143">
        <f t="shared" si="419"/>
        <v>10624244</v>
      </c>
      <c r="AF223" s="143">
        <f t="shared" si="419"/>
        <v>22507160</v>
      </c>
      <c r="AG223" s="155">
        <f t="shared" si="413"/>
        <v>-11882916</v>
      </c>
      <c r="AH223" s="149">
        <f t="shared" si="309"/>
        <v>0</v>
      </c>
      <c r="AI223" s="149">
        <f t="shared" si="415"/>
        <v>25229951</v>
      </c>
      <c r="AJ223" s="141">
        <f t="shared" si="415"/>
        <v>0</v>
      </c>
      <c r="AK223" s="150">
        <f t="shared" si="415"/>
        <v>64695</v>
      </c>
    </row>
    <row r="224" spans="1:37" x14ac:dyDescent="0.15">
      <c r="A224" s="251"/>
      <c r="B224" s="81">
        <v>2012</v>
      </c>
      <c r="C224" s="156">
        <f>'2012 AAU'!O3</f>
        <v>1822960</v>
      </c>
      <c r="D224" s="143">
        <f>'2012 AAU'!B16</f>
        <v>2385358</v>
      </c>
      <c r="E224" s="157">
        <f t="shared" si="416"/>
        <v>-562398</v>
      </c>
      <c r="F224" s="143">
        <f>Account_CP1!AF19-Account_CP1!Z19</f>
        <v>21982828</v>
      </c>
      <c r="G224" s="144">
        <f>Account_CP1!AG19-Account_CP1!AA19</f>
        <v>0</v>
      </c>
      <c r="H224" s="145">
        <f>Account_CP1!AH19-Account_CP1!AB19</f>
        <v>0</v>
      </c>
      <c r="I224" s="141">
        <f>'2012 CER'!P3</f>
        <v>3289158</v>
      </c>
      <c r="J224" s="141">
        <f>'2012 CER'!B17</f>
        <v>1676823</v>
      </c>
      <c r="K224" s="148">
        <f t="shared" si="410"/>
        <v>1612335</v>
      </c>
      <c r="L224" s="141">
        <v>0</v>
      </c>
      <c r="M224" s="149">
        <f>Account_CP1!CH19-Account_CP1!CB19</f>
        <v>2897651</v>
      </c>
      <c r="N224" s="141">
        <f>Account_CP1!CI19-Account_CP1!CC19</f>
        <v>0</v>
      </c>
      <c r="O224" s="141">
        <f>Account_CP1!CJ19-Account_CP1!CD19</f>
        <v>0</v>
      </c>
      <c r="P224" s="141" t="s">
        <v>81</v>
      </c>
      <c r="Q224" s="150" t="s">
        <v>81</v>
      </c>
      <c r="R224" s="143">
        <f>'2012 ERU'!O3</f>
        <v>3166342</v>
      </c>
      <c r="S224" s="143">
        <f>'2012 ERU'!B16</f>
        <v>2651467</v>
      </c>
      <c r="T224" s="148">
        <f t="shared" si="417"/>
        <v>514875</v>
      </c>
      <c r="U224" s="141">
        <v>0</v>
      </c>
      <c r="V224" s="149">
        <f>Account_CP1!FN19-Account_CP1!FH19</f>
        <v>92811</v>
      </c>
      <c r="W224" s="141">
        <f>Account_CP1!FO19-Account_CP1!FI19</f>
        <v>0</v>
      </c>
      <c r="X224" s="150">
        <f>Account_CP1!FP19-Account_CP1!FJ19</f>
        <v>0</v>
      </c>
      <c r="Y224" s="143">
        <f>'2012 RMU'!O3</f>
        <v>0</v>
      </c>
      <c r="Z224" s="143">
        <f>'2012 RMU'!B16</f>
        <v>0</v>
      </c>
      <c r="AA224" s="157">
        <f t="shared" si="418"/>
        <v>0</v>
      </c>
      <c r="AB224" s="149">
        <f>Account_CP1!GR19-Account_CP1!GL19</f>
        <v>0</v>
      </c>
      <c r="AC224" s="143">
        <f>Account_CP1!GS19-Account_CP1!GM19</f>
        <v>0</v>
      </c>
      <c r="AD224" s="171">
        <f>Account_CP1!GT19-Account_CP1!GN19</f>
        <v>0</v>
      </c>
      <c r="AE224" s="143">
        <f t="shared" si="419"/>
        <v>8278460</v>
      </c>
      <c r="AF224" s="143">
        <f t="shared" si="419"/>
        <v>6713648</v>
      </c>
      <c r="AG224" s="155">
        <f t="shared" si="413"/>
        <v>1564812</v>
      </c>
      <c r="AH224" s="149">
        <f t="shared" si="309"/>
        <v>0</v>
      </c>
      <c r="AI224" s="149">
        <f t="shared" si="415"/>
        <v>24973290</v>
      </c>
      <c r="AJ224" s="141">
        <f t="shared" si="415"/>
        <v>0</v>
      </c>
      <c r="AK224" s="150">
        <f t="shared" si="415"/>
        <v>0</v>
      </c>
    </row>
    <row r="225" spans="1:37" x14ac:dyDescent="0.15">
      <c r="A225" s="251"/>
      <c r="B225" s="81">
        <v>2011</v>
      </c>
      <c r="C225" s="156">
        <f>'2011 AAU'!O3</f>
        <v>5540053</v>
      </c>
      <c r="D225" s="143">
        <f>'2011 AAU'!B16</f>
        <v>11805985</v>
      </c>
      <c r="E225" s="157">
        <f t="shared" si="416"/>
        <v>-6265932</v>
      </c>
      <c r="F225" s="143">
        <f>Account_CP1!Z19-Account_CP1!T19</f>
        <v>22565716</v>
      </c>
      <c r="G225" s="144">
        <f>Account_CP1!AA19-Account_CP1!U19</f>
        <v>0</v>
      </c>
      <c r="H225" s="145">
        <f>Account_CP1!AB19-Account_CP1!V19</f>
        <v>0</v>
      </c>
      <c r="I225" s="141">
        <f>'2011 CER'!P3</f>
        <v>6791635</v>
      </c>
      <c r="J225" s="141">
        <f>'2011 CER'!B17</f>
        <v>4095757</v>
      </c>
      <c r="K225" s="148">
        <f t="shared" si="410"/>
        <v>2695878</v>
      </c>
      <c r="L225" s="141">
        <v>0</v>
      </c>
      <c r="M225" s="149">
        <f>Account_CP1!CB19-Account_CP1!BV19</f>
        <v>1278345</v>
      </c>
      <c r="N225" s="141">
        <f>Account_CP1!CC19-Account_CP1!BW19</f>
        <v>0</v>
      </c>
      <c r="O225" s="141">
        <f>Account_CP1!CD19-Account_CP1!BX19</f>
        <v>0</v>
      </c>
      <c r="P225" s="141" t="s">
        <v>81</v>
      </c>
      <c r="Q225" s="150" t="s">
        <v>81</v>
      </c>
      <c r="R225" s="143">
        <f>'2011 ERU'!O3</f>
        <v>600714</v>
      </c>
      <c r="S225" s="143">
        <f>'2011 ERU'!B16</f>
        <v>192915</v>
      </c>
      <c r="T225" s="148">
        <f t="shared" si="417"/>
        <v>407799</v>
      </c>
      <c r="U225" s="141">
        <v>0</v>
      </c>
      <c r="V225" s="149">
        <f>Account_CP1!FH19-Account_CP1!FB19</f>
        <v>319988</v>
      </c>
      <c r="W225" s="141">
        <f>Account_CP1!FI19-Account_CP1!FC19</f>
        <v>0</v>
      </c>
      <c r="X225" s="150">
        <f>Account_CP1!FJ19-Account_CP1!FD19</f>
        <v>0</v>
      </c>
      <c r="Y225" s="143">
        <f>'2011 RMU'!O3</f>
        <v>0</v>
      </c>
      <c r="Z225" s="143">
        <f>'2011 RMU'!B16</f>
        <v>0</v>
      </c>
      <c r="AA225" s="157">
        <f t="shared" si="418"/>
        <v>0</v>
      </c>
      <c r="AB225" s="149">
        <f>Account_CP1!GL19</f>
        <v>0</v>
      </c>
      <c r="AC225" s="143">
        <f>Account_CP1!GM19</f>
        <v>0</v>
      </c>
      <c r="AD225" s="171">
        <f>Account_CP1!GN19</f>
        <v>0</v>
      </c>
      <c r="AE225" s="143">
        <f t="shared" si="419"/>
        <v>12932402</v>
      </c>
      <c r="AF225" s="143">
        <f t="shared" si="419"/>
        <v>16094657</v>
      </c>
      <c r="AG225" s="155">
        <f t="shared" si="413"/>
        <v>-3162255</v>
      </c>
      <c r="AH225" s="149">
        <f t="shared" si="309"/>
        <v>0</v>
      </c>
      <c r="AI225" s="149">
        <f t="shared" si="415"/>
        <v>24164049</v>
      </c>
      <c r="AJ225" s="141">
        <f t="shared" si="415"/>
        <v>0</v>
      </c>
      <c r="AK225" s="150">
        <f t="shared" si="415"/>
        <v>0</v>
      </c>
    </row>
    <row r="226" spans="1:37" x14ac:dyDescent="0.15">
      <c r="A226" s="251"/>
      <c r="B226" s="81">
        <v>2010</v>
      </c>
      <c r="C226" s="156">
        <f>'2010 AAU'!O3</f>
        <v>6349425</v>
      </c>
      <c r="D226" s="143">
        <f>'2010 AAU'!B16</f>
        <v>13067978</v>
      </c>
      <c r="E226" s="157">
        <f t="shared" si="416"/>
        <v>-6718553</v>
      </c>
      <c r="F226" s="143">
        <f>Account_CP1!T19-Account_CP1!N19</f>
        <v>26779644</v>
      </c>
      <c r="G226" s="144">
        <f>Account_CP1!U19-Account_CP1!O19</f>
        <v>0</v>
      </c>
      <c r="H226" s="145">
        <f>Account_CP1!V19-Account_CP1!P19</f>
        <v>0</v>
      </c>
      <c r="I226" s="141">
        <f>'2010 CER'!P3</f>
        <v>5398909</v>
      </c>
      <c r="J226" s="141">
        <f>'2010 CER'!B17</f>
        <v>2947341</v>
      </c>
      <c r="K226" s="148">
        <f t="shared" si="410"/>
        <v>2451568</v>
      </c>
      <c r="L226" s="141">
        <v>0</v>
      </c>
      <c r="M226" s="149">
        <f>Account_CP1!BV19-Account_CP1!BP19</f>
        <v>1527532</v>
      </c>
      <c r="N226" s="141">
        <f>Account_CP1!BW19-Account_CP1!BQ19</f>
        <v>0</v>
      </c>
      <c r="O226" s="141">
        <f>Account_CP1!BX19-Account_CP1!BR19</f>
        <v>0</v>
      </c>
      <c r="P226" s="141" t="s">
        <v>81</v>
      </c>
      <c r="Q226" s="150" t="s">
        <v>81</v>
      </c>
      <c r="R226" s="143">
        <f>'2010 ERU'!O3</f>
        <v>5000</v>
      </c>
      <c r="S226" s="143">
        <f>'2010 ERU'!B16</f>
        <v>0</v>
      </c>
      <c r="T226" s="148">
        <f t="shared" si="417"/>
        <v>5000</v>
      </c>
      <c r="U226" s="141">
        <v>0</v>
      </c>
      <c r="V226" s="149">
        <f>Account_CP1!FB19-Account_CP1!EV19</f>
        <v>0</v>
      </c>
      <c r="W226" s="141">
        <f>Account_CP1!FC19-Account_CP1!EW19</f>
        <v>0</v>
      </c>
      <c r="X226" s="150">
        <f>Account_CP1!FD19-Account_CP1!EX19</f>
        <v>0</v>
      </c>
      <c r="Y226" s="143">
        <v>0</v>
      </c>
      <c r="Z226" s="143">
        <v>0</v>
      </c>
      <c r="AA226" s="157">
        <f t="shared" si="418"/>
        <v>0</v>
      </c>
      <c r="AB226" s="149" t="s">
        <v>81</v>
      </c>
      <c r="AC226" s="143" t="s">
        <v>81</v>
      </c>
      <c r="AD226" s="171" t="s">
        <v>81</v>
      </c>
      <c r="AE226" s="143">
        <f t="shared" si="419"/>
        <v>11753334</v>
      </c>
      <c r="AF226" s="143">
        <f t="shared" si="419"/>
        <v>16015319</v>
      </c>
      <c r="AG226" s="155">
        <f t="shared" si="413"/>
        <v>-4261985</v>
      </c>
      <c r="AH226" s="149">
        <f t="shared" si="309"/>
        <v>0</v>
      </c>
      <c r="AI226" s="149">
        <f t="shared" si="415"/>
        <v>28307176</v>
      </c>
      <c r="AJ226" s="141">
        <f t="shared" si="415"/>
        <v>0</v>
      </c>
      <c r="AK226" s="150">
        <f t="shared" si="415"/>
        <v>0</v>
      </c>
    </row>
    <row r="227" spans="1:37" x14ac:dyDescent="0.15">
      <c r="A227" s="251"/>
      <c r="B227" s="81">
        <v>2009</v>
      </c>
      <c r="C227" s="156">
        <f>'2009 AAU'!O3</f>
        <v>28019395</v>
      </c>
      <c r="D227" s="143">
        <f>'2009 AAU'!B16</f>
        <v>27039815</v>
      </c>
      <c r="E227" s="157">
        <f t="shared" si="416"/>
        <v>979580</v>
      </c>
      <c r="F227" s="143">
        <f>Account_CP1!N19-Account_CP1!H19</f>
        <v>27923069</v>
      </c>
      <c r="G227" s="144">
        <f>Account_CP1!O19-Account_CP1!I19</f>
        <v>0</v>
      </c>
      <c r="H227" s="145">
        <f>Account_CP1!P19-Account_CP1!J19</f>
        <v>0</v>
      </c>
      <c r="I227" s="141">
        <f>'2009 CER'!P3</f>
        <v>3627324</v>
      </c>
      <c r="J227" s="141">
        <f>'2009 CER'!B17</f>
        <v>604981</v>
      </c>
      <c r="K227" s="148">
        <f t="shared" si="410"/>
        <v>3022343</v>
      </c>
      <c r="L227" s="141">
        <v>0</v>
      </c>
      <c r="M227" s="149">
        <f>Account_CP1!BP19-Account_CP1!BJ19</f>
        <v>1985373</v>
      </c>
      <c r="N227" s="141">
        <f>Account_CP1!BQ19-Account_CP1!BK19</f>
        <v>0</v>
      </c>
      <c r="O227" s="141">
        <f>Account_CP1!BR19-Account_CP1!BL19</f>
        <v>0</v>
      </c>
      <c r="P227" s="141" t="s">
        <v>81</v>
      </c>
      <c r="Q227" s="150" t="s">
        <v>81</v>
      </c>
      <c r="R227" s="143">
        <f>'2009 ERU'!O3</f>
        <v>0</v>
      </c>
      <c r="S227" s="143">
        <f>'2009 ERU'!B16</f>
        <v>0</v>
      </c>
      <c r="T227" s="148">
        <f t="shared" si="417"/>
        <v>0</v>
      </c>
      <c r="U227" s="141">
        <v>0</v>
      </c>
      <c r="V227" s="149">
        <f>Account_CP1!EV19-Account_CP1!EP19</f>
        <v>0</v>
      </c>
      <c r="W227" s="141">
        <f>Account_CP1!EW19-Account_CP1!EQ19</f>
        <v>0</v>
      </c>
      <c r="X227" s="150">
        <f>Account_CP1!EX19-Account_CP1!ER19</f>
        <v>0</v>
      </c>
      <c r="Y227" s="143">
        <v>0</v>
      </c>
      <c r="Z227" s="143">
        <v>0</v>
      </c>
      <c r="AA227" s="157">
        <f t="shared" si="418"/>
        <v>0</v>
      </c>
      <c r="AB227" s="149" t="s">
        <v>81</v>
      </c>
      <c r="AC227" s="143" t="s">
        <v>81</v>
      </c>
      <c r="AD227" s="171" t="s">
        <v>81</v>
      </c>
      <c r="AE227" s="143">
        <f t="shared" si="419"/>
        <v>31646719</v>
      </c>
      <c r="AF227" s="143">
        <f t="shared" si="419"/>
        <v>27644796</v>
      </c>
      <c r="AG227" s="155">
        <f t="shared" si="413"/>
        <v>4001923</v>
      </c>
      <c r="AH227" s="149">
        <f t="shared" si="309"/>
        <v>0</v>
      </c>
      <c r="AI227" s="149">
        <f t="shared" si="415"/>
        <v>29908442</v>
      </c>
      <c r="AJ227" s="141">
        <f t="shared" si="415"/>
        <v>0</v>
      </c>
      <c r="AK227" s="150">
        <f t="shared" si="415"/>
        <v>0</v>
      </c>
    </row>
    <row r="228" spans="1:37" x14ac:dyDescent="0.15">
      <c r="A228" s="251"/>
      <c r="B228" s="81">
        <v>2008</v>
      </c>
      <c r="C228" s="156">
        <f>'2008 AAU'!O3</f>
        <v>3503501</v>
      </c>
      <c r="D228" s="143">
        <f>'2008 AAU'!B16</f>
        <v>7917857</v>
      </c>
      <c r="E228" s="157">
        <f t="shared" si="416"/>
        <v>-4414356</v>
      </c>
      <c r="F228" s="143">
        <f>Account_CP1!H19</f>
        <v>0</v>
      </c>
      <c r="G228" s="144">
        <f>Account_CP1!I19</f>
        <v>0</v>
      </c>
      <c r="H228" s="145">
        <f>Account_CP1!J19</f>
        <v>0</v>
      </c>
      <c r="I228" s="141">
        <f>'2008 CER'!P3</f>
        <v>1533397</v>
      </c>
      <c r="J228" s="141">
        <f>'2008 CER'!B17</f>
        <v>288000</v>
      </c>
      <c r="K228" s="148">
        <f t="shared" si="410"/>
        <v>1245397</v>
      </c>
      <c r="L228" s="141">
        <v>0</v>
      </c>
      <c r="M228" s="149">
        <f>Account_CP1!BJ19</f>
        <v>0</v>
      </c>
      <c r="N228" s="141">
        <f>Account_CP1!BK19</f>
        <v>0</v>
      </c>
      <c r="O228" s="141">
        <f>Account_CP1!BL19</f>
        <v>0</v>
      </c>
      <c r="P228" s="141" t="s">
        <v>81</v>
      </c>
      <c r="Q228" s="150" t="s">
        <v>81</v>
      </c>
      <c r="R228" s="143">
        <v>0</v>
      </c>
      <c r="S228" s="143">
        <v>0</v>
      </c>
      <c r="T228" s="148">
        <f t="shared" si="417"/>
        <v>0</v>
      </c>
      <c r="U228" s="141">
        <v>0</v>
      </c>
      <c r="V228" s="149">
        <f>Account_CP1!EP19</f>
        <v>0</v>
      </c>
      <c r="W228" s="141">
        <f>Account_CP1!EQ19</f>
        <v>0</v>
      </c>
      <c r="X228" s="150">
        <f>Account_CP1!ER19</f>
        <v>0</v>
      </c>
      <c r="Y228" s="143">
        <v>0</v>
      </c>
      <c r="Z228" s="143">
        <v>0</v>
      </c>
      <c r="AA228" s="157">
        <f t="shared" si="418"/>
        <v>0</v>
      </c>
      <c r="AB228" s="149" t="s">
        <v>81</v>
      </c>
      <c r="AC228" s="143" t="s">
        <v>81</v>
      </c>
      <c r="AD228" s="171" t="s">
        <v>81</v>
      </c>
      <c r="AE228" s="143">
        <f t="shared" si="419"/>
        <v>5036898</v>
      </c>
      <c r="AF228" s="143">
        <f t="shared" si="419"/>
        <v>8205857</v>
      </c>
      <c r="AG228" s="155">
        <f t="shared" si="413"/>
        <v>-3168959</v>
      </c>
      <c r="AH228" s="149">
        <f t="shared" si="309"/>
        <v>0</v>
      </c>
      <c r="AI228" s="149">
        <f t="shared" si="415"/>
        <v>0</v>
      </c>
      <c r="AJ228" s="141">
        <f t="shared" si="415"/>
        <v>0</v>
      </c>
      <c r="AK228" s="150">
        <f t="shared" si="415"/>
        <v>0</v>
      </c>
    </row>
    <row r="229" spans="1:37" ht="15" x14ac:dyDescent="0.15">
      <c r="A229" s="252"/>
      <c r="B229" s="83" t="s">
        <v>233</v>
      </c>
      <c r="C229" s="151">
        <f t="shared" ref="C229:O229" si="420">SUM(C215:C228)</f>
        <v>45617481</v>
      </c>
      <c r="D229" s="152">
        <f t="shared" si="420"/>
        <v>84295504</v>
      </c>
      <c r="E229" s="153">
        <f t="shared" si="420"/>
        <v>-38678023</v>
      </c>
      <c r="F229" s="172">
        <f t="shared" si="420"/>
        <v>302650818</v>
      </c>
      <c r="G229" s="152">
        <f t="shared" si="420"/>
        <v>0</v>
      </c>
      <c r="H229" s="181">
        <f t="shared" si="420"/>
        <v>0</v>
      </c>
      <c r="I229" s="152">
        <f t="shared" si="420"/>
        <v>28736606</v>
      </c>
      <c r="J229" s="152">
        <f t="shared" si="420"/>
        <v>14303519</v>
      </c>
      <c r="K229" s="152">
        <f t="shared" si="420"/>
        <v>14433087</v>
      </c>
      <c r="L229" s="152">
        <f t="shared" si="420"/>
        <v>0</v>
      </c>
      <c r="M229" s="152">
        <f t="shared" si="420"/>
        <v>10119578</v>
      </c>
      <c r="N229" s="152">
        <f t="shared" si="420"/>
        <v>0</v>
      </c>
      <c r="O229" s="152">
        <f t="shared" si="420"/>
        <v>167190</v>
      </c>
      <c r="P229" s="154" t="s">
        <v>81</v>
      </c>
      <c r="Q229" s="170" t="s">
        <v>81</v>
      </c>
      <c r="R229" s="152">
        <f t="shared" ref="R229:AK229" si="421">SUM(R215:R228)</f>
        <v>9356558</v>
      </c>
      <c r="S229" s="152">
        <f t="shared" si="421"/>
        <v>4664593</v>
      </c>
      <c r="T229" s="153">
        <f t="shared" si="421"/>
        <v>4691965</v>
      </c>
      <c r="U229" s="152">
        <f t="shared" si="421"/>
        <v>0</v>
      </c>
      <c r="V229" s="174">
        <f t="shared" si="421"/>
        <v>4567634</v>
      </c>
      <c r="W229" s="176">
        <f t="shared" si="421"/>
        <v>0</v>
      </c>
      <c r="X229" s="187">
        <f t="shared" si="421"/>
        <v>0</v>
      </c>
      <c r="Y229" s="152">
        <f t="shared" si="421"/>
        <v>0</v>
      </c>
      <c r="Z229" s="152">
        <f t="shared" si="421"/>
        <v>0</v>
      </c>
      <c r="AA229" s="153">
        <f t="shared" si="421"/>
        <v>0</v>
      </c>
      <c r="AB229" s="172">
        <f t="shared" si="421"/>
        <v>44760045</v>
      </c>
      <c r="AC229" s="152">
        <f t="shared" si="421"/>
        <v>10107906</v>
      </c>
      <c r="AD229" s="160">
        <f t="shared" si="421"/>
        <v>0</v>
      </c>
      <c r="AE229" s="152">
        <f t="shared" si="421"/>
        <v>83710645</v>
      </c>
      <c r="AF229" s="152">
        <f t="shared" si="421"/>
        <v>103263616</v>
      </c>
      <c r="AG229" s="153">
        <f t="shared" si="421"/>
        <v>-19552971</v>
      </c>
      <c r="AH229" s="152">
        <f t="shared" si="421"/>
        <v>0</v>
      </c>
      <c r="AI229" s="172">
        <f t="shared" si="421"/>
        <v>362098075</v>
      </c>
      <c r="AJ229" s="152">
        <f t="shared" si="421"/>
        <v>10107906</v>
      </c>
      <c r="AK229" s="160">
        <f t="shared" si="421"/>
        <v>167190</v>
      </c>
    </row>
    <row r="230" spans="1:37" x14ac:dyDescent="0.15">
      <c r="A230" s="250" t="s">
        <v>164</v>
      </c>
      <c r="B230" s="82">
        <v>2021</v>
      </c>
      <c r="C230" s="156" t="s">
        <v>81</v>
      </c>
      <c r="D230" s="143" t="s">
        <v>81</v>
      </c>
      <c r="E230" s="157" t="s">
        <v>81</v>
      </c>
      <c r="F230" s="143" t="s">
        <v>81</v>
      </c>
      <c r="G230" s="144" t="s">
        <v>81</v>
      </c>
      <c r="H230" s="145" t="s">
        <v>81</v>
      </c>
      <c r="I230" s="141">
        <f>'2021 CER'!$Q$3</f>
        <v>0</v>
      </c>
      <c r="J230" s="141">
        <f>'2021 CER'!$B$18</f>
        <v>0</v>
      </c>
      <c r="K230" s="148">
        <f t="shared" ref="K230" si="422">I230-J230</f>
        <v>0</v>
      </c>
      <c r="L230" s="141">
        <v>0</v>
      </c>
      <c r="M230" s="173">
        <f>Account_CP1!$EJ$11-Account_CP1!$ED$11</f>
        <v>0</v>
      </c>
      <c r="N230" s="175">
        <f>Account_CP1!$EE$11-Account_CP1!$DY$11</f>
        <v>0</v>
      </c>
      <c r="O230" s="175">
        <f>Account_CP1!$EL$11-Account_CP1!$DZ$11</f>
        <v>0</v>
      </c>
      <c r="P230" s="141" t="s">
        <v>81</v>
      </c>
      <c r="Q230" s="150" t="s">
        <v>81</v>
      </c>
      <c r="R230" s="143" t="s">
        <v>81</v>
      </c>
      <c r="S230" s="143" t="s">
        <v>81</v>
      </c>
      <c r="T230" s="148" t="s">
        <v>81</v>
      </c>
      <c r="U230" s="141">
        <v>0</v>
      </c>
      <c r="V230" s="149" t="s">
        <v>81</v>
      </c>
      <c r="W230" s="141" t="s">
        <v>81</v>
      </c>
      <c r="X230" s="150" t="s">
        <v>81</v>
      </c>
      <c r="Y230" s="141" t="s">
        <v>81</v>
      </c>
      <c r="Z230" s="141" t="s">
        <v>81</v>
      </c>
      <c r="AA230" s="157" t="s">
        <v>81</v>
      </c>
      <c r="AB230" s="149" t="s">
        <v>81</v>
      </c>
      <c r="AC230" s="141" t="s">
        <v>81</v>
      </c>
      <c r="AD230" s="150" t="s">
        <v>81</v>
      </c>
      <c r="AE230" s="141">
        <f t="shared" ref="AE230" si="423">SUM(I230)</f>
        <v>0</v>
      </c>
      <c r="AF230" s="141">
        <f t="shared" ref="AF230" si="424">SUM(J230)</f>
        <v>0</v>
      </c>
      <c r="AG230" s="155">
        <f t="shared" ref="AG230" si="425">AE230-AF230</f>
        <v>0</v>
      </c>
      <c r="AH230" s="149">
        <f t="shared" ref="AH230" si="426">SUM(L230,U230)</f>
        <v>0</v>
      </c>
      <c r="AI230" s="149">
        <f t="shared" ref="AI230" si="427">SUM(F230,M230,V230,AB230)</f>
        <v>0</v>
      </c>
      <c r="AJ230" s="141">
        <f t="shared" ref="AJ230" si="428">SUM(G230,N230,W230,AC230)</f>
        <v>0</v>
      </c>
      <c r="AK230" s="150">
        <f t="shared" ref="AK230" si="429">SUM(H230,O230,X230,AD230)</f>
        <v>0</v>
      </c>
    </row>
    <row r="231" spans="1:37" x14ac:dyDescent="0.15">
      <c r="A231" s="251"/>
      <c r="B231" s="82">
        <v>2020</v>
      </c>
      <c r="C231" s="156" t="s">
        <v>81</v>
      </c>
      <c r="D231" s="143" t="s">
        <v>81</v>
      </c>
      <c r="E231" s="157" t="s">
        <v>81</v>
      </c>
      <c r="F231" s="143" t="s">
        <v>81</v>
      </c>
      <c r="G231" s="144" t="s">
        <v>81</v>
      </c>
      <c r="H231" s="145" t="s">
        <v>81</v>
      </c>
      <c r="I231" s="141">
        <f>'2020 CER'!$Q$3</f>
        <v>0</v>
      </c>
      <c r="J231" s="141">
        <f>'2020 CER'!$B$18</f>
        <v>0</v>
      </c>
      <c r="K231" s="148">
        <f t="shared" ref="K231" si="430">I231-J231</f>
        <v>0</v>
      </c>
      <c r="L231" s="141">
        <v>0</v>
      </c>
      <c r="M231" s="173">
        <f>Account_CP1!$ED$11-Account_CP1!$DX$11</f>
        <v>0</v>
      </c>
      <c r="N231" s="175">
        <f>Account_CP1!$EE$11-Account_CP1!$DY$11</f>
        <v>0</v>
      </c>
      <c r="O231" s="175">
        <f>Account_CP1!$EF$11-Account_CP1!$DZ$11</f>
        <v>0</v>
      </c>
      <c r="P231" s="141" t="s">
        <v>81</v>
      </c>
      <c r="Q231" s="150" t="s">
        <v>81</v>
      </c>
      <c r="R231" s="143" t="s">
        <v>81</v>
      </c>
      <c r="S231" s="143" t="s">
        <v>81</v>
      </c>
      <c r="T231" s="148" t="s">
        <v>81</v>
      </c>
      <c r="U231" s="141">
        <v>0</v>
      </c>
      <c r="V231" s="149" t="s">
        <v>81</v>
      </c>
      <c r="W231" s="141" t="s">
        <v>81</v>
      </c>
      <c r="X231" s="150" t="s">
        <v>81</v>
      </c>
      <c r="Y231" s="141" t="s">
        <v>81</v>
      </c>
      <c r="Z231" s="141" t="s">
        <v>81</v>
      </c>
      <c r="AA231" s="157" t="s">
        <v>81</v>
      </c>
      <c r="AB231" s="149" t="s">
        <v>81</v>
      </c>
      <c r="AC231" s="141" t="s">
        <v>81</v>
      </c>
      <c r="AD231" s="150" t="s">
        <v>81</v>
      </c>
      <c r="AE231" s="141">
        <f t="shared" ref="AE231" si="431">SUM(I231)</f>
        <v>0</v>
      </c>
      <c r="AF231" s="141">
        <f t="shared" ref="AF231" si="432">SUM(J231)</f>
        <v>0</v>
      </c>
      <c r="AG231" s="155">
        <f t="shared" ref="AG231" si="433">AE231-AF231</f>
        <v>0</v>
      </c>
      <c r="AH231" s="149">
        <f t="shared" ref="AH231" si="434">SUM(L231,U231)</f>
        <v>0</v>
      </c>
      <c r="AI231" s="149">
        <f t="shared" ref="AI231" si="435">SUM(F231,M231,V231,AB231)</f>
        <v>0</v>
      </c>
      <c r="AJ231" s="141">
        <f t="shared" ref="AJ231" si="436">SUM(G231,N231,W231,AC231)</f>
        <v>0</v>
      </c>
      <c r="AK231" s="150">
        <f t="shared" ref="AK231" si="437">SUM(H231,O231,X231,AD231)</f>
        <v>0</v>
      </c>
    </row>
    <row r="232" spans="1:37" x14ac:dyDescent="0.15">
      <c r="A232" s="251"/>
      <c r="B232" s="82">
        <v>2019</v>
      </c>
      <c r="C232" s="156" t="s">
        <v>81</v>
      </c>
      <c r="D232" s="143" t="s">
        <v>81</v>
      </c>
      <c r="E232" s="157" t="s">
        <v>81</v>
      </c>
      <c r="F232" s="143" t="s">
        <v>81</v>
      </c>
      <c r="G232" s="144" t="s">
        <v>81</v>
      </c>
      <c r="H232" s="145" t="s">
        <v>81</v>
      </c>
      <c r="I232" s="141">
        <f>'2019 CER'!$Q$3</f>
        <v>0</v>
      </c>
      <c r="J232" s="141">
        <f>'2019 CER'!$B$18</f>
        <v>0</v>
      </c>
      <c r="K232" s="148">
        <f t="shared" ref="K232:K243" si="438">I232-J232</f>
        <v>0</v>
      </c>
      <c r="L232" s="141">
        <v>0</v>
      </c>
      <c r="M232" s="173">
        <f>Account_CP1!$DX$11-Account_CP1!$DR$11</f>
        <v>0</v>
      </c>
      <c r="N232" s="175">
        <f>Account_CP1!$DY$11-Account_CP1!$DS$11</f>
        <v>0</v>
      </c>
      <c r="O232" s="175">
        <f>Account_CP1!$DZ$11-Account_CP1!$DT$11</f>
        <v>0</v>
      </c>
      <c r="P232" s="141" t="s">
        <v>81</v>
      </c>
      <c r="Q232" s="150" t="s">
        <v>81</v>
      </c>
      <c r="R232" s="143" t="s">
        <v>81</v>
      </c>
      <c r="S232" s="143" t="s">
        <v>81</v>
      </c>
      <c r="T232" s="148" t="s">
        <v>81</v>
      </c>
      <c r="U232" s="141">
        <v>0</v>
      </c>
      <c r="V232" s="149" t="s">
        <v>81</v>
      </c>
      <c r="W232" s="141" t="s">
        <v>81</v>
      </c>
      <c r="X232" s="150" t="s">
        <v>81</v>
      </c>
      <c r="Y232" s="141" t="s">
        <v>81</v>
      </c>
      <c r="Z232" s="141" t="s">
        <v>81</v>
      </c>
      <c r="AA232" s="157" t="s">
        <v>81</v>
      </c>
      <c r="AB232" s="149" t="s">
        <v>81</v>
      </c>
      <c r="AC232" s="141" t="s">
        <v>81</v>
      </c>
      <c r="AD232" s="150" t="s">
        <v>81</v>
      </c>
      <c r="AE232" s="141">
        <f t="shared" ref="AE232:AF235" si="439">SUM(I232)</f>
        <v>0</v>
      </c>
      <c r="AF232" s="141">
        <f t="shared" ref="AF232" si="440">SUM(J232)</f>
        <v>0</v>
      </c>
      <c r="AG232" s="155">
        <f t="shared" ref="AG232:AG233" si="441">AE232-AF232</f>
        <v>0</v>
      </c>
      <c r="AH232" s="149">
        <f t="shared" ref="AH232" si="442">SUM(L232,U232)</f>
        <v>0</v>
      </c>
      <c r="AI232" s="149">
        <f t="shared" ref="AI232:AK243" si="443">SUM(F232,M232,V232,AB232)</f>
        <v>0</v>
      </c>
      <c r="AJ232" s="141">
        <f t="shared" si="443"/>
        <v>0</v>
      </c>
      <c r="AK232" s="150">
        <f t="shared" si="443"/>
        <v>0</v>
      </c>
    </row>
    <row r="233" spans="1:37" x14ac:dyDescent="0.15">
      <c r="A233" s="251"/>
      <c r="B233" s="82">
        <v>2018</v>
      </c>
      <c r="C233" s="156" t="s">
        <v>81</v>
      </c>
      <c r="D233" s="143" t="s">
        <v>81</v>
      </c>
      <c r="E233" s="157" t="s">
        <v>81</v>
      </c>
      <c r="F233" s="143" t="s">
        <v>81</v>
      </c>
      <c r="G233" s="144" t="s">
        <v>81</v>
      </c>
      <c r="H233" s="145" t="s">
        <v>81</v>
      </c>
      <c r="I233" s="141">
        <f>'2018 CER'!$Q$3</f>
        <v>1969</v>
      </c>
      <c r="J233" s="141">
        <f>'2018 CER'!$B$18</f>
        <v>0</v>
      </c>
      <c r="K233" s="148">
        <f t="shared" si="438"/>
        <v>1969</v>
      </c>
      <c r="L233" s="141">
        <v>0</v>
      </c>
      <c r="M233" s="173">
        <f>Account_CP1!$DR$11-Account_CP1!$DL$11</f>
        <v>0</v>
      </c>
      <c r="N233" s="175">
        <f>Account_CP1!$DS$11-Account_CP1!$DM$11</f>
        <v>0</v>
      </c>
      <c r="O233" s="175">
        <f>Account_CP1!$DT$11-Account_CP1!$DN$11</f>
        <v>100</v>
      </c>
      <c r="P233" s="141" t="s">
        <v>81</v>
      </c>
      <c r="Q233" s="150" t="s">
        <v>81</v>
      </c>
      <c r="R233" s="143" t="s">
        <v>81</v>
      </c>
      <c r="S233" s="143" t="s">
        <v>81</v>
      </c>
      <c r="T233" s="148" t="s">
        <v>81</v>
      </c>
      <c r="U233" s="141">
        <v>5070</v>
      </c>
      <c r="V233" s="149" t="s">
        <v>81</v>
      </c>
      <c r="W233" s="141" t="s">
        <v>81</v>
      </c>
      <c r="X233" s="150" t="s">
        <v>81</v>
      </c>
      <c r="Y233" s="141" t="s">
        <v>81</v>
      </c>
      <c r="Z233" s="141" t="s">
        <v>81</v>
      </c>
      <c r="AA233" s="157" t="s">
        <v>81</v>
      </c>
      <c r="AB233" s="149" t="s">
        <v>81</v>
      </c>
      <c r="AC233" s="141" t="s">
        <v>81</v>
      </c>
      <c r="AD233" s="150" t="s">
        <v>81</v>
      </c>
      <c r="AE233" s="141">
        <f t="shared" si="439"/>
        <v>1969</v>
      </c>
      <c r="AF233" s="141">
        <f t="shared" si="439"/>
        <v>0</v>
      </c>
      <c r="AG233" s="155">
        <f t="shared" si="441"/>
        <v>1969</v>
      </c>
      <c r="AH233" s="149">
        <f t="shared" si="309"/>
        <v>5070</v>
      </c>
      <c r="AI233" s="149">
        <f t="shared" si="443"/>
        <v>0</v>
      </c>
      <c r="AJ233" s="141">
        <f t="shared" si="443"/>
        <v>0</v>
      </c>
      <c r="AK233" s="150">
        <f t="shared" si="443"/>
        <v>100</v>
      </c>
    </row>
    <row r="234" spans="1:37" x14ac:dyDescent="0.15">
      <c r="A234" s="251"/>
      <c r="B234" s="82">
        <v>2017</v>
      </c>
      <c r="C234" s="156" t="s">
        <v>81</v>
      </c>
      <c r="D234" s="143" t="s">
        <v>81</v>
      </c>
      <c r="E234" s="157" t="s">
        <v>81</v>
      </c>
      <c r="F234" s="143" t="s">
        <v>81</v>
      </c>
      <c r="G234" s="144" t="s">
        <v>81</v>
      </c>
      <c r="H234" s="145" t="s">
        <v>81</v>
      </c>
      <c r="I234" s="141">
        <f>'2017 CER'!$Q$3</f>
        <v>0</v>
      </c>
      <c r="J234" s="141">
        <f>'2017 CER'!$B$18</f>
        <v>0</v>
      </c>
      <c r="K234" s="148">
        <f t="shared" si="438"/>
        <v>0</v>
      </c>
      <c r="L234" s="141">
        <v>3179</v>
      </c>
      <c r="M234" s="173">
        <f>Account_CP1!$DL$11-Account_CP1!$DF$11</f>
        <v>0</v>
      </c>
      <c r="N234" s="175">
        <f>Account_CP1!$DM$11-Account_CP1!$DG$11</f>
        <v>0</v>
      </c>
      <c r="O234" s="175">
        <f>Account_CP1!$DN$11-Account_CP1!$DH$11</f>
        <v>0</v>
      </c>
      <c r="P234" s="141" t="s">
        <v>81</v>
      </c>
      <c r="Q234" s="150" t="s">
        <v>81</v>
      </c>
      <c r="R234" s="143" t="s">
        <v>81</v>
      </c>
      <c r="S234" s="143" t="s">
        <v>81</v>
      </c>
      <c r="T234" s="148" t="s">
        <v>81</v>
      </c>
      <c r="U234" s="141">
        <v>0</v>
      </c>
      <c r="V234" s="149" t="s">
        <v>81</v>
      </c>
      <c r="W234" s="141" t="s">
        <v>81</v>
      </c>
      <c r="X234" s="150" t="s">
        <v>81</v>
      </c>
      <c r="Y234" s="141" t="s">
        <v>81</v>
      </c>
      <c r="Z234" s="141" t="s">
        <v>81</v>
      </c>
      <c r="AA234" s="157" t="s">
        <v>81</v>
      </c>
      <c r="AB234" s="149" t="s">
        <v>81</v>
      </c>
      <c r="AC234" s="141" t="s">
        <v>81</v>
      </c>
      <c r="AD234" s="150" t="s">
        <v>81</v>
      </c>
      <c r="AE234" s="141">
        <f t="shared" si="439"/>
        <v>0</v>
      </c>
      <c r="AF234" s="141">
        <f t="shared" si="439"/>
        <v>0</v>
      </c>
      <c r="AG234" s="155">
        <f t="shared" si="413"/>
        <v>0</v>
      </c>
      <c r="AH234" s="149">
        <f t="shared" si="309"/>
        <v>3179</v>
      </c>
      <c r="AI234" s="149">
        <f t="shared" si="443"/>
        <v>0</v>
      </c>
      <c r="AJ234" s="141">
        <f t="shared" si="443"/>
        <v>0</v>
      </c>
      <c r="AK234" s="150">
        <f t="shared" si="443"/>
        <v>0</v>
      </c>
    </row>
    <row r="235" spans="1:37" x14ac:dyDescent="0.15">
      <c r="A235" s="251"/>
      <c r="B235" s="81">
        <v>2016</v>
      </c>
      <c r="C235" s="156" t="s">
        <v>81</v>
      </c>
      <c r="D235" s="143" t="s">
        <v>81</v>
      </c>
      <c r="E235" s="157" t="s">
        <v>81</v>
      </c>
      <c r="F235" s="143" t="s">
        <v>81</v>
      </c>
      <c r="G235" s="144" t="s">
        <v>81</v>
      </c>
      <c r="H235" s="145" t="s">
        <v>81</v>
      </c>
      <c r="I235" s="141">
        <f>'2016 CER'!Q3</f>
        <v>1226</v>
      </c>
      <c r="J235" s="141">
        <f>'2016 CER'!B18</f>
        <v>0</v>
      </c>
      <c r="K235" s="148">
        <f t="shared" si="438"/>
        <v>1226</v>
      </c>
      <c r="L235" s="141">
        <v>14696085</v>
      </c>
      <c r="M235" s="173">
        <f>Account_CP1!DF11-Account_CP1!CZ11</f>
        <v>0</v>
      </c>
      <c r="N235" s="175">
        <f>Account_CP1!DG11-Account_CP1!DA11</f>
        <v>0</v>
      </c>
      <c r="O235" s="175">
        <f>Account_CP1!DH11-Account_CP1!DB11</f>
        <v>83140</v>
      </c>
      <c r="P235" s="141" t="s">
        <v>81</v>
      </c>
      <c r="Q235" s="150" t="s">
        <v>81</v>
      </c>
      <c r="R235" s="143" t="s">
        <v>81</v>
      </c>
      <c r="S235" s="143" t="s">
        <v>81</v>
      </c>
      <c r="T235" s="148" t="s">
        <v>81</v>
      </c>
      <c r="U235" s="141">
        <v>2165398</v>
      </c>
      <c r="V235" s="149" t="s">
        <v>81</v>
      </c>
      <c r="W235" s="141" t="s">
        <v>81</v>
      </c>
      <c r="X235" s="150" t="s">
        <v>81</v>
      </c>
      <c r="Y235" s="141" t="s">
        <v>81</v>
      </c>
      <c r="Z235" s="141" t="s">
        <v>81</v>
      </c>
      <c r="AA235" s="157" t="s">
        <v>81</v>
      </c>
      <c r="AB235" s="149" t="s">
        <v>81</v>
      </c>
      <c r="AC235" s="141" t="s">
        <v>81</v>
      </c>
      <c r="AD235" s="150" t="s">
        <v>81</v>
      </c>
      <c r="AE235" s="141">
        <f t="shared" si="439"/>
        <v>1226</v>
      </c>
      <c r="AF235" s="141">
        <f t="shared" si="439"/>
        <v>0</v>
      </c>
      <c r="AG235" s="155">
        <f t="shared" si="413"/>
        <v>1226</v>
      </c>
      <c r="AH235" s="149">
        <f t="shared" si="309"/>
        <v>16861483</v>
      </c>
      <c r="AI235" s="149">
        <f t="shared" si="443"/>
        <v>0</v>
      </c>
      <c r="AJ235" s="141">
        <f t="shared" si="443"/>
        <v>0</v>
      </c>
      <c r="AK235" s="150">
        <f t="shared" si="443"/>
        <v>83140</v>
      </c>
    </row>
    <row r="236" spans="1:37" x14ac:dyDescent="0.15">
      <c r="A236" s="251"/>
      <c r="B236" s="81">
        <v>2015</v>
      </c>
      <c r="C236" s="156">
        <f>'2015 AAU'!P3</f>
        <v>1169164</v>
      </c>
      <c r="D236" s="143">
        <f>'2015 AAU'!B17</f>
        <v>61793300</v>
      </c>
      <c r="E236" s="157">
        <f t="shared" ref="E236:E243" si="444">C236-D236</f>
        <v>-60624136</v>
      </c>
      <c r="F236" s="143">
        <f>Account_CP1!AX11-Account_CP1!AR11</f>
        <v>1082810988</v>
      </c>
      <c r="G236" s="144">
        <f>Account_CP1!AY11-Account_CP1!AS11</f>
        <v>0</v>
      </c>
      <c r="H236" s="145">
        <f>Account_CP1!AZ11-Account_CP1!AT11</f>
        <v>0</v>
      </c>
      <c r="I236" s="141">
        <f>'2015 CER'!Q3</f>
        <v>23627208</v>
      </c>
      <c r="J236" s="141">
        <f>'2015 CER'!B18</f>
        <v>2874745</v>
      </c>
      <c r="K236" s="148">
        <f t="shared" si="438"/>
        <v>20752463</v>
      </c>
      <c r="L236" s="141">
        <v>0</v>
      </c>
      <c r="M236" s="173">
        <f>Account_CP1!CZ11-Account_CP1!CT11</f>
        <v>47163075</v>
      </c>
      <c r="N236" s="175">
        <f>Account_CP1!DA11-Account_CP1!CU11</f>
        <v>0</v>
      </c>
      <c r="O236" s="175">
        <f>Account_CP1!DB11-Account_CP1!CV11</f>
        <v>185718</v>
      </c>
      <c r="P236" s="141" t="s">
        <v>81</v>
      </c>
      <c r="Q236" s="150" t="s">
        <v>81</v>
      </c>
      <c r="R236" s="143">
        <f>'2015 ERU'!P3</f>
        <v>41729556</v>
      </c>
      <c r="S236" s="143">
        <f>'2015 ERU'!B17</f>
        <v>411645</v>
      </c>
      <c r="T236" s="148">
        <f t="shared" ref="T236:T243" si="445">R236-S236</f>
        <v>41317911</v>
      </c>
      <c r="U236" s="141">
        <v>0</v>
      </c>
      <c r="V236" s="149">
        <f>Account_CP1!GF11-Account_CP1!FZ11</f>
        <v>54609838</v>
      </c>
      <c r="W236" s="141">
        <f>Account_CP1!GG11-Account_CP1!GA11</f>
        <v>0</v>
      </c>
      <c r="X236" s="150">
        <f>Account_CP1!GH11-Account_CP1!GB11</f>
        <v>2615</v>
      </c>
      <c r="Y236" s="141">
        <v>0</v>
      </c>
      <c r="Z236" s="141">
        <v>0</v>
      </c>
      <c r="AA236" s="157">
        <f t="shared" ref="AA236:AA243" si="446">Y236-Z236</f>
        <v>0</v>
      </c>
      <c r="AB236" s="149">
        <f>Account_CP1!HJ11-Account_CP1!HD11</f>
        <v>52780585</v>
      </c>
      <c r="AC236" s="143">
        <f>Account_CP1!HK11-Account_CP1!HE11</f>
        <v>3417275</v>
      </c>
      <c r="AD236" s="171">
        <f>Account_CP1!HL11-Account_CP1!HF11</f>
        <v>0</v>
      </c>
      <c r="AE236" s="143">
        <f t="shared" ref="AE236:AF243" si="447">SUM(C236+I236+R236+Y236)</f>
        <v>66525928</v>
      </c>
      <c r="AF236" s="143">
        <f t="shared" si="447"/>
        <v>65079690</v>
      </c>
      <c r="AG236" s="155">
        <f t="shared" si="413"/>
        <v>1446238</v>
      </c>
      <c r="AH236" s="149">
        <f t="shared" si="309"/>
        <v>0</v>
      </c>
      <c r="AI236" s="149">
        <f t="shared" si="443"/>
        <v>1237364486</v>
      </c>
      <c r="AJ236" s="141">
        <f t="shared" si="443"/>
        <v>3417275</v>
      </c>
      <c r="AK236" s="150">
        <f t="shared" si="443"/>
        <v>188333</v>
      </c>
    </row>
    <row r="237" spans="1:37" x14ac:dyDescent="0.15">
      <c r="A237" s="251"/>
      <c r="B237" s="81">
        <v>2014</v>
      </c>
      <c r="C237" s="156">
        <f>'2014 AAU'!P3</f>
        <v>7000000</v>
      </c>
      <c r="D237" s="143">
        <f>'2014 AAU'!B17</f>
        <v>0</v>
      </c>
      <c r="E237" s="157">
        <f t="shared" si="444"/>
        <v>7000000</v>
      </c>
      <c r="F237" s="143">
        <f>Account_CP1!AR11-Account_CP1!AL11</f>
        <v>0</v>
      </c>
      <c r="G237" s="144">
        <f>Account_CP1!AS11-Account_CP1!AM11</f>
        <v>0</v>
      </c>
      <c r="H237" s="145">
        <f>Account_CP1!AT11-Account_CP1!AN11</f>
        <v>0</v>
      </c>
      <c r="I237" s="141">
        <f>'2014 CER'!Q3</f>
        <v>1869679</v>
      </c>
      <c r="J237" s="141">
        <f>'2014 CER'!B18</f>
        <v>3557923</v>
      </c>
      <c r="K237" s="148">
        <f t="shared" si="438"/>
        <v>-1688244</v>
      </c>
      <c r="L237" s="141">
        <v>0</v>
      </c>
      <c r="M237" s="173">
        <f>Account_CP1!CT11-Account_CP1!CN11</f>
        <v>0</v>
      </c>
      <c r="N237" s="175">
        <f>Account_CP1!CU11-Account_CP1!CO11</f>
        <v>0</v>
      </c>
      <c r="O237" s="175">
        <f>Account_CP1!CV11-Account_CP1!CP11</f>
        <v>429</v>
      </c>
      <c r="P237" s="141" t="s">
        <v>81</v>
      </c>
      <c r="Q237" s="150" t="s">
        <v>81</v>
      </c>
      <c r="R237" s="143">
        <f>'2014 ERU'!P3</f>
        <v>203693</v>
      </c>
      <c r="S237" s="143">
        <f>'2014 ERU'!B17</f>
        <v>325281</v>
      </c>
      <c r="T237" s="148">
        <f t="shared" si="445"/>
        <v>-121588</v>
      </c>
      <c r="U237" s="141">
        <v>0</v>
      </c>
      <c r="V237" s="149">
        <f>Account_CP1!FZ11-Account_CP1!FT11</f>
        <v>0</v>
      </c>
      <c r="W237" s="141">
        <f>Account_CP1!GA11-Account_CP1!FU11</f>
        <v>0</v>
      </c>
      <c r="X237" s="150">
        <f>Account_CP1!GB11-Account_CP1!FV11</f>
        <v>60</v>
      </c>
      <c r="Y237" s="141">
        <v>0</v>
      </c>
      <c r="Z237" s="141">
        <v>0</v>
      </c>
      <c r="AA237" s="157">
        <f t="shared" si="446"/>
        <v>0</v>
      </c>
      <c r="AB237" s="149">
        <f>Account_CP1!HD11-Account_CP1!GX11</f>
        <v>0</v>
      </c>
      <c r="AC237" s="143">
        <f>Account_CP1!HE11-Account_CP1!GY11</f>
        <v>0</v>
      </c>
      <c r="AD237" s="171">
        <f>Account_CP1!HF11-Account_CP1!GZ11</f>
        <v>0</v>
      </c>
      <c r="AE237" s="143">
        <f t="shared" si="447"/>
        <v>9073372</v>
      </c>
      <c r="AF237" s="143">
        <f t="shared" si="447"/>
        <v>3883204</v>
      </c>
      <c r="AG237" s="155">
        <f t="shared" si="413"/>
        <v>5190168</v>
      </c>
      <c r="AH237" s="149">
        <f t="shared" si="309"/>
        <v>0</v>
      </c>
      <c r="AI237" s="149">
        <f t="shared" si="443"/>
        <v>0</v>
      </c>
      <c r="AJ237" s="141">
        <f t="shared" si="443"/>
        <v>0</v>
      </c>
      <c r="AK237" s="150">
        <f t="shared" si="443"/>
        <v>489</v>
      </c>
    </row>
    <row r="238" spans="1:37" x14ac:dyDescent="0.15">
      <c r="A238" s="251"/>
      <c r="B238" s="81">
        <v>2013</v>
      </c>
      <c r="C238" s="156">
        <f>'2013 AAU'!P3</f>
        <v>220</v>
      </c>
      <c r="D238" s="143">
        <f>'2013 AAU'!B17</f>
        <v>85175131</v>
      </c>
      <c r="E238" s="157">
        <f t="shared" si="444"/>
        <v>-85174911</v>
      </c>
      <c r="F238" s="143">
        <f>Account_CP1!AL11-Account_CP1!AF11</f>
        <v>0</v>
      </c>
      <c r="G238" s="144">
        <f>Account_CP1!AM11-Account_CP1!AG11</f>
        <v>0</v>
      </c>
      <c r="H238" s="145">
        <f>Account_CP1!AN11-Account_CP1!AH11</f>
        <v>0</v>
      </c>
      <c r="I238" s="141">
        <f>'2013 CER'!Q3</f>
        <v>49612614</v>
      </c>
      <c r="J238" s="141">
        <f>'2013 CER'!B18</f>
        <v>34819849</v>
      </c>
      <c r="K238" s="148">
        <f t="shared" si="438"/>
        <v>14792765</v>
      </c>
      <c r="L238" s="141">
        <v>0</v>
      </c>
      <c r="M238" s="173">
        <f>Account_CP1!CN11-Account_CP1!CH11</f>
        <v>0</v>
      </c>
      <c r="N238" s="175">
        <f>Account_CP1!CO11-Account_CP1!CI11</f>
        <v>0</v>
      </c>
      <c r="O238" s="175">
        <f>Account_CP1!CP11-Account_CP1!CJ11</f>
        <v>5309</v>
      </c>
      <c r="P238" s="141" t="s">
        <v>81</v>
      </c>
      <c r="Q238" s="150" t="s">
        <v>81</v>
      </c>
      <c r="R238" s="143">
        <f>'2013 ERU'!P3</f>
        <v>18948144</v>
      </c>
      <c r="S238" s="143">
        <f>'2013 ERU'!B17</f>
        <v>6276558</v>
      </c>
      <c r="T238" s="148">
        <f t="shared" si="445"/>
        <v>12671586</v>
      </c>
      <c r="U238" s="141">
        <v>0</v>
      </c>
      <c r="V238" s="149">
        <f>Account_CP1!FT11-Account_CP1!FN11</f>
        <v>0</v>
      </c>
      <c r="W238" s="141">
        <f>Account_CP1!FU11-Account_CP1!FO11</f>
        <v>0</v>
      </c>
      <c r="X238" s="150">
        <f>Account_CP1!FV11-Account_CP1!FP11</f>
        <v>839</v>
      </c>
      <c r="Y238" s="141">
        <v>0</v>
      </c>
      <c r="Z238" s="141">
        <v>0</v>
      </c>
      <c r="AA238" s="157">
        <f t="shared" si="446"/>
        <v>0</v>
      </c>
      <c r="AB238" s="149">
        <f>Account_CP1!GX11-Account_CP1!GR11</f>
        <v>0</v>
      </c>
      <c r="AC238" s="143">
        <f>Account_CP1!GY11-Account_CP1!GS11</f>
        <v>0</v>
      </c>
      <c r="AD238" s="171">
        <f>Account_CP1!GZ11-Account_CP1!GT11</f>
        <v>0</v>
      </c>
      <c r="AE238" s="143">
        <f t="shared" si="447"/>
        <v>68560978</v>
      </c>
      <c r="AF238" s="143">
        <f t="shared" si="447"/>
        <v>126271538</v>
      </c>
      <c r="AG238" s="155">
        <f t="shared" si="413"/>
        <v>-57710560</v>
      </c>
      <c r="AH238" s="149">
        <f t="shared" si="309"/>
        <v>0</v>
      </c>
      <c r="AI238" s="149">
        <f t="shared" si="443"/>
        <v>0</v>
      </c>
      <c r="AJ238" s="141">
        <f t="shared" si="443"/>
        <v>0</v>
      </c>
      <c r="AK238" s="150">
        <f t="shared" si="443"/>
        <v>6148</v>
      </c>
    </row>
    <row r="239" spans="1:37" x14ac:dyDescent="0.15">
      <c r="A239" s="251"/>
      <c r="B239" s="81">
        <v>2012</v>
      </c>
      <c r="C239" s="156">
        <f>'2012 AAU'!P3</f>
        <v>111406683</v>
      </c>
      <c r="D239" s="143">
        <f>'2012 AAU'!B17</f>
        <v>36946100</v>
      </c>
      <c r="E239" s="157">
        <f t="shared" si="444"/>
        <v>74460583</v>
      </c>
      <c r="F239" s="143">
        <f>Account_CP1!AF11-Account_CP1!Z11</f>
        <v>105190152</v>
      </c>
      <c r="G239" s="144">
        <f>Account_CP1!AG11-Account_CP1!AA11</f>
        <v>0</v>
      </c>
      <c r="H239" s="145">
        <f>Account_CP1!AH11-Account_CP1!AB11</f>
        <v>0</v>
      </c>
      <c r="I239" s="141">
        <f>'2012 CER'!Q3</f>
        <v>39371000</v>
      </c>
      <c r="J239" s="141">
        <f>'2012 CER'!B18</f>
        <v>23707715</v>
      </c>
      <c r="K239" s="148">
        <f t="shared" si="438"/>
        <v>15663285</v>
      </c>
      <c r="L239" s="141">
        <v>0</v>
      </c>
      <c r="M239" s="173">
        <f>Account_CP1!CH11-Account_CP1!CB11</f>
        <v>20601407</v>
      </c>
      <c r="N239" s="175">
        <f>Account_CP1!CI11-Account_CP1!CC11</f>
        <v>0</v>
      </c>
      <c r="O239" s="175">
        <f>Account_CP1!CJ11-Account_CP1!CD11</f>
        <v>0</v>
      </c>
      <c r="P239" s="141" t="s">
        <v>81</v>
      </c>
      <c r="Q239" s="150" t="s">
        <v>81</v>
      </c>
      <c r="R239" s="143">
        <f>'2012 ERU'!P3</f>
        <v>17246926</v>
      </c>
      <c r="S239" s="143">
        <f>'2012 ERU'!B17</f>
        <v>16040241</v>
      </c>
      <c r="T239" s="148">
        <f t="shared" si="445"/>
        <v>1206685</v>
      </c>
      <c r="U239" s="141">
        <v>0</v>
      </c>
      <c r="V239" s="149">
        <f>Account_CP1!FN11-Account_CP1!FH11</f>
        <v>6835502</v>
      </c>
      <c r="W239" s="141">
        <f>Account_CP1!FO11-Account_CP1!FI11</f>
        <v>0</v>
      </c>
      <c r="X239" s="150">
        <f>Account_CP1!FP11-Account_CP1!FJ11</f>
        <v>0</v>
      </c>
      <c r="Y239" s="143">
        <f>'2012 RMU'!P3</f>
        <v>0</v>
      </c>
      <c r="Z239" s="143">
        <f>'2012 RMU'!B17</f>
        <v>0</v>
      </c>
      <c r="AA239" s="157">
        <f t="shared" si="446"/>
        <v>0</v>
      </c>
      <c r="AB239" s="149">
        <f>Account_CP1!GR11-Account_CP1!GL11</f>
        <v>0</v>
      </c>
      <c r="AC239" s="143">
        <f>Account_CP1!GS11-Account_CP1!GM11</f>
        <v>0</v>
      </c>
      <c r="AD239" s="171">
        <f>Account_CP1!GT11-Account_CP1!GN11</f>
        <v>0</v>
      </c>
      <c r="AE239" s="143">
        <f t="shared" si="447"/>
        <v>168024609</v>
      </c>
      <c r="AF239" s="143">
        <f t="shared" si="447"/>
        <v>76694056</v>
      </c>
      <c r="AG239" s="155">
        <f t="shared" si="413"/>
        <v>91330553</v>
      </c>
      <c r="AH239" s="149">
        <f t="shared" si="309"/>
        <v>0</v>
      </c>
      <c r="AI239" s="149">
        <f t="shared" si="443"/>
        <v>132627061</v>
      </c>
      <c r="AJ239" s="141">
        <f t="shared" si="443"/>
        <v>0</v>
      </c>
      <c r="AK239" s="150">
        <f t="shared" si="443"/>
        <v>0</v>
      </c>
    </row>
    <row r="240" spans="1:37" x14ac:dyDescent="0.15">
      <c r="A240" s="251"/>
      <c r="B240" s="81">
        <v>2011</v>
      </c>
      <c r="C240" s="156">
        <f>'2011 AAU'!P3</f>
        <v>56551695</v>
      </c>
      <c r="D240" s="143">
        <f>'2011 AAU'!B17</f>
        <v>42721234</v>
      </c>
      <c r="E240" s="157">
        <f t="shared" si="444"/>
        <v>13830461</v>
      </c>
      <c r="F240" s="143">
        <f>Account_CP1!Z11-Account_CP1!T11</f>
        <v>105878084</v>
      </c>
      <c r="G240" s="144">
        <f>Account_CP1!AA11-Account_CP1!U11</f>
        <v>0</v>
      </c>
      <c r="H240" s="145">
        <f>Account_CP1!AB11-Account_CP1!V11</f>
        <v>8</v>
      </c>
      <c r="I240" s="141">
        <f>'2011 CER'!Q3</f>
        <v>49727917</v>
      </c>
      <c r="J240" s="141">
        <f>'2011 CER'!B18</f>
        <v>20903837</v>
      </c>
      <c r="K240" s="148">
        <f t="shared" si="438"/>
        <v>28824080</v>
      </c>
      <c r="L240" s="141">
        <v>0</v>
      </c>
      <c r="M240" s="173">
        <f>Account_CP1!CB11-Account_CP1!BV11</f>
        <v>12173616</v>
      </c>
      <c r="N240" s="175">
        <f>Account_CP1!CC11-Account_CP1!BW11</f>
        <v>0</v>
      </c>
      <c r="O240" s="175">
        <f>Account_CP1!CD11-Account_CP1!BX11</f>
        <v>0</v>
      </c>
      <c r="P240" s="141" t="s">
        <v>81</v>
      </c>
      <c r="Q240" s="150" t="s">
        <v>81</v>
      </c>
      <c r="R240" s="143">
        <f>'2011 ERU'!P3</f>
        <v>14789438</v>
      </c>
      <c r="S240" s="143">
        <f>'2011 ERU'!B17</f>
        <v>4087914</v>
      </c>
      <c r="T240" s="148">
        <f t="shared" si="445"/>
        <v>10701524</v>
      </c>
      <c r="U240" s="141">
        <v>0</v>
      </c>
      <c r="V240" s="149">
        <f>Account_CP1!FH11-Account_CP1!FB11</f>
        <v>3572541</v>
      </c>
      <c r="W240" s="141">
        <f>Account_CP1!FI11-Account_CP1!FC11</f>
        <v>0</v>
      </c>
      <c r="X240" s="150">
        <f>Account_CP1!FJ11-Account_CP1!FD11</f>
        <v>0</v>
      </c>
      <c r="Y240" s="143">
        <f>'2011 RMU'!P3</f>
        <v>0</v>
      </c>
      <c r="Z240" s="143">
        <f>'2011 RMU'!B17</f>
        <v>0</v>
      </c>
      <c r="AA240" s="157">
        <f t="shared" si="446"/>
        <v>0</v>
      </c>
      <c r="AB240" s="149">
        <f>Account_CP1!GL11</f>
        <v>0</v>
      </c>
      <c r="AC240" s="143">
        <f>Account_CP1!GM11</f>
        <v>0</v>
      </c>
      <c r="AD240" s="171">
        <f>Account_CP1!GN11</f>
        <v>0</v>
      </c>
      <c r="AE240" s="143">
        <f t="shared" si="447"/>
        <v>121069050</v>
      </c>
      <c r="AF240" s="143">
        <f t="shared" si="447"/>
        <v>67712985</v>
      </c>
      <c r="AG240" s="155">
        <f t="shared" si="413"/>
        <v>53356065</v>
      </c>
      <c r="AH240" s="149">
        <f t="shared" si="309"/>
        <v>0</v>
      </c>
      <c r="AI240" s="149">
        <f t="shared" si="443"/>
        <v>121624241</v>
      </c>
      <c r="AJ240" s="141">
        <f t="shared" si="443"/>
        <v>0</v>
      </c>
      <c r="AK240" s="150">
        <f t="shared" si="443"/>
        <v>8</v>
      </c>
    </row>
    <row r="241" spans="1:37" ht="14.1" customHeight="1" x14ac:dyDescent="0.15">
      <c r="A241" s="251"/>
      <c r="B241" s="81">
        <v>2010</v>
      </c>
      <c r="C241" s="156">
        <f>'2010 AAU'!P3</f>
        <v>42142441</v>
      </c>
      <c r="D241" s="143">
        <f>'2010 AAU'!B17</f>
        <v>60603307</v>
      </c>
      <c r="E241" s="157">
        <f t="shared" si="444"/>
        <v>-18460866</v>
      </c>
      <c r="F241" s="143">
        <f>Account_CP1!T11-Account_CP1!N11</f>
        <v>110996436</v>
      </c>
      <c r="G241" s="144">
        <f>Account_CP1!U11-Account_CP1!O11</f>
        <v>0</v>
      </c>
      <c r="H241" s="145">
        <f>Account_CP1!V11-Account_CP1!P11</f>
        <v>53</v>
      </c>
      <c r="I241" s="141">
        <f>'2010 CER'!Q3</f>
        <v>23203493</v>
      </c>
      <c r="J241" s="141">
        <f>'2010 CER'!B18</f>
        <v>17239675</v>
      </c>
      <c r="K241" s="148">
        <f t="shared" si="438"/>
        <v>5963818</v>
      </c>
      <c r="L241" s="141">
        <v>0</v>
      </c>
      <c r="M241" s="173">
        <f>Account_CP1!BV11-Account_CP1!BP11</f>
        <v>25886418</v>
      </c>
      <c r="N241" s="175">
        <f>Account_CP1!BW11-Account_CP1!BQ11</f>
        <v>0</v>
      </c>
      <c r="O241" s="175">
        <f>Account_CP1!BX11-Account_CP1!BR11</f>
        <v>0</v>
      </c>
      <c r="P241" s="141" t="s">
        <v>81</v>
      </c>
      <c r="Q241" s="150" t="s">
        <v>81</v>
      </c>
      <c r="R241" s="143">
        <f>'2010 ERU'!P3</f>
        <v>2411773</v>
      </c>
      <c r="S241" s="143">
        <f>'2010 ERU'!B17</f>
        <v>647359</v>
      </c>
      <c r="T241" s="148">
        <f t="shared" si="445"/>
        <v>1764414</v>
      </c>
      <c r="U241" s="141">
        <v>0</v>
      </c>
      <c r="V241" s="149">
        <f>Account_CP1!FB11-Account_CP1!EV11</f>
        <v>44240</v>
      </c>
      <c r="W241" s="141">
        <f>Account_CP1!FC11-Account_CP1!EW11</f>
        <v>0</v>
      </c>
      <c r="X241" s="150">
        <f>Account_CP1!FD11-Account_CP1!EX11</f>
        <v>11</v>
      </c>
      <c r="Y241" s="143">
        <v>0</v>
      </c>
      <c r="Z241" s="143">
        <v>0</v>
      </c>
      <c r="AA241" s="157">
        <f t="shared" si="446"/>
        <v>0</v>
      </c>
      <c r="AB241" s="149" t="s">
        <v>81</v>
      </c>
      <c r="AC241" s="143" t="s">
        <v>81</v>
      </c>
      <c r="AD241" s="171" t="s">
        <v>81</v>
      </c>
      <c r="AE241" s="143">
        <f t="shared" si="447"/>
        <v>67757707</v>
      </c>
      <c r="AF241" s="143">
        <f t="shared" si="447"/>
        <v>78490341</v>
      </c>
      <c r="AG241" s="155">
        <f t="shared" si="413"/>
        <v>-10732634</v>
      </c>
      <c r="AH241" s="149">
        <f t="shared" si="309"/>
        <v>0</v>
      </c>
      <c r="AI241" s="149">
        <f t="shared" si="443"/>
        <v>136927094</v>
      </c>
      <c r="AJ241" s="141">
        <f t="shared" si="443"/>
        <v>0</v>
      </c>
      <c r="AK241" s="150">
        <f t="shared" si="443"/>
        <v>64</v>
      </c>
    </row>
    <row r="242" spans="1:37" ht="14.1" customHeight="1" x14ac:dyDescent="0.15">
      <c r="A242" s="251"/>
      <c r="B242" s="81">
        <v>2009</v>
      </c>
      <c r="C242" s="156">
        <f>'2009 AAU'!P3</f>
        <v>67678802</v>
      </c>
      <c r="D242" s="143">
        <f>'2009 AAU'!B17</f>
        <v>69848446</v>
      </c>
      <c r="E242" s="157">
        <f t="shared" si="444"/>
        <v>-2169644</v>
      </c>
      <c r="F242" s="143">
        <f>Account_CP1!N11-Account_CP1!H11</f>
        <v>163437167</v>
      </c>
      <c r="G242" s="144">
        <f>Account_CP1!O11-Account_CP1!I11</f>
        <v>0</v>
      </c>
      <c r="H242" s="145">
        <f>Account_CP1!P11-Account_CP1!J11</f>
        <v>497</v>
      </c>
      <c r="I242" s="141">
        <f>'2009 CER'!Q3</f>
        <v>36720725</v>
      </c>
      <c r="J242" s="141">
        <f>'2009 CER'!B18</f>
        <v>20373718</v>
      </c>
      <c r="K242" s="148">
        <f t="shared" si="438"/>
        <v>16347007</v>
      </c>
      <c r="L242" s="141">
        <v>0</v>
      </c>
      <c r="M242" s="173">
        <f>Account_CP1!BP11-Account_CP1!BJ11</f>
        <v>0</v>
      </c>
      <c r="N242" s="175">
        <f>Account_CP1!BQ11-Account_CP1!BK11</f>
        <v>0</v>
      </c>
      <c r="O242" s="175">
        <f>Account_CP1!BR11-Account_CP1!BL11</f>
        <v>0</v>
      </c>
      <c r="P242" s="141" t="s">
        <v>81</v>
      </c>
      <c r="Q242" s="150" t="s">
        <v>81</v>
      </c>
      <c r="R242" s="143">
        <f>'2009 ERU'!P3</f>
        <v>131370</v>
      </c>
      <c r="S242" s="143">
        <f>'2009 ERU'!B17</f>
        <v>0</v>
      </c>
      <c r="T242" s="148">
        <f t="shared" si="445"/>
        <v>131370</v>
      </c>
      <c r="U242" s="141">
        <v>0</v>
      </c>
      <c r="V242" s="149">
        <f>Account_CP1!EV11-Account_CP1!EP11</f>
        <v>0</v>
      </c>
      <c r="W242" s="141">
        <f>Account_CP1!EW11-Account_CP1!EQ11</f>
        <v>0</v>
      </c>
      <c r="X242" s="150">
        <f>Account_CP1!EX11-Account_CP1!ER11</f>
        <v>0</v>
      </c>
      <c r="Y242" s="143">
        <v>0</v>
      </c>
      <c r="Z242" s="143">
        <v>0</v>
      </c>
      <c r="AA242" s="157">
        <f t="shared" si="446"/>
        <v>0</v>
      </c>
      <c r="AB242" s="149" t="s">
        <v>81</v>
      </c>
      <c r="AC242" s="143" t="s">
        <v>81</v>
      </c>
      <c r="AD242" s="171" t="s">
        <v>81</v>
      </c>
      <c r="AE242" s="143">
        <f t="shared" si="447"/>
        <v>104530897</v>
      </c>
      <c r="AF242" s="143">
        <f t="shared" si="447"/>
        <v>90222164</v>
      </c>
      <c r="AG242" s="155">
        <f t="shared" si="413"/>
        <v>14308733</v>
      </c>
      <c r="AH242" s="149">
        <f t="shared" si="309"/>
        <v>0</v>
      </c>
      <c r="AI242" s="149">
        <f t="shared" si="443"/>
        <v>163437167</v>
      </c>
      <c r="AJ242" s="141">
        <f t="shared" si="443"/>
        <v>0</v>
      </c>
      <c r="AK242" s="150">
        <f t="shared" si="443"/>
        <v>497</v>
      </c>
    </row>
    <row r="243" spans="1:37" x14ac:dyDescent="0.15">
      <c r="A243" s="251"/>
      <c r="B243" s="81">
        <v>2008</v>
      </c>
      <c r="C243" s="156">
        <f>'2008 AAU'!P3</f>
        <v>22964972</v>
      </c>
      <c r="D243" s="143">
        <f>'2008 AAU'!B17</f>
        <v>32794766</v>
      </c>
      <c r="E243" s="157">
        <f t="shared" si="444"/>
        <v>-9829794</v>
      </c>
      <c r="F243" s="143">
        <f>Account_CP1!H11</f>
        <v>0</v>
      </c>
      <c r="G243" s="144">
        <f>Account_CP1!I11</f>
        <v>0</v>
      </c>
      <c r="H243" s="145">
        <f>Account_CP1!J11</f>
        <v>164</v>
      </c>
      <c r="I243" s="141">
        <f>'2008 CER'!Q3</f>
        <v>30348255</v>
      </c>
      <c r="J243" s="141">
        <f>'2008 CER'!B18</f>
        <v>10204936</v>
      </c>
      <c r="K243" s="148">
        <f t="shared" si="438"/>
        <v>20143319</v>
      </c>
      <c r="L243" s="141">
        <v>0</v>
      </c>
      <c r="M243" s="173">
        <f>Account_CP1!BJ11</f>
        <v>0</v>
      </c>
      <c r="N243" s="175">
        <f>Account_CP1!BK11</f>
        <v>0</v>
      </c>
      <c r="O243" s="175">
        <f>Account_CP1!BL11</f>
        <v>0</v>
      </c>
      <c r="P243" s="141" t="s">
        <v>81</v>
      </c>
      <c r="Q243" s="150" t="s">
        <v>81</v>
      </c>
      <c r="R243" s="143">
        <v>0</v>
      </c>
      <c r="S243" s="143">
        <v>0</v>
      </c>
      <c r="T243" s="148">
        <f t="shared" si="445"/>
        <v>0</v>
      </c>
      <c r="U243" s="141">
        <v>0</v>
      </c>
      <c r="V243" s="149">
        <f>Account_CP1!EP11</f>
        <v>0</v>
      </c>
      <c r="W243" s="141">
        <f>Account_CP1!EQ11</f>
        <v>0</v>
      </c>
      <c r="X243" s="150">
        <f>Account_CP1!ER11</f>
        <v>0</v>
      </c>
      <c r="Y243" s="143">
        <v>0</v>
      </c>
      <c r="Z243" s="143">
        <v>0</v>
      </c>
      <c r="AA243" s="157">
        <f t="shared" si="446"/>
        <v>0</v>
      </c>
      <c r="AB243" s="149" t="s">
        <v>81</v>
      </c>
      <c r="AC243" s="143" t="s">
        <v>81</v>
      </c>
      <c r="AD243" s="171" t="s">
        <v>81</v>
      </c>
      <c r="AE243" s="143">
        <f t="shared" si="447"/>
        <v>53313227</v>
      </c>
      <c r="AF243" s="143">
        <f t="shared" si="447"/>
        <v>42999702</v>
      </c>
      <c r="AG243" s="155">
        <f t="shared" si="413"/>
        <v>10313525</v>
      </c>
      <c r="AH243" s="149">
        <f t="shared" si="309"/>
        <v>0</v>
      </c>
      <c r="AI243" s="149">
        <f t="shared" si="443"/>
        <v>0</v>
      </c>
      <c r="AJ243" s="141">
        <f t="shared" si="443"/>
        <v>0</v>
      </c>
      <c r="AK243" s="150">
        <f t="shared" si="443"/>
        <v>164</v>
      </c>
    </row>
    <row r="244" spans="1:37" ht="15" x14ac:dyDescent="0.15">
      <c r="A244" s="252"/>
      <c r="B244" s="83" t="s">
        <v>233</v>
      </c>
      <c r="C244" s="151">
        <f t="shared" ref="C244:O244" si="448">SUM(C230:C243)</f>
        <v>308913977</v>
      </c>
      <c r="D244" s="152">
        <f t="shared" si="448"/>
        <v>389882284</v>
      </c>
      <c r="E244" s="153">
        <f t="shared" si="448"/>
        <v>-80968307</v>
      </c>
      <c r="F244" s="172">
        <f t="shared" si="448"/>
        <v>1568312827</v>
      </c>
      <c r="G244" s="152">
        <f t="shared" si="448"/>
        <v>0</v>
      </c>
      <c r="H244" s="181">
        <f t="shared" si="448"/>
        <v>722</v>
      </c>
      <c r="I244" s="176">
        <f t="shared" si="448"/>
        <v>254484086</v>
      </c>
      <c r="J244" s="176">
        <f t="shared" si="448"/>
        <v>133682398</v>
      </c>
      <c r="K244" s="176">
        <f t="shared" si="448"/>
        <v>120801688</v>
      </c>
      <c r="L244" s="176">
        <f t="shared" si="448"/>
        <v>14699264</v>
      </c>
      <c r="M244" s="176">
        <f t="shared" si="448"/>
        <v>105824516</v>
      </c>
      <c r="N244" s="176">
        <f t="shared" si="448"/>
        <v>0</v>
      </c>
      <c r="O244" s="176">
        <f t="shared" si="448"/>
        <v>274696</v>
      </c>
      <c r="P244" s="154" t="s">
        <v>81</v>
      </c>
      <c r="Q244" s="170" t="s">
        <v>81</v>
      </c>
      <c r="R244" s="152">
        <f t="shared" ref="R244:AK244" si="449">SUM(R230:R243)</f>
        <v>95460900</v>
      </c>
      <c r="S244" s="152">
        <f t="shared" si="449"/>
        <v>27788998</v>
      </c>
      <c r="T244" s="153">
        <f t="shared" si="449"/>
        <v>67671902</v>
      </c>
      <c r="U244" s="152">
        <f t="shared" si="449"/>
        <v>2170468</v>
      </c>
      <c r="V244" s="174">
        <f t="shared" si="449"/>
        <v>65062121</v>
      </c>
      <c r="W244" s="176">
        <f t="shared" si="449"/>
        <v>0</v>
      </c>
      <c r="X244" s="187">
        <f t="shared" si="449"/>
        <v>3525</v>
      </c>
      <c r="Y244" s="152">
        <f t="shared" si="449"/>
        <v>0</v>
      </c>
      <c r="Z244" s="152">
        <f t="shared" si="449"/>
        <v>0</v>
      </c>
      <c r="AA244" s="153">
        <f t="shared" si="449"/>
        <v>0</v>
      </c>
      <c r="AB244" s="172">
        <f t="shared" si="449"/>
        <v>52780585</v>
      </c>
      <c r="AC244" s="152">
        <f t="shared" si="449"/>
        <v>3417275</v>
      </c>
      <c r="AD244" s="160">
        <f t="shared" si="449"/>
        <v>0</v>
      </c>
      <c r="AE244" s="152">
        <f t="shared" si="449"/>
        <v>658858963</v>
      </c>
      <c r="AF244" s="152">
        <f t="shared" si="449"/>
        <v>551353680</v>
      </c>
      <c r="AG244" s="153">
        <f t="shared" si="449"/>
        <v>107505283</v>
      </c>
      <c r="AH244" s="152">
        <f t="shared" si="449"/>
        <v>16869732</v>
      </c>
      <c r="AI244" s="172">
        <f t="shared" si="449"/>
        <v>1791980049</v>
      </c>
      <c r="AJ244" s="152">
        <f t="shared" si="449"/>
        <v>3417275</v>
      </c>
      <c r="AK244" s="160">
        <f t="shared" si="449"/>
        <v>278943</v>
      </c>
    </row>
    <row r="245" spans="1:37" x14ac:dyDescent="0.15">
      <c r="A245" s="250" t="s">
        <v>165</v>
      </c>
      <c r="B245" s="82">
        <v>2021</v>
      </c>
      <c r="C245" s="156" t="s">
        <v>81</v>
      </c>
      <c r="D245" s="143" t="s">
        <v>81</v>
      </c>
      <c r="E245" s="157" t="s">
        <v>81</v>
      </c>
      <c r="F245" s="143" t="s">
        <v>81</v>
      </c>
      <c r="G245" s="144" t="s">
        <v>81</v>
      </c>
      <c r="H245" s="145" t="s">
        <v>81</v>
      </c>
      <c r="I245" s="141">
        <f>'2021 CER'!$R$3</f>
        <v>0</v>
      </c>
      <c r="J245" s="141">
        <f>'2021 CER'!$B$19</f>
        <v>0</v>
      </c>
      <c r="K245" s="148">
        <f t="shared" ref="K245" si="450">I245-J245</f>
        <v>0</v>
      </c>
      <c r="L245" s="141">
        <v>0</v>
      </c>
      <c r="M245" s="149">
        <f>Account_CP1!$EJ$16-Account_CP1!$ED$16</f>
        <v>0</v>
      </c>
      <c r="N245" s="141">
        <f>Account_CP1!$EE$16</f>
        <v>0</v>
      </c>
      <c r="O245" s="141">
        <f>Account_CP1!$EL$16-Account_CP1!$EF$16</f>
        <v>10491</v>
      </c>
      <c r="P245" s="141" t="s">
        <v>81</v>
      </c>
      <c r="Q245" s="150" t="s">
        <v>81</v>
      </c>
      <c r="R245" s="143" t="s">
        <v>81</v>
      </c>
      <c r="S245" s="143" t="s">
        <v>81</v>
      </c>
      <c r="T245" s="148" t="s">
        <v>81</v>
      </c>
      <c r="U245" s="141">
        <v>0</v>
      </c>
      <c r="V245" s="149" t="s">
        <v>81</v>
      </c>
      <c r="W245" s="141" t="s">
        <v>81</v>
      </c>
      <c r="X245" s="150" t="s">
        <v>81</v>
      </c>
      <c r="Y245" s="141" t="s">
        <v>81</v>
      </c>
      <c r="Z245" s="141" t="s">
        <v>81</v>
      </c>
      <c r="AA245" s="157" t="s">
        <v>81</v>
      </c>
      <c r="AB245" s="149" t="s">
        <v>81</v>
      </c>
      <c r="AC245" s="141" t="s">
        <v>81</v>
      </c>
      <c r="AD245" s="150" t="s">
        <v>81</v>
      </c>
      <c r="AE245" s="141">
        <f t="shared" ref="AE245" si="451">SUM(I245)</f>
        <v>0</v>
      </c>
      <c r="AF245" s="141">
        <f t="shared" ref="AF245" si="452">SUM(J245)</f>
        <v>0</v>
      </c>
      <c r="AG245" s="155">
        <f t="shared" ref="AG245" si="453">AE245-AF245</f>
        <v>0</v>
      </c>
      <c r="AH245" s="149">
        <f t="shared" ref="AH245" si="454">SUM(L245,U245)</f>
        <v>0</v>
      </c>
      <c r="AI245" s="149">
        <f t="shared" ref="AI245" si="455">SUM(F245,M245,V245,AB245)</f>
        <v>0</v>
      </c>
      <c r="AJ245" s="141">
        <f t="shared" ref="AJ245" si="456">SUM(G245,N245,W245,AC245)</f>
        <v>0</v>
      </c>
      <c r="AK245" s="150">
        <f t="shared" ref="AK245" si="457">SUM(H245,O245,X245,AD245)</f>
        <v>10491</v>
      </c>
    </row>
    <row r="246" spans="1:37" x14ac:dyDescent="0.15">
      <c r="A246" s="251"/>
      <c r="B246" s="82">
        <v>2020</v>
      </c>
      <c r="C246" s="156" t="s">
        <v>81</v>
      </c>
      <c r="D246" s="143" t="s">
        <v>81</v>
      </c>
      <c r="E246" s="157" t="s">
        <v>81</v>
      </c>
      <c r="F246" s="143" t="s">
        <v>81</v>
      </c>
      <c r="G246" s="144" t="s">
        <v>81</v>
      </c>
      <c r="H246" s="145" t="s">
        <v>81</v>
      </c>
      <c r="I246" s="141">
        <f>'2020 CER'!$R$3</f>
        <v>0</v>
      </c>
      <c r="J246" s="141">
        <f>'2020 CER'!$B$19</f>
        <v>0</v>
      </c>
      <c r="K246" s="148">
        <f t="shared" ref="K246" si="458">I246-J246</f>
        <v>0</v>
      </c>
      <c r="L246" s="141">
        <v>0</v>
      </c>
      <c r="M246" s="149">
        <f>Account_CP1!$ED$16-Account_CP1!$DX$16</f>
        <v>0</v>
      </c>
      <c r="N246" s="141">
        <f>Account_CP1!$EE$16</f>
        <v>0</v>
      </c>
      <c r="O246" s="141">
        <f>Account_CP1!$EF$16</f>
        <v>12006170</v>
      </c>
      <c r="P246" s="141" t="s">
        <v>81</v>
      </c>
      <c r="Q246" s="150" t="s">
        <v>81</v>
      </c>
      <c r="R246" s="143" t="s">
        <v>81</v>
      </c>
      <c r="S246" s="143" t="s">
        <v>81</v>
      </c>
      <c r="T246" s="148" t="s">
        <v>81</v>
      </c>
      <c r="U246" s="141">
        <v>0</v>
      </c>
      <c r="V246" s="149" t="s">
        <v>81</v>
      </c>
      <c r="W246" s="141" t="s">
        <v>81</v>
      </c>
      <c r="X246" s="150" t="s">
        <v>81</v>
      </c>
      <c r="Y246" s="141" t="s">
        <v>81</v>
      </c>
      <c r="Z246" s="141" t="s">
        <v>81</v>
      </c>
      <c r="AA246" s="157" t="s">
        <v>81</v>
      </c>
      <c r="AB246" s="149" t="s">
        <v>81</v>
      </c>
      <c r="AC246" s="141" t="s">
        <v>81</v>
      </c>
      <c r="AD246" s="150" t="s">
        <v>81</v>
      </c>
      <c r="AE246" s="141">
        <f t="shared" ref="AE246" si="459">SUM(I246)</f>
        <v>0</v>
      </c>
      <c r="AF246" s="141">
        <f t="shared" ref="AF246" si="460">SUM(J246)</f>
        <v>0</v>
      </c>
      <c r="AG246" s="155">
        <f t="shared" ref="AG246" si="461">AE246-AF246</f>
        <v>0</v>
      </c>
      <c r="AH246" s="149">
        <f t="shared" ref="AH246" si="462">SUM(L246,U246)</f>
        <v>0</v>
      </c>
      <c r="AI246" s="149">
        <f t="shared" ref="AI246" si="463">SUM(F246,M246,V246,AB246)</f>
        <v>0</v>
      </c>
      <c r="AJ246" s="141">
        <f t="shared" ref="AJ246" si="464">SUM(G246,N246,W246,AC246)</f>
        <v>0</v>
      </c>
      <c r="AK246" s="150">
        <f t="shared" ref="AK246" si="465">SUM(H246,O246,X246,AD246)</f>
        <v>12006170</v>
      </c>
    </row>
    <row r="247" spans="1:37" x14ac:dyDescent="0.15">
      <c r="A247" s="251"/>
      <c r="B247" s="82">
        <v>2019</v>
      </c>
      <c r="C247" s="156" t="s">
        <v>81</v>
      </c>
      <c r="D247" s="143" t="s">
        <v>81</v>
      </c>
      <c r="E247" s="157" t="s">
        <v>81</v>
      </c>
      <c r="F247" s="143" t="s">
        <v>81</v>
      </c>
      <c r="G247" s="144" t="s">
        <v>81</v>
      </c>
      <c r="H247" s="145" t="s">
        <v>81</v>
      </c>
      <c r="I247" s="141">
        <f>'2019 CER'!$R$3</f>
        <v>10491</v>
      </c>
      <c r="J247" s="141">
        <f>'2019 CER'!$B$19</f>
        <v>0</v>
      </c>
      <c r="K247" s="148">
        <f t="shared" ref="K247:K258" si="466">I247-J247</f>
        <v>10491</v>
      </c>
      <c r="L247" s="141">
        <v>0</v>
      </c>
      <c r="M247" s="149">
        <f>Account_CP1!$DX$16-Account_CP1!$DL$16</f>
        <v>0</v>
      </c>
      <c r="N247" s="141">
        <f>Account_CP1!$DY$16</f>
        <v>0</v>
      </c>
      <c r="O247" s="141">
        <f>Account_CP1!$DZ$16-Account_CP1!$DN$16</f>
        <v>958</v>
      </c>
      <c r="P247" s="141" t="s">
        <v>81</v>
      </c>
      <c r="Q247" s="150" t="s">
        <v>81</v>
      </c>
      <c r="R247" s="143" t="s">
        <v>81</v>
      </c>
      <c r="S247" s="143" t="s">
        <v>81</v>
      </c>
      <c r="T247" s="148" t="s">
        <v>81</v>
      </c>
      <c r="U247" s="141">
        <v>0</v>
      </c>
      <c r="V247" s="149" t="s">
        <v>81</v>
      </c>
      <c r="W247" s="141" t="s">
        <v>81</v>
      </c>
      <c r="X247" s="150" t="s">
        <v>81</v>
      </c>
      <c r="Y247" s="141" t="s">
        <v>81</v>
      </c>
      <c r="Z247" s="141" t="s">
        <v>81</v>
      </c>
      <c r="AA247" s="157" t="s">
        <v>81</v>
      </c>
      <c r="AB247" s="149" t="s">
        <v>81</v>
      </c>
      <c r="AC247" s="141" t="s">
        <v>81</v>
      </c>
      <c r="AD247" s="150" t="s">
        <v>81</v>
      </c>
      <c r="AE247" s="141">
        <f t="shared" ref="AE247" si="467">SUM(I247)</f>
        <v>10491</v>
      </c>
      <c r="AF247" s="141">
        <f t="shared" ref="AF247" si="468">SUM(J247)</f>
        <v>0</v>
      </c>
      <c r="AG247" s="155">
        <f t="shared" ref="AG247:AG258" si="469">AE247-AF247</f>
        <v>10491</v>
      </c>
      <c r="AH247" s="149">
        <f t="shared" ref="AH247" si="470">SUM(L247,U247)</f>
        <v>0</v>
      </c>
      <c r="AI247" s="149">
        <f t="shared" ref="AI247:AK258" si="471">SUM(F247,M247,V247,AB247)</f>
        <v>0</v>
      </c>
      <c r="AJ247" s="141">
        <f t="shared" si="471"/>
        <v>0</v>
      </c>
      <c r="AK247" s="150">
        <f t="shared" si="471"/>
        <v>958</v>
      </c>
    </row>
    <row r="248" spans="1:37" x14ac:dyDescent="0.15">
      <c r="A248" s="251"/>
      <c r="B248" s="82">
        <v>2018</v>
      </c>
      <c r="C248" s="156" t="s">
        <v>81</v>
      </c>
      <c r="D248" s="143" t="s">
        <v>81</v>
      </c>
      <c r="E248" s="157" t="s">
        <v>81</v>
      </c>
      <c r="F248" s="143" t="s">
        <v>81</v>
      </c>
      <c r="G248" s="144" t="s">
        <v>81</v>
      </c>
      <c r="H248" s="145" t="s">
        <v>81</v>
      </c>
      <c r="I248" s="141">
        <f>'2018 CER'!$R$3</f>
        <v>0</v>
      </c>
      <c r="J248" s="141">
        <f>'2018 CER'!$B$19</f>
        <v>0</v>
      </c>
      <c r="K248" s="148">
        <f t="shared" si="466"/>
        <v>0</v>
      </c>
      <c r="L248" s="141">
        <v>0</v>
      </c>
      <c r="M248" s="149" t="str">
        <f>Account_CP1!$DR$16</f>
        <v>n/a</v>
      </c>
      <c r="N248" s="141" t="str">
        <f>Account_CP1!$DS$16</f>
        <v>n/a</v>
      </c>
      <c r="O248" s="141" t="str">
        <f>Account_CP1!$DT$16</f>
        <v>n/a</v>
      </c>
      <c r="P248" s="141" t="s">
        <v>81</v>
      </c>
      <c r="Q248" s="150" t="s">
        <v>81</v>
      </c>
      <c r="R248" s="143" t="s">
        <v>81</v>
      </c>
      <c r="S248" s="143" t="s">
        <v>81</v>
      </c>
      <c r="T248" s="148" t="s">
        <v>81</v>
      </c>
      <c r="U248" s="141">
        <v>0</v>
      </c>
      <c r="V248" s="149" t="s">
        <v>81</v>
      </c>
      <c r="W248" s="141" t="s">
        <v>81</v>
      </c>
      <c r="X248" s="150" t="s">
        <v>81</v>
      </c>
      <c r="Y248" s="141" t="s">
        <v>81</v>
      </c>
      <c r="Z248" s="141" t="s">
        <v>81</v>
      </c>
      <c r="AA248" s="157" t="s">
        <v>81</v>
      </c>
      <c r="AB248" s="149" t="s">
        <v>81</v>
      </c>
      <c r="AC248" s="141" t="s">
        <v>81</v>
      </c>
      <c r="AD248" s="150" t="s">
        <v>81</v>
      </c>
      <c r="AE248" s="141">
        <f t="shared" ref="AE248:AF250" si="472">SUM(I248)</f>
        <v>0</v>
      </c>
      <c r="AF248" s="141">
        <f t="shared" si="472"/>
        <v>0</v>
      </c>
      <c r="AG248" s="155">
        <f t="shared" si="469"/>
        <v>0</v>
      </c>
      <c r="AH248" s="149">
        <f t="shared" si="309"/>
        <v>0</v>
      </c>
      <c r="AI248" s="149">
        <f t="shared" si="471"/>
        <v>0</v>
      </c>
      <c r="AJ248" s="141">
        <f t="shared" si="471"/>
        <v>0</v>
      </c>
      <c r="AK248" s="150">
        <f t="shared" si="471"/>
        <v>0</v>
      </c>
    </row>
    <row r="249" spans="1:37" x14ac:dyDescent="0.15">
      <c r="A249" s="251"/>
      <c r="B249" s="82">
        <v>2017</v>
      </c>
      <c r="C249" s="156" t="s">
        <v>81</v>
      </c>
      <c r="D249" s="143" t="s">
        <v>81</v>
      </c>
      <c r="E249" s="157" t="s">
        <v>81</v>
      </c>
      <c r="F249" s="143" t="s">
        <v>81</v>
      </c>
      <c r="G249" s="144" t="s">
        <v>81</v>
      </c>
      <c r="H249" s="145" t="s">
        <v>81</v>
      </c>
      <c r="I249" s="141">
        <f>'2017 CER'!$R$3</f>
        <v>632</v>
      </c>
      <c r="J249" s="141">
        <f>'2017 CER'!$B$19</f>
        <v>0</v>
      </c>
      <c r="K249" s="148">
        <f t="shared" si="466"/>
        <v>632</v>
      </c>
      <c r="L249" s="141">
        <v>0</v>
      </c>
      <c r="M249" s="173">
        <f>Account_CP1!$DL$16-Account_CP1!$DF$16</f>
        <v>0</v>
      </c>
      <c r="N249" s="175">
        <f>Account_CP1!$DM$16-Account_CP1!$DG$16</f>
        <v>0</v>
      </c>
      <c r="O249" s="175">
        <f>Account_CP1!$DN$16-Account_CP1!$DH$16</f>
        <v>8387875</v>
      </c>
      <c r="P249" s="141" t="s">
        <v>81</v>
      </c>
      <c r="Q249" s="150" t="s">
        <v>81</v>
      </c>
      <c r="R249" s="143" t="s">
        <v>81</v>
      </c>
      <c r="S249" s="143" t="s">
        <v>81</v>
      </c>
      <c r="T249" s="148" t="s">
        <v>81</v>
      </c>
      <c r="U249" s="141">
        <v>0</v>
      </c>
      <c r="V249" s="149" t="s">
        <v>81</v>
      </c>
      <c r="W249" s="141" t="s">
        <v>81</v>
      </c>
      <c r="X249" s="150" t="s">
        <v>81</v>
      </c>
      <c r="Y249" s="141" t="s">
        <v>81</v>
      </c>
      <c r="Z249" s="141" t="s">
        <v>81</v>
      </c>
      <c r="AA249" s="157" t="s">
        <v>81</v>
      </c>
      <c r="AB249" s="149" t="s">
        <v>81</v>
      </c>
      <c r="AC249" s="141" t="s">
        <v>81</v>
      </c>
      <c r="AD249" s="150" t="s">
        <v>81</v>
      </c>
      <c r="AE249" s="141">
        <f t="shared" si="472"/>
        <v>632</v>
      </c>
      <c r="AF249" s="141">
        <f t="shared" si="472"/>
        <v>0</v>
      </c>
      <c r="AG249" s="155">
        <f t="shared" si="469"/>
        <v>632</v>
      </c>
      <c r="AH249" s="149">
        <f t="shared" si="309"/>
        <v>0</v>
      </c>
      <c r="AI249" s="149">
        <f t="shared" si="471"/>
        <v>0</v>
      </c>
      <c r="AJ249" s="141">
        <f t="shared" si="471"/>
        <v>0</v>
      </c>
      <c r="AK249" s="150">
        <f t="shared" si="471"/>
        <v>8387875</v>
      </c>
    </row>
    <row r="250" spans="1:37" x14ac:dyDescent="0.15">
      <c r="A250" s="251"/>
      <c r="B250" s="81">
        <v>2016</v>
      </c>
      <c r="C250" s="156" t="s">
        <v>81</v>
      </c>
      <c r="D250" s="143" t="s">
        <v>81</v>
      </c>
      <c r="E250" s="157" t="s">
        <v>81</v>
      </c>
      <c r="F250" s="143" t="s">
        <v>81</v>
      </c>
      <c r="G250" s="144" t="s">
        <v>81</v>
      </c>
      <c r="H250" s="145" t="s">
        <v>81</v>
      </c>
      <c r="I250" s="141">
        <f>'2016 CER'!R3</f>
        <v>278876</v>
      </c>
      <c r="J250" s="141">
        <f>'2016 CER'!B19</f>
        <v>0</v>
      </c>
      <c r="K250" s="148">
        <f t="shared" si="466"/>
        <v>278876</v>
      </c>
      <c r="L250" s="141">
        <v>0</v>
      </c>
      <c r="M250" s="173">
        <f>Account_CP1!DF16-Account_CP1!CZ16</f>
        <v>0</v>
      </c>
      <c r="N250" s="175">
        <f>Account_CP1!DG16-Account_CP1!DA16</f>
        <v>0</v>
      </c>
      <c r="O250" s="175">
        <f>Account_CP1!DH16-Account_CP1!DB16</f>
        <v>331852</v>
      </c>
      <c r="P250" s="141" t="s">
        <v>81</v>
      </c>
      <c r="Q250" s="150" t="s">
        <v>81</v>
      </c>
      <c r="R250" s="143" t="s">
        <v>81</v>
      </c>
      <c r="S250" s="143" t="s">
        <v>81</v>
      </c>
      <c r="T250" s="148" t="s">
        <v>81</v>
      </c>
      <c r="U250" s="141">
        <v>0</v>
      </c>
      <c r="V250" s="149" t="s">
        <v>81</v>
      </c>
      <c r="W250" s="141" t="s">
        <v>81</v>
      </c>
      <c r="X250" s="150" t="s">
        <v>81</v>
      </c>
      <c r="Y250" s="141" t="s">
        <v>81</v>
      </c>
      <c r="Z250" s="141" t="s">
        <v>81</v>
      </c>
      <c r="AA250" s="157" t="s">
        <v>81</v>
      </c>
      <c r="AB250" s="149" t="s">
        <v>81</v>
      </c>
      <c r="AC250" s="141" t="s">
        <v>81</v>
      </c>
      <c r="AD250" s="150" t="s">
        <v>81</v>
      </c>
      <c r="AE250" s="141">
        <f t="shared" si="472"/>
        <v>278876</v>
      </c>
      <c r="AF250" s="141">
        <f t="shared" si="472"/>
        <v>0</v>
      </c>
      <c r="AG250" s="155">
        <f t="shared" si="469"/>
        <v>278876</v>
      </c>
      <c r="AH250" s="149">
        <f t="shared" ref="AH250:AH313" si="473">SUM(L250,U250)</f>
        <v>0</v>
      </c>
      <c r="AI250" s="149">
        <f t="shared" si="471"/>
        <v>0</v>
      </c>
      <c r="AJ250" s="141">
        <f t="shared" si="471"/>
        <v>0</v>
      </c>
      <c r="AK250" s="150">
        <f t="shared" si="471"/>
        <v>331852</v>
      </c>
    </row>
    <row r="251" spans="1:37" x14ac:dyDescent="0.15">
      <c r="A251" s="251"/>
      <c r="B251" s="81">
        <v>2015</v>
      </c>
      <c r="C251" s="156">
        <f>'2015 AAU'!Q3</f>
        <v>213070</v>
      </c>
      <c r="D251" s="143">
        <f>'2015 AAU'!B18</f>
        <v>3058267</v>
      </c>
      <c r="E251" s="157">
        <f t="shared" ref="E251:E258" si="474">C251-D251</f>
        <v>-2845197</v>
      </c>
      <c r="F251" s="143">
        <f>Account_CP1!AX16-Account_CP1!AR16</f>
        <v>218434142</v>
      </c>
      <c r="G251" s="144">
        <f>Account_CP1!AY16-Account_CP1!AS16</f>
        <v>0</v>
      </c>
      <c r="H251" s="145">
        <f>Account_CP1!AZ16-Account_CP1!AT16</f>
        <v>51625598</v>
      </c>
      <c r="I251" s="141">
        <f>'2015 CER'!R3</f>
        <v>3520165</v>
      </c>
      <c r="J251" s="141">
        <f>'2015 CER'!B19</f>
        <v>390542</v>
      </c>
      <c r="K251" s="148">
        <f t="shared" si="466"/>
        <v>3129623</v>
      </c>
      <c r="L251" s="141">
        <v>0</v>
      </c>
      <c r="M251" s="173">
        <f>Account_CP1!CZ16-Account_CP1!CT16</f>
        <v>4585800</v>
      </c>
      <c r="N251" s="175">
        <f>Account_CP1!DA16-Account_CP1!CU16</f>
        <v>0</v>
      </c>
      <c r="O251" s="175">
        <f>Account_CP1!DB16-Account_CP1!CV16</f>
        <v>2618158</v>
      </c>
      <c r="P251" s="141" t="s">
        <v>81</v>
      </c>
      <c r="Q251" s="150" t="s">
        <v>81</v>
      </c>
      <c r="R251" s="143">
        <f>'2015 ERU'!Q3</f>
        <v>1240057</v>
      </c>
      <c r="S251" s="143">
        <f>'2015 ERU'!B18</f>
        <v>0</v>
      </c>
      <c r="T251" s="148">
        <f t="shared" ref="T251:T258" si="475">R251-S251</f>
        <v>1240057</v>
      </c>
      <c r="U251" s="141">
        <v>0</v>
      </c>
      <c r="V251" s="149">
        <f>Account_CP1!GF16-Account_CP1!FZ16</f>
        <v>2093695</v>
      </c>
      <c r="W251" s="141">
        <f>Account_CP1!GG16-Account_CP1!GA16</f>
        <v>0</v>
      </c>
      <c r="X251" s="150">
        <f>Account_CP1!GH16-Account_CP1!GB16</f>
        <v>1259023</v>
      </c>
      <c r="Y251" s="141">
        <v>0</v>
      </c>
      <c r="Z251" s="141">
        <v>0</v>
      </c>
      <c r="AA251" s="157">
        <f t="shared" ref="AA251:AA258" si="476">Y251-Z251</f>
        <v>0</v>
      </c>
      <c r="AB251" s="149">
        <f>Account_CP1!HJ16-Account_CP1!HD16</f>
        <v>0</v>
      </c>
      <c r="AC251" s="143">
        <f>Account_CP1!HK16-Account_CP1!HE16</f>
        <v>16682623</v>
      </c>
      <c r="AD251" s="171">
        <f>Account_CP1!HL16-Account_CP1!HF16</f>
        <v>10633333</v>
      </c>
      <c r="AE251" s="143">
        <f t="shared" ref="AE251:AF258" si="477">SUM(C251+I251+R251+Y251)</f>
        <v>4973292</v>
      </c>
      <c r="AF251" s="143">
        <f t="shared" si="477"/>
        <v>3448809</v>
      </c>
      <c r="AG251" s="155">
        <f t="shared" si="469"/>
        <v>1524483</v>
      </c>
      <c r="AH251" s="149">
        <f t="shared" si="473"/>
        <v>0</v>
      </c>
      <c r="AI251" s="149">
        <f t="shared" si="471"/>
        <v>225113637</v>
      </c>
      <c r="AJ251" s="141">
        <f t="shared" si="471"/>
        <v>16682623</v>
      </c>
      <c r="AK251" s="150">
        <f t="shared" si="471"/>
        <v>66136112</v>
      </c>
    </row>
    <row r="252" spans="1:37" x14ac:dyDescent="0.15">
      <c r="A252" s="251"/>
      <c r="B252" s="81">
        <v>2014</v>
      </c>
      <c r="C252" s="156">
        <f>'2014 AAU'!Q3</f>
        <v>0</v>
      </c>
      <c r="D252" s="143">
        <f>'2014 AAU'!B18</f>
        <v>8294</v>
      </c>
      <c r="E252" s="157">
        <f t="shared" si="474"/>
        <v>-8294</v>
      </c>
      <c r="F252" s="143">
        <f>Account_CP1!AR16-Account_CP1!AL16</f>
        <v>0</v>
      </c>
      <c r="G252" s="144">
        <f>Account_CP1!AS16-Account_CP1!AM16</f>
        <v>0</v>
      </c>
      <c r="H252" s="145">
        <f>Account_CP1!AT16-Account_CP1!AN16</f>
        <v>0</v>
      </c>
      <c r="I252" s="141">
        <f>'2014 CER'!R3</f>
        <v>3599788</v>
      </c>
      <c r="J252" s="141">
        <f>'2014 CER'!B19</f>
        <v>1994970</v>
      </c>
      <c r="K252" s="148">
        <f t="shared" si="466"/>
        <v>1604818</v>
      </c>
      <c r="L252" s="141">
        <v>0</v>
      </c>
      <c r="M252" s="173">
        <f>Account_CP1!CT16-Account_CP1!CN16</f>
        <v>0</v>
      </c>
      <c r="N252" s="175">
        <f>Account_CP1!CU16-Account_CP1!CO16</f>
        <v>0</v>
      </c>
      <c r="O252" s="175">
        <f>Account_CP1!CV16-Account_CP1!CP16</f>
        <v>54700</v>
      </c>
      <c r="P252" s="141" t="s">
        <v>81</v>
      </c>
      <c r="Q252" s="150" t="s">
        <v>81</v>
      </c>
      <c r="R252" s="143">
        <f>'2014 ERU'!Q3</f>
        <v>60350</v>
      </c>
      <c r="S252" s="143">
        <f>'2014 ERU'!B18</f>
        <v>85926</v>
      </c>
      <c r="T252" s="148">
        <f t="shared" si="475"/>
        <v>-25576</v>
      </c>
      <c r="U252" s="141">
        <v>0</v>
      </c>
      <c r="V252" s="149">
        <f>Account_CP1!FZ16-Account_CP1!FT16</f>
        <v>0</v>
      </c>
      <c r="W252" s="141">
        <f>Account_CP1!GA16-Account_CP1!FU16</f>
        <v>0</v>
      </c>
      <c r="X252" s="150">
        <f>Account_CP1!GB16-Account_CP1!FV16</f>
        <v>0</v>
      </c>
      <c r="Y252" s="141">
        <v>0</v>
      </c>
      <c r="Z252" s="141">
        <v>0</v>
      </c>
      <c r="AA252" s="157">
        <f t="shared" si="476"/>
        <v>0</v>
      </c>
      <c r="AB252" s="149">
        <f>Account_CP1!HD16-Account_CP1!GX16</f>
        <v>0</v>
      </c>
      <c r="AC252" s="143">
        <f>Account_CP1!HE16-Account_CP1!GY16</f>
        <v>0</v>
      </c>
      <c r="AD252" s="171">
        <f>Account_CP1!HF16-Account_CP1!GZ16</f>
        <v>0</v>
      </c>
      <c r="AE252" s="143">
        <f t="shared" si="477"/>
        <v>3660138</v>
      </c>
      <c r="AF252" s="143">
        <f t="shared" si="477"/>
        <v>2089190</v>
      </c>
      <c r="AG252" s="155">
        <f t="shared" si="469"/>
        <v>1570948</v>
      </c>
      <c r="AH252" s="149">
        <f t="shared" si="473"/>
        <v>0</v>
      </c>
      <c r="AI252" s="149">
        <f t="shared" si="471"/>
        <v>0</v>
      </c>
      <c r="AJ252" s="141">
        <f t="shared" si="471"/>
        <v>0</v>
      </c>
      <c r="AK252" s="150">
        <f t="shared" si="471"/>
        <v>54700</v>
      </c>
    </row>
    <row r="253" spans="1:37" x14ac:dyDescent="0.15">
      <c r="A253" s="251"/>
      <c r="B253" s="81">
        <v>2013</v>
      </c>
      <c r="C253" s="156">
        <f>'2013 AAU'!Q3</f>
        <v>79609</v>
      </c>
      <c r="D253" s="143">
        <f>'2013 AAU'!B18</f>
        <v>14637496</v>
      </c>
      <c r="E253" s="157">
        <f t="shared" si="474"/>
        <v>-14557887</v>
      </c>
      <c r="F253" s="143">
        <f>Account_CP1!AL16-Account_CP1!AF16</f>
        <v>0</v>
      </c>
      <c r="G253" s="144">
        <f>Account_CP1!AM16-Account_CP1!AG16</f>
        <v>0</v>
      </c>
      <c r="H253" s="145">
        <f>Account_CP1!AN16-Account_CP1!AH16</f>
        <v>903</v>
      </c>
      <c r="I253" s="141">
        <f>'2013 CER'!R3</f>
        <v>19953143</v>
      </c>
      <c r="J253" s="141">
        <f>'2013 CER'!B19</f>
        <v>15121082</v>
      </c>
      <c r="K253" s="148">
        <f t="shared" si="466"/>
        <v>4832061</v>
      </c>
      <c r="L253" s="141">
        <v>0</v>
      </c>
      <c r="M253" s="173">
        <f>Account_CP1!CN16-Account_CP1!CH16</f>
        <v>0</v>
      </c>
      <c r="N253" s="175">
        <f>Account_CP1!CO16-Account_CP1!CI16</f>
        <v>0</v>
      </c>
      <c r="O253" s="175">
        <f>Account_CP1!CP16-Account_CP1!CJ16</f>
        <v>90605</v>
      </c>
      <c r="P253" s="141" t="s">
        <v>81</v>
      </c>
      <c r="Q253" s="150" t="s">
        <v>81</v>
      </c>
      <c r="R253" s="143">
        <f>'2013 ERU'!Q3</f>
        <v>6436207</v>
      </c>
      <c r="S253" s="143">
        <f>'2013 ERU'!B18</f>
        <v>4849928</v>
      </c>
      <c r="T253" s="148">
        <f t="shared" si="475"/>
        <v>1586279</v>
      </c>
      <c r="U253" s="141">
        <v>0</v>
      </c>
      <c r="V253" s="149">
        <f>Account_CP1!FT16-Account_CP1!FN16</f>
        <v>0</v>
      </c>
      <c r="W253" s="141">
        <f>Account_CP1!FU16-Account_CP1!FO16</f>
        <v>0</v>
      </c>
      <c r="X253" s="150">
        <f>Account_CP1!FV16-Account_CP1!FP16</f>
        <v>0</v>
      </c>
      <c r="Y253" s="141">
        <v>0</v>
      </c>
      <c r="Z253" s="141">
        <v>0</v>
      </c>
      <c r="AA253" s="157">
        <f t="shared" si="476"/>
        <v>0</v>
      </c>
      <c r="AB253" s="149">
        <f>Account_CP1!GX16-Account_CP1!GR16</f>
        <v>0</v>
      </c>
      <c r="AC253" s="143">
        <f>Account_CP1!GY16-Account_CP1!GS16</f>
        <v>0</v>
      </c>
      <c r="AD253" s="171">
        <f>Account_CP1!GZ16-Account_CP1!GT16</f>
        <v>0</v>
      </c>
      <c r="AE253" s="143">
        <f t="shared" si="477"/>
        <v>26468959</v>
      </c>
      <c r="AF253" s="143">
        <f t="shared" si="477"/>
        <v>34608506</v>
      </c>
      <c r="AG253" s="155">
        <f t="shared" si="469"/>
        <v>-8139547</v>
      </c>
      <c r="AH253" s="149">
        <f t="shared" si="473"/>
        <v>0</v>
      </c>
      <c r="AI253" s="149">
        <f t="shared" si="471"/>
        <v>0</v>
      </c>
      <c r="AJ253" s="141">
        <f t="shared" si="471"/>
        <v>0</v>
      </c>
      <c r="AK253" s="150">
        <f t="shared" si="471"/>
        <v>91508</v>
      </c>
    </row>
    <row r="254" spans="1:37" x14ac:dyDescent="0.15">
      <c r="A254" s="251"/>
      <c r="B254" s="81">
        <v>2012</v>
      </c>
      <c r="C254" s="156">
        <f>'2012 AAU'!Q3</f>
        <v>1179012</v>
      </c>
      <c r="D254" s="143">
        <f>'2012 AAU'!B18</f>
        <v>1562323</v>
      </c>
      <c r="E254" s="157">
        <f t="shared" si="474"/>
        <v>-383311</v>
      </c>
      <c r="F254" s="143">
        <f>Account_CP1!AF16-Account_CP1!Z16</f>
        <v>18593550</v>
      </c>
      <c r="G254" s="144">
        <f>Account_CP1!AG16-Account_CP1!AA16</f>
        <v>0</v>
      </c>
      <c r="H254" s="145">
        <f>Account_CP1!AH16-Account_CP1!AB16</f>
        <v>69</v>
      </c>
      <c r="I254" s="141">
        <f>'2012 CER'!R3</f>
        <v>11358044</v>
      </c>
      <c r="J254" s="141">
        <f>'2012 CER'!B19</f>
        <v>7066124</v>
      </c>
      <c r="K254" s="148">
        <f t="shared" si="466"/>
        <v>4291920</v>
      </c>
      <c r="L254" s="141">
        <v>0</v>
      </c>
      <c r="M254" s="173">
        <f>Account_CP1!CH16-Account_CP1!CB16</f>
        <v>1595132</v>
      </c>
      <c r="N254" s="175">
        <f>Account_CP1!CI16-Account_CP1!CC16</f>
        <v>0</v>
      </c>
      <c r="O254" s="175">
        <f>Account_CP1!CJ16-Account_CP1!CD16</f>
        <v>116435</v>
      </c>
      <c r="P254" s="141" t="s">
        <v>81</v>
      </c>
      <c r="Q254" s="150" t="s">
        <v>81</v>
      </c>
      <c r="R254" s="143">
        <f>'2012 ERU'!Q3</f>
        <v>1933169</v>
      </c>
      <c r="S254" s="143">
        <f>'2012 ERU'!B18</f>
        <v>4169365</v>
      </c>
      <c r="T254" s="148">
        <f t="shared" si="475"/>
        <v>-2236196</v>
      </c>
      <c r="U254" s="141">
        <v>0</v>
      </c>
      <c r="V254" s="149">
        <f>Account_CP1!FN16-Account_CP1!FH16</f>
        <v>19152</v>
      </c>
      <c r="W254" s="141">
        <f>Account_CP1!FO16-Account_CP1!FI16</f>
        <v>0</v>
      </c>
      <c r="X254" s="150">
        <f>Account_CP1!FP16-Account_CP1!FJ16</f>
        <v>0</v>
      </c>
      <c r="Y254" s="143">
        <f>'2012 RMU'!Q3</f>
        <v>0</v>
      </c>
      <c r="Z254" s="143">
        <f>'2012 RMU'!B18</f>
        <v>0</v>
      </c>
      <c r="AA254" s="157">
        <f t="shared" si="476"/>
        <v>0</v>
      </c>
      <c r="AB254" s="149">
        <f>Account_CP1!GR16-Account_CP1!GL16</f>
        <v>0</v>
      </c>
      <c r="AC254" s="143">
        <f>Account_CP1!GS16-Account_CP1!GM16</f>
        <v>0</v>
      </c>
      <c r="AD254" s="171">
        <f>Account_CP1!GT16-Account_CP1!GN16</f>
        <v>0</v>
      </c>
      <c r="AE254" s="143">
        <f t="shared" si="477"/>
        <v>14470225</v>
      </c>
      <c r="AF254" s="143">
        <f t="shared" si="477"/>
        <v>12797812</v>
      </c>
      <c r="AG254" s="155">
        <f t="shared" si="469"/>
        <v>1672413</v>
      </c>
      <c r="AH254" s="149">
        <f t="shared" si="473"/>
        <v>0</v>
      </c>
      <c r="AI254" s="149">
        <f t="shared" si="471"/>
        <v>20207834</v>
      </c>
      <c r="AJ254" s="141">
        <f t="shared" si="471"/>
        <v>0</v>
      </c>
      <c r="AK254" s="150">
        <f t="shared" si="471"/>
        <v>116504</v>
      </c>
    </row>
    <row r="255" spans="1:37" ht="13.5" customHeight="1" x14ac:dyDescent="0.15">
      <c r="A255" s="251"/>
      <c r="B255" s="81">
        <v>2011</v>
      </c>
      <c r="C255" s="156">
        <f>'2011 AAU'!Q3</f>
        <v>5843569</v>
      </c>
      <c r="D255" s="143">
        <f>'2011 AAU'!B18</f>
        <v>9320460</v>
      </c>
      <c r="E255" s="157">
        <f t="shared" si="474"/>
        <v>-3476891</v>
      </c>
      <c r="F255" s="143">
        <f>Account_CP1!Z16-Account_CP1!T16</f>
        <v>21846262</v>
      </c>
      <c r="G255" s="144">
        <f>Account_CP1!AA16-Account_CP1!U16</f>
        <v>0</v>
      </c>
      <c r="H255" s="145">
        <f>Account_CP1!AB16-Account_CP1!V16</f>
        <v>1329</v>
      </c>
      <c r="I255" s="141">
        <f>'2011 CER'!R3</f>
        <v>13028604</v>
      </c>
      <c r="J255" s="141">
        <f>'2011 CER'!B19</f>
        <v>9979008</v>
      </c>
      <c r="K255" s="148">
        <f t="shared" si="466"/>
        <v>3049596</v>
      </c>
      <c r="L255" s="141">
        <v>0</v>
      </c>
      <c r="M255" s="173">
        <f>Account_CP1!CB16-Account_CP1!BV16</f>
        <v>791164</v>
      </c>
      <c r="N255" s="175">
        <f>Account_CP1!CC16-Account_CP1!BW16</f>
        <v>0</v>
      </c>
      <c r="O255" s="175">
        <f>Account_CP1!CD16-Account_CP1!BX16</f>
        <v>167318</v>
      </c>
      <c r="P255" s="141" t="s">
        <v>81</v>
      </c>
      <c r="Q255" s="150" t="s">
        <v>81</v>
      </c>
      <c r="R255" s="143">
        <f>'2011 ERU'!Q3</f>
        <v>1489433</v>
      </c>
      <c r="S255" s="143">
        <f>'2011 ERU'!B18</f>
        <v>469278</v>
      </c>
      <c r="T255" s="148">
        <f t="shared" si="475"/>
        <v>1020155</v>
      </c>
      <c r="U255" s="141">
        <v>0</v>
      </c>
      <c r="V255" s="149">
        <f>Account_CP1!FH16-Account_CP1!FB16</f>
        <v>476</v>
      </c>
      <c r="W255" s="141">
        <f>Account_CP1!FI16-Account_CP1!FC16</f>
        <v>0</v>
      </c>
      <c r="X255" s="150">
        <f>Account_CP1!FJ16-Account_CP1!FD16</f>
        <v>0</v>
      </c>
      <c r="Y255" s="143">
        <f>'2011 RMU'!Q3</f>
        <v>0</v>
      </c>
      <c r="Z255" s="143">
        <f>'2011 RMU'!B18</f>
        <v>0</v>
      </c>
      <c r="AA255" s="157">
        <f t="shared" si="476"/>
        <v>0</v>
      </c>
      <c r="AB255" s="149">
        <f>Account_CP1!GL16</f>
        <v>0</v>
      </c>
      <c r="AC255" s="143">
        <f>Account_CP1!GM16</f>
        <v>0</v>
      </c>
      <c r="AD255" s="171">
        <f>Account_CP1!GN16</f>
        <v>0</v>
      </c>
      <c r="AE255" s="143">
        <f t="shared" si="477"/>
        <v>20361606</v>
      </c>
      <c r="AF255" s="143">
        <f t="shared" si="477"/>
        <v>19768746</v>
      </c>
      <c r="AG255" s="155">
        <f t="shared" si="469"/>
        <v>592860</v>
      </c>
      <c r="AH255" s="149">
        <f t="shared" si="473"/>
        <v>0</v>
      </c>
      <c r="AI255" s="149">
        <f t="shared" si="471"/>
        <v>22637902</v>
      </c>
      <c r="AJ255" s="141">
        <f t="shared" si="471"/>
        <v>0</v>
      </c>
      <c r="AK255" s="150">
        <f t="shared" si="471"/>
        <v>168647</v>
      </c>
    </row>
    <row r="256" spans="1:37" ht="13.5" customHeight="1" x14ac:dyDescent="0.15">
      <c r="A256" s="251"/>
      <c r="B256" s="81">
        <v>2010</v>
      </c>
      <c r="C256" s="156">
        <f>'2010 AAU'!Q3</f>
        <v>21864507</v>
      </c>
      <c r="D256" s="143">
        <f>'2010 AAU'!B18</f>
        <v>21547352</v>
      </c>
      <c r="E256" s="157">
        <f t="shared" si="474"/>
        <v>317155</v>
      </c>
      <c r="F256" s="143">
        <f>Account_CP1!T16-Account_CP1!N16</f>
        <v>17083349</v>
      </c>
      <c r="G256" s="144">
        <f>Account_CP1!U16-Account_CP1!O16</f>
        <v>0</v>
      </c>
      <c r="H256" s="145">
        <f>Account_CP1!V16-Account_CP1!P16</f>
        <v>15192</v>
      </c>
      <c r="I256" s="141">
        <f>'2010 CER'!R3</f>
        <v>5054417</v>
      </c>
      <c r="J256" s="141">
        <f>'2010 CER'!B19</f>
        <v>4335470</v>
      </c>
      <c r="K256" s="148">
        <f t="shared" si="466"/>
        <v>718947</v>
      </c>
      <c r="L256" s="141">
        <v>0</v>
      </c>
      <c r="M256" s="173">
        <f>Account_CP1!BV16-Account_CP1!BP16</f>
        <v>429662</v>
      </c>
      <c r="N256" s="175">
        <f>Account_CP1!BW16-Account_CP1!BQ16</f>
        <v>0</v>
      </c>
      <c r="O256" s="175">
        <f>Account_CP1!BX16-Account_CP1!BR16</f>
        <v>43957</v>
      </c>
      <c r="P256" s="141" t="s">
        <v>81</v>
      </c>
      <c r="Q256" s="150" t="s">
        <v>81</v>
      </c>
      <c r="R256" s="143">
        <f>'2010 ERU'!Q3</f>
        <v>504364</v>
      </c>
      <c r="S256" s="143">
        <f>'2010 ERU'!B18</f>
        <v>368905</v>
      </c>
      <c r="T256" s="148">
        <f t="shared" si="475"/>
        <v>135459</v>
      </c>
      <c r="U256" s="141">
        <v>0</v>
      </c>
      <c r="V256" s="149">
        <f>Account_CP1!FB16-Account_CP1!EV16</f>
        <v>0</v>
      </c>
      <c r="W256" s="141">
        <f>Account_CP1!FC16-Account_CP1!EW16</f>
        <v>0</v>
      </c>
      <c r="X256" s="150">
        <f>Account_CP1!FD16-Account_CP1!EX16</f>
        <v>0</v>
      </c>
      <c r="Y256" s="143">
        <v>0</v>
      </c>
      <c r="Z256" s="143">
        <v>0</v>
      </c>
      <c r="AA256" s="157">
        <f t="shared" si="476"/>
        <v>0</v>
      </c>
      <c r="AB256" s="149" t="s">
        <v>81</v>
      </c>
      <c r="AC256" s="143" t="s">
        <v>81</v>
      </c>
      <c r="AD256" s="171" t="s">
        <v>81</v>
      </c>
      <c r="AE256" s="143">
        <f t="shared" si="477"/>
        <v>27423288</v>
      </c>
      <c r="AF256" s="143">
        <f t="shared" si="477"/>
        <v>26251727</v>
      </c>
      <c r="AG256" s="155">
        <f t="shared" si="469"/>
        <v>1171561</v>
      </c>
      <c r="AH256" s="149">
        <f t="shared" si="473"/>
        <v>0</v>
      </c>
      <c r="AI256" s="149">
        <f t="shared" si="471"/>
        <v>17513011</v>
      </c>
      <c r="AJ256" s="141">
        <f t="shared" si="471"/>
        <v>0</v>
      </c>
      <c r="AK256" s="150">
        <f t="shared" si="471"/>
        <v>59149</v>
      </c>
    </row>
    <row r="257" spans="1:37" ht="13.5" customHeight="1" x14ac:dyDescent="0.15">
      <c r="A257" s="251"/>
      <c r="B257" s="81">
        <v>2009</v>
      </c>
      <c r="C257" s="156">
        <f>'2009 AAU'!Q3</f>
        <v>3893422</v>
      </c>
      <c r="D257" s="143">
        <f>'2009 AAU'!B18</f>
        <v>8427198</v>
      </c>
      <c r="E257" s="157">
        <f t="shared" si="474"/>
        <v>-4533776</v>
      </c>
      <c r="F257" s="143">
        <f>Account_CP1!N16-Account_CP1!H16</f>
        <v>19509068</v>
      </c>
      <c r="G257" s="144">
        <f>Account_CP1!O16-Account_CP1!I16</f>
        <v>0</v>
      </c>
      <c r="H257" s="145">
        <f>Account_CP1!P16-Account_CP1!J16</f>
        <v>1869</v>
      </c>
      <c r="I257" s="141">
        <f>'2009 CER'!R3</f>
        <v>6260617</v>
      </c>
      <c r="J257" s="141">
        <f>'2009 CER'!B19</f>
        <v>5377339</v>
      </c>
      <c r="K257" s="148">
        <f t="shared" si="466"/>
        <v>883278</v>
      </c>
      <c r="L257" s="141">
        <v>0</v>
      </c>
      <c r="M257" s="173">
        <f>Account_CP1!BP16-Account_CP1!BJ16</f>
        <v>592297</v>
      </c>
      <c r="N257" s="175">
        <f>Account_CP1!BQ16-Account_CP1!BK16</f>
        <v>0</v>
      </c>
      <c r="O257" s="175">
        <f>Account_CP1!BR16-Account_CP1!BL16</f>
        <v>166544</v>
      </c>
      <c r="P257" s="141" t="s">
        <v>81</v>
      </c>
      <c r="Q257" s="150" t="s">
        <v>81</v>
      </c>
      <c r="R257" s="143">
        <f>'2009 ERU'!Q3</f>
        <v>27250</v>
      </c>
      <c r="S257" s="143">
        <f>'2009 ERU'!B18</f>
        <v>16861</v>
      </c>
      <c r="T257" s="148">
        <f t="shared" si="475"/>
        <v>10389</v>
      </c>
      <c r="U257" s="141">
        <v>0</v>
      </c>
      <c r="V257" s="149">
        <f>Account_CP1!EV16-Account_CP1!EP16</f>
        <v>0</v>
      </c>
      <c r="W257" s="141">
        <f>Account_CP1!EW16-Account_CP1!EQ16</f>
        <v>0</v>
      </c>
      <c r="X257" s="150">
        <f>Account_CP1!EX16-Account_CP1!ER16</f>
        <v>0</v>
      </c>
      <c r="Y257" s="143">
        <v>0</v>
      </c>
      <c r="Z257" s="143">
        <v>0</v>
      </c>
      <c r="AA257" s="157">
        <f t="shared" si="476"/>
        <v>0</v>
      </c>
      <c r="AB257" s="149" t="s">
        <v>81</v>
      </c>
      <c r="AC257" s="143" t="s">
        <v>81</v>
      </c>
      <c r="AD257" s="171" t="s">
        <v>81</v>
      </c>
      <c r="AE257" s="143">
        <f t="shared" si="477"/>
        <v>10181289</v>
      </c>
      <c r="AF257" s="143">
        <f t="shared" si="477"/>
        <v>13821398</v>
      </c>
      <c r="AG257" s="155">
        <f t="shared" si="469"/>
        <v>-3640109</v>
      </c>
      <c r="AH257" s="149">
        <f t="shared" si="473"/>
        <v>0</v>
      </c>
      <c r="AI257" s="149">
        <f>SUM(F257,M257,V257,AB257)</f>
        <v>20101365</v>
      </c>
      <c r="AJ257" s="141">
        <f t="shared" si="471"/>
        <v>0</v>
      </c>
      <c r="AK257" s="150">
        <f t="shared" si="471"/>
        <v>168413</v>
      </c>
    </row>
    <row r="258" spans="1:37" ht="13.5" customHeight="1" x14ac:dyDescent="0.15">
      <c r="A258" s="251"/>
      <c r="B258" s="81">
        <v>2008</v>
      </c>
      <c r="C258" s="156">
        <f>'2008 AAU'!Q3</f>
        <v>3709576</v>
      </c>
      <c r="D258" s="143">
        <f>'2008 AAU'!B18</f>
        <v>4667401</v>
      </c>
      <c r="E258" s="157">
        <f t="shared" si="474"/>
        <v>-957825</v>
      </c>
      <c r="F258" s="143">
        <f>Account_CP1!H16</f>
        <v>0</v>
      </c>
      <c r="G258" s="144">
        <f>Account_CP1!I16</f>
        <v>0</v>
      </c>
      <c r="H258" s="145">
        <f>Account_CP1!J16</f>
        <v>231</v>
      </c>
      <c r="I258" s="141">
        <f>'2008 CER'!R3</f>
        <v>2802469</v>
      </c>
      <c r="J258" s="141">
        <f>'2008 CER'!B19</f>
        <v>1593402</v>
      </c>
      <c r="K258" s="148">
        <f t="shared" si="466"/>
        <v>1209067</v>
      </c>
      <c r="L258" s="141">
        <v>0</v>
      </c>
      <c r="M258" s="173">
        <f>Account_CP1!BJ16</f>
        <v>0</v>
      </c>
      <c r="N258" s="175">
        <f>Account_CP1!BK16</f>
        <v>0</v>
      </c>
      <c r="O258" s="175">
        <f>Account_CP1!BL16</f>
        <v>27768</v>
      </c>
      <c r="P258" s="141" t="s">
        <v>81</v>
      </c>
      <c r="Q258" s="150" t="s">
        <v>81</v>
      </c>
      <c r="R258" s="143">
        <v>0</v>
      </c>
      <c r="S258" s="143">
        <v>0</v>
      </c>
      <c r="T258" s="148">
        <f t="shared" si="475"/>
        <v>0</v>
      </c>
      <c r="U258" s="141">
        <v>0</v>
      </c>
      <c r="V258" s="149">
        <f>Account_CP1!EP16</f>
        <v>0</v>
      </c>
      <c r="W258" s="141">
        <f>Account_CP1!EQ16</f>
        <v>0</v>
      </c>
      <c r="X258" s="150">
        <f>Account_CP1!ER16</f>
        <v>0</v>
      </c>
      <c r="Y258" s="143">
        <v>0</v>
      </c>
      <c r="Z258" s="143">
        <v>0</v>
      </c>
      <c r="AA258" s="157">
        <f t="shared" si="476"/>
        <v>0</v>
      </c>
      <c r="AB258" s="149" t="s">
        <v>81</v>
      </c>
      <c r="AC258" s="143" t="s">
        <v>81</v>
      </c>
      <c r="AD258" s="171" t="s">
        <v>81</v>
      </c>
      <c r="AE258" s="143">
        <f t="shared" si="477"/>
        <v>6512045</v>
      </c>
      <c r="AF258" s="143">
        <f t="shared" si="477"/>
        <v>6260803</v>
      </c>
      <c r="AG258" s="155">
        <f t="shared" si="469"/>
        <v>251242</v>
      </c>
      <c r="AH258" s="149">
        <f t="shared" si="473"/>
        <v>0</v>
      </c>
      <c r="AI258" s="149">
        <f t="shared" si="471"/>
        <v>0</v>
      </c>
      <c r="AJ258" s="141">
        <f t="shared" si="471"/>
        <v>0</v>
      </c>
      <c r="AK258" s="150">
        <f t="shared" si="471"/>
        <v>27999</v>
      </c>
    </row>
    <row r="259" spans="1:37" ht="13.5" customHeight="1" x14ac:dyDescent="0.15">
      <c r="A259" s="252"/>
      <c r="B259" s="83" t="s">
        <v>233</v>
      </c>
      <c r="C259" s="151">
        <f t="shared" ref="C259:O259" si="478">SUM(C245:C258)</f>
        <v>36782765</v>
      </c>
      <c r="D259" s="152">
        <f t="shared" si="478"/>
        <v>63228791</v>
      </c>
      <c r="E259" s="153">
        <f t="shared" si="478"/>
        <v>-26446026</v>
      </c>
      <c r="F259" s="172">
        <f t="shared" si="478"/>
        <v>295466371</v>
      </c>
      <c r="G259" s="152">
        <f t="shared" si="478"/>
        <v>0</v>
      </c>
      <c r="H259" s="181">
        <f t="shared" si="478"/>
        <v>51645191</v>
      </c>
      <c r="I259" s="176">
        <f t="shared" si="478"/>
        <v>65867246</v>
      </c>
      <c r="J259" s="176">
        <f t="shared" si="478"/>
        <v>45857937</v>
      </c>
      <c r="K259" s="176">
        <f t="shared" si="478"/>
        <v>20009309</v>
      </c>
      <c r="L259" s="176">
        <f t="shared" si="478"/>
        <v>0</v>
      </c>
      <c r="M259" s="176">
        <f t="shared" si="478"/>
        <v>7994055</v>
      </c>
      <c r="N259" s="176">
        <f t="shared" si="478"/>
        <v>0</v>
      </c>
      <c r="O259" s="176">
        <f t="shared" si="478"/>
        <v>24022831</v>
      </c>
      <c r="P259" s="154" t="s">
        <v>81</v>
      </c>
      <c r="Q259" s="170" t="s">
        <v>81</v>
      </c>
      <c r="R259" s="152">
        <f t="shared" ref="R259:AK259" si="479">SUM(R245:R258)</f>
        <v>11690830</v>
      </c>
      <c r="S259" s="152">
        <f t="shared" si="479"/>
        <v>9960263</v>
      </c>
      <c r="T259" s="153">
        <f t="shared" si="479"/>
        <v>1730567</v>
      </c>
      <c r="U259" s="152">
        <f t="shared" si="479"/>
        <v>0</v>
      </c>
      <c r="V259" s="174">
        <f t="shared" si="479"/>
        <v>2113323</v>
      </c>
      <c r="W259" s="176">
        <f t="shared" si="479"/>
        <v>0</v>
      </c>
      <c r="X259" s="187">
        <f t="shared" si="479"/>
        <v>1259023</v>
      </c>
      <c r="Y259" s="152">
        <f t="shared" si="479"/>
        <v>0</v>
      </c>
      <c r="Z259" s="152">
        <f t="shared" si="479"/>
        <v>0</v>
      </c>
      <c r="AA259" s="153">
        <f t="shared" si="479"/>
        <v>0</v>
      </c>
      <c r="AB259" s="172">
        <f t="shared" si="479"/>
        <v>0</v>
      </c>
      <c r="AC259" s="152">
        <f t="shared" si="479"/>
        <v>16682623</v>
      </c>
      <c r="AD259" s="160">
        <f t="shared" si="479"/>
        <v>10633333</v>
      </c>
      <c r="AE259" s="152">
        <f t="shared" si="479"/>
        <v>114340841</v>
      </c>
      <c r="AF259" s="152">
        <f t="shared" si="479"/>
        <v>119046991</v>
      </c>
      <c r="AG259" s="153">
        <f t="shared" si="479"/>
        <v>-4706150</v>
      </c>
      <c r="AH259" s="152">
        <f t="shared" si="479"/>
        <v>0</v>
      </c>
      <c r="AI259" s="172">
        <f t="shared" si="479"/>
        <v>305573749</v>
      </c>
      <c r="AJ259" s="152">
        <f t="shared" si="479"/>
        <v>16682623</v>
      </c>
      <c r="AK259" s="160">
        <f t="shared" si="479"/>
        <v>87560378</v>
      </c>
    </row>
    <row r="260" spans="1:37" x14ac:dyDescent="0.15">
      <c r="A260" s="253" t="s">
        <v>167</v>
      </c>
      <c r="B260" s="94">
        <v>2021</v>
      </c>
      <c r="C260" s="156" t="s">
        <v>81</v>
      </c>
      <c r="D260" s="143" t="s">
        <v>81</v>
      </c>
      <c r="E260" s="157" t="s">
        <v>81</v>
      </c>
      <c r="F260" s="143" t="s">
        <v>81</v>
      </c>
      <c r="G260" s="144" t="s">
        <v>81</v>
      </c>
      <c r="H260" s="145" t="s">
        <v>81</v>
      </c>
      <c r="I260" s="141">
        <f>'2021 CER'!$T$3</f>
        <v>0</v>
      </c>
      <c r="J260" s="141">
        <f>'2021 CER'!$B$21</f>
        <v>0</v>
      </c>
      <c r="K260" s="148">
        <f t="shared" ref="K260" si="480">I260-J260</f>
        <v>0</v>
      </c>
      <c r="L260" s="141">
        <v>0</v>
      </c>
      <c r="M260" s="173">
        <f>Account_CP1!$EJ$25-Account_CP1!$ED$25</f>
        <v>0</v>
      </c>
      <c r="N260" s="175">
        <f>Account_CP1!$EE$25-Account_CP1!$DY$25</f>
        <v>0</v>
      </c>
      <c r="O260" s="175">
        <f>Account_CP1!$EL$25-Account_CP1!$DZ$25</f>
        <v>0</v>
      </c>
      <c r="P260" s="141" t="s">
        <v>81</v>
      </c>
      <c r="Q260" s="150" t="s">
        <v>81</v>
      </c>
      <c r="R260" s="143" t="s">
        <v>81</v>
      </c>
      <c r="S260" s="143" t="s">
        <v>81</v>
      </c>
      <c r="T260" s="148" t="s">
        <v>81</v>
      </c>
      <c r="U260" s="141">
        <v>0</v>
      </c>
      <c r="V260" s="149" t="s">
        <v>81</v>
      </c>
      <c r="W260" s="141" t="s">
        <v>81</v>
      </c>
      <c r="X260" s="150" t="s">
        <v>81</v>
      </c>
      <c r="Y260" s="141" t="s">
        <v>81</v>
      </c>
      <c r="Z260" s="141" t="s">
        <v>81</v>
      </c>
      <c r="AA260" s="157" t="s">
        <v>81</v>
      </c>
      <c r="AB260" s="149" t="s">
        <v>81</v>
      </c>
      <c r="AC260" s="141" t="s">
        <v>81</v>
      </c>
      <c r="AD260" s="150" t="s">
        <v>81</v>
      </c>
      <c r="AE260" s="141">
        <f t="shared" ref="AE260" si="481">SUM(I260)</f>
        <v>0</v>
      </c>
      <c r="AF260" s="141">
        <f t="shared" ref="AF260" si="482">SUM(J260)</f>
        <v>0</v>
      </c>
      <c r="AG260" s="155">
        <f t="shared" ref="AG260" si="483">AE260-AF260</f>
        <v>0</v>
      </c>
      <c r="AH260" s="149">
        <f t="shared" ref="AH260" si="484">SUM(L260,U260)</f>
        <v>0</v>
      </c>
      <c r="AI260" s="149">
        <f t="shared" ref="AI260" si="485">SUM(F260,M260,V260,AB260)</f>
        <v>0</v>
      </c>
      <c r="AJ260" s="141">
        <f t="shared" ref="AJ260" si="486">SUM(G260,N260,W260,AC260)</f>
        <v>0</v>
      </c>
      <c r="AK260" s="150">
        <f t="shared" ref="AK260" si="487">SUM(H260,O260,X260,AD260)</f>
        <v>0</v>
      </c>
    </row>
    <row r="261" spans="1:37" x14ac:dyDescent="0.15">
      <c r="A261" s="254"/>
      <c r="B261" s="94">
        <v>2020</v>
      </c>
      <c r="C261" s="156" t="s">
        <v>81</v>
      </c>
      <c r="D261" s="143" t="s">
        <v>81</v>
      </c>
      <c r="E261" s="157" t="s">
        <v>81</v>
      </c>
      <c r="F261" s="143" t="s">
        <v>81</v>
      </c>
      <c r="G261" s="144" t="s">
        <v>81</v>
      </c>
      <c r="H261" s="145" t="s">
        <v>81</v>
      </c>
      <c r="I261" s="141">
        <f>'2020 CER'!$T$3</f>
        <v>0</v>
      </c>
      <c r="J261" s="141">
        <f>'2020 CER'!$B$21</f>
        <v>0</v>
      </c>
      <c r="K261" s="148">
        <f t="shared" ref="K261" si="488">I261-J261</f>
        <v>0</v>
      </c>
      <c r="L261" s="141">
        <v>0</v>
      </c>
      <c r="M261" s="173">
        <f>Account_CP1!$ED$25-Account_CP1!$DX$25</f>
        <v>0</v>
      </c>
      <c r="N261" s="175">
        <f>Account_CP1!$EE$25-Account_CP1!$DY$25</f>
        <v>0</v>
      </c>
      <c r="O261" s="175">
        <f>Account_CP1!$EF$25-Account_CP1!$DZ$25</f>
        <v>0</v>
      </c>
      <c r="P261" s="141" t="s">
        <v>81</v>
      </c>
      <c r="Q261" s="150" t="s">
        <v>81</v>
      </c>
      <c r="R261" s="143" t="s">
        <v>81</v>
      </c>
      <c r="S261" s="143" t="s">
        <v>81</v>
      </c>
      <c r="T261" s="148" t="s">
        <v>81</v>
      </c>
      <c r="U261" s="141">
        <v>0</v>
      </c>
      <c r="V261" s="149" t="s">
        <v>81</v>
      </c>
      <c r="W261" s="141" t="s">
        <v>81</v>
      </c>
      <c r="X261" s="150" t="s">
        <v>81</v>
      </c>
      <c r="Y261" s="141" t="s">
        <v>81</v>
      </c>
      <c r="Z261" s="141" t="s">
        <v>81</v>
      </c>
      <c r="AA261" s="157" t="s">
        <v>81</v>
      </c>
      <c r="AB261" s="149" t="s">
        <v>81</v>
      </c>
      <c r="AC261" s="141" t="s">
        <v>81</v>
      </c>
      <c r="AD261" s="150" t="s">
        <v>81</v>
      </c>
      <c r="AE261" s="141">
        <f t="shared" ref="AE261" si="489">SUM(I261)</f>
        <v>0</v>
      </c>
      <c r="AF261" s="141">
        <f t="shared" ref="AF261" si="490">SUM(J261)</f>
        <v>0</v>
      </c>
      <c r="AG261" s="155">
        <f t="shared" ref="AG261" si="491">AE261-AF261</f>
        <v>0</v>
      </c>
      <c r="AH261" s="149">
        <f t="shared" ref="AH261" si="492">SUM(L261,U261)</f>
        <v>0</v>
      </c>
      <c r="AI261" s="149">
        <f t="shared" ref="AI261" si="493">SUM(F261,M261,V261,AB261)</f>
        <v>0</v>
      </c>
      <c r="AJ261" s="141">
        <f t="shared" ref="AJ261" si="494">SUM(G261,N261,W261,AC261)</f>
        <v>0</v>
      </c>
      <c r="AK261" s="150">
        <f t="shared" ref="AK261" si="495">SUM(H261,O261,X261,AD261)</f>
        <v>0</v>
      </c>
    </row>
    <row r="262" spans="1:37" x14ac:dyDescent="0.15">
      <c r="A262" s="254"/>
      <c r="B262" s="94">
        <v>2019</v>
      </c>
      <c r="C262" s="156" t="s">
        <v>81</v>
      </c>
      <c r="D262" s="143" t="s">
        <v>81</v>
      </c>
      <c r="E262" s="157" t="s">
        <v>81</v>
      </c>
      <c r="F262" s="143" t="s">
        <v>81</v>
      </c>
      <c r="G262" s="144" t="s">
        <v>81</v>
      </c>
      <c r="H262" s="145" t="s">
        <v>81</v>
      </c>
      <c r="I262" s="141">
        <f>'2019 CER'!$T$3</f>
        <v>0</v>
      </c>
      <c r="J262" s="141">
        <f>'2019 CER'!$B$21</f>
        <v>0</v>
      </c>
      <c r="K262" s="148">
        <f t="shared" ref="K262:K273" si="496">I262-J262</f>
        <v>0</v>
      </c>
      <c r="L262" s="141">
        <v>0</v>
      </c>
      <c r="M262" s="173">
        <f>Account_CP1!$DX$25-Account_CP1!$DR$25</f>
        <v>0</v>
      </c>
      <c r="N262" s="175">
        <f>Account_CP1!$DY$25-Account_CP1!$DS$25</f>
        <v>0</v>
      </c>
      <c r="O262" s="175">
        <f>Account_CP1!$DZ$25-Account_CP1!$DT$25</f>
        <v>0</v>
      </c>
      <c r="P262" s="141" t="s">
        <v>81</v>
      </c>
      <c r="Q262" s="150" t="s">
        <v>81</v>
      </c>
      <c r="R262" s="143" t="s">
        <v>81</v>
      </c>
      <c r="S262" s="143" t="s">
        <v>81</v>
      </c>
      <c r="T262" s="148" t="s">
        <v>81</v>
      </c>
      <c r="U262" s="141">
        <v>0</v>
      </c>
      <c r="V262" s="149" t="s">
        <v>81</v>
      </c>
      <c r="W262" s="141" t="s">
        <v>81</v>
      </c>
      <c r="X262" s="150" t="s">
        <v>81</v>
      </c>
      <c r="Y262" s="141" t="s">
        <v>81</v>
      </c>
      <c r="Z262" s="141" t="s">
        <v>81</v>
      </c>
      <c r="AA262" s="157" t="s">
        <v>81</v>
      </c>
      <c r="AB262" s="149" t="s">
        <v>81</v>
      </c>
      <c r="AC262" s="141" t="s">
        <v>81</v>
      </c>
      <c r="AD262" s="150" t="s">
        <v>81</v>
      </c>
      <c r="AE262" s="141">
        <f t="shared" ref="AE262:AF265" si="497">SUM(I262)</f>
        <v>0</v>
      </c>
      <c r="AF262" s="141">
        <f t="shared" ref="AF262" si="498">SUM(J262)</f>
        <v>0</v>
      </c>
      <c r="AG262" s="155">
        <f t="shared" ref="AG262:AG273" si="499">AE262-AF262</f>
        <v>0</v>
      </c>
      <c r="AH262" s="149">
        <f t="shared" ref="AH262" si="500">SUM(L262,U262)</f>
        <v>0</v>
      </c>
      <c r="AI262" s="149">
        <f t="shared" ref="AI262:AK273" si="501">SUM(F262,M262,V262,AB262)</f>
        <v>0</v>
      </c>
      <c r="AJ262" s="141">
        <f t="shared" si="501"/>
        <v>0</v>
      </c>
      <c r="AK262" s="150">
        <f t="shared" si="501"/>
        <v>0</v>
      </c>
    </row>
    <row r="263" spans="1:37" x14ac:dyDescent="0.15">
      <c r="A263" s="254"/>
      <c r="B263" s="94">
        <v>2018</v>
      </c>
      <c r="C263" s="156" t="s">
        <v>81</v>
      </c>
      <c r="D263" s="143" t="s">
        <v>81</v>
      </c>
      <c r="E263" s="157" t="s">
        <v>81</v>
      </c>
      <c r="F263" s="143" t="s">
        <v>81</v>
      </c>
      <c r="G263" s="144" t="s">
        <v>81</v>
      </c>
      <c r="H263" s="145" t="s">
        <v>81</v>
      </c>
      <c r="I263" s="141">
        <f>'2018 CER'!$T$3</f>
        <v>0</v>
      </c>
      <c r="J263" s="141">
        <f>'2018 CER'!$B$21</f>
        <v>0</v>
      </c>
      <c r="K263" s="148">
        <f t="shared" si="496"/>
        <v>0</v>
      </c>
      <c r="L263" s="141">
        <v>35000</v>
      </c>
      <c r="M263" s="173">
        <f>Account_CP1!$DR$25-Account_CP1!$DL$25</f>
        <v>0</v>
      </c>
      <c r="N263" s="175">
        <f>Account_CP1!$DS$25-Account_CP1!$DM$25</f>
        <v>0</v>
      </c>
      <c r="O263" s="175">
        <f>Account_CP1!$DT$25-Account_CP1!$DN$25</f>
        <v>0</v>
      </c>
      <c r="P263" s="141" t="s">
        <v>81</v>
      </c>
      <c r="Q263" s="150" t="s">
        <v>81</v>
      </c>
      <c r="R263" s="143" t="s">
        <v>81</v>
      </c>
      <c r="S263" s="143" t="s">
        <v>81</v>
      </c>
      <c r="T263" s="148" t="s">
        <v>81</v>
      </c>
      <c r="U263" s="141">
        <v>0</v>
      </c>
      <c r="V263" s="149" t="s">
        <v>81</v>
      </c>
      <c r="W263" s="141" t="s">
        <v>81</v>
      </c>
      <c r="X263" s="150" t="s">
        <v>81</v>
      </c>
      <c r="Y263" s="141" t="s">
        <v>81</v>
      </c>
      <c r="Z263" s="141" t="s">
        <v>81</v>
      </c>
      <c r="AA263" s="157" t="s">
        <v>81</v>
      </c>
      <c r="AB263" s="149" t="s">
        <v>81</v>
      </c>
      <c r="AC263" s="141" t="s">
        <v>81</v>
      </c>
      <c r="AD263" s="150" t="s">
        <v>81</v>
      </c>
      <c r="AE263" s="141">
        <f t="shared" si="497"/>
        <v>0</v>
      </c>
      <c r="AF263" s="141">
        <f t="shared" si="497"/>
        <v>0</v>
      </c>
      <c r="AG263" s="155">
        <f t="shared" si="499"/>
        <v>0</v>
      </c>
      <c r="AH263" s="149">
        <f t="shared" si="473"/>
        <v>35000</v>
      </c>
      <c r="AI263" s="149">
        <f t="shared" si="501"/>
        <v>0</v>
      </c>
      <c r="AJ263" s="141">
        <f t="shared" si="501"/>
        <v>0</v>
      </c>
      <c r="AK263" s="150">
        <f t="shared" si="501"/>
        <v>0</v>
      </c>
    </row>
    <row r="264" spans="1:37" x14ac:dyDescent="0.15">
      <c r="A264" s="254"/>
      <c r="B264" s="94">
        <v>2017</v>
      </c>
      <c r="C264" s="156" t="s">
        <v>81</v>
      </c>
      <c r="D264" s="143" t="s">
        <v>81</v>
      </c>
      <c r="E264" s="157" t="s">
        <v>81</v>
      </c>
      <c r="F264" s="143" t="s">
        <v>81</v>
      </c>
      <c r="G264" s="144" t="s">
        <v>81</v>
      </c>
      <c r="H264" s="145" t="s">
        <v>81</v>
      </c>
      <c r="I264" s="141">
        <f>'2017 CER'!$T$3</f>
        <v>0</v>
      </c>
      <c r="J264" s="141">
        <f>'2017 CER'!$B$21</f>
        <v>0</v>
      </c>
      <c r="K264" s="148">
        <f t="shared" si="496"/>
        <v>0</v>
      </c>
      <c r="L264" s="141">
        <v>48593</v>
      </c>
      <c r="M264" s="173">
        <f>Account_CP1!$DL$25-Account_CP1!$DF$25</f>
        <v>0</v>
      </c>
      <c r="N264" s="175">
        <f>Account_CP1!$DM$25-Account_CP1!$DG$25</f>
        <v>0</v>
      </c>
      <c r="O264" s="175">
        <f>Account_CP1!$DN$25-Account_CP1!$DH$25</f>
        <v>0</v>
      </c>
      <c r="P264" s="141" t="s">
        <v>81</v>
      </c>
      <c r="Q264" s="150" t="s">
        <v>81</v>
      </c>
      <c r="R264" s="143" t="s">
        <v>81</v>
      </c>
      <c r="S264" s="143" t="s">
        <v>81</v>
      </c>
      <c r="T264" s="148" t="s">
        <v>81</v>
      </c>
      <c r="U264" s="141">
        <v>620328</v>
      </c>
      <c r="V264" s="149" t="s">
        <v>81</v>
      </c>
      <c r="W264" s="141" t="s">
        <v>81</v>
      </c>
      <c r="X264" s="150" t="s">
        <v>81</v>
      </c>
      <c r="Y264" s="141" t="s">
        <v>81</v>
      </c>
      <c r="Z264" s="141" t="s">
        <v>81</v>
      </c>
      <c r="AA264" s="157" t="s">
        <v>81</v>
      </c>
      <c r="AB264" s="149" t="s">
        <v>81</v>
      </c>
      <c r="AC264" s="141" t="s">
        <v>81</v>
      </c>
      <c r="AD264" s="150" t="s">
        <v>81</v>
      </c>
      <c r="AE264" s="141">
        <f t="shared" si="497"/>
        <v>0</v>
      </c>
      <c r="AF264" s="141">
        <f t="shared" si="497"/>
        <v>0</v>
      </c>
      <c r="AG264" s="155">
        <f t="shared" si="499"/>
        <v>0</v>
      </c>
      <c r="AH264" s="149">
        <f t="shared" si="473"/>
        <v>668921</v>
      </c>
      <c r="AI264" s="149">
        <f t="shared" si="501"/>
        <v>0</v>
      </c>
      <c r="AJ264" s="141">
        <f t="shared" si="501"/>
        <v>0</v>
      </c>
      <c r="AK264" s="150">
        <f t="shared" si="501"/>
        <v>0</v>
      </c>
    </row>
    <row r="265" spans="1:37" x14ac:dyDescent="0.15">
      <c r="A265" s="254"/>
      <c r="B265" s="95">
        <v>2016</v>
      </c>
      <c r="C265" s="156" t="s">
        <v>81</v>
      </c>
      <c r="D265" s="143" t="s">
        <v>81</v>
      </c>
      <c r="E265" s="157" t="s">
        <v>81</v>
      </c>
      <c r="F265" s="143" t="s">
        <v>81</v>
      </c>
      <c r="G265" s="144" t="s">
        <v>81</v>
      </c>
      <c r="H265" s="145" t="s">
        <v>81</v>
      </c>
      <c r="I265" s="141">
        <f>'2016 CER'!T3</f>
        <v>0</v>
      </c>
      <c r="J265" s="141">
        <f>'2016 CER'!B21</f>
        <v>0</v>
      </c>
      <c r="K265" s="148">
        <f t="shared" si="496"/>
        <v>0</v>
      </c>
      <c r="L265" s="141">
        <v>0</v>
      </c>
      <c r="M265" s="173">
        <f>Account_CP1!DF25-Account_CP1!CZ25</f>
        <v>0</v>
      </c>
      <c r="N265" s="175">
        <f>Account_CP1!DG25-Account_CP1!DA25</f>
        <v>0</v>
      </c>
      <c r="O265" s="175">
        <f>Account_CP1!DH25-Account_CP1!DB25</f>
        <v>0</v>
      </c>
      <c r="P265" s="141" t="s">
        <v>81</v>
      </c>
      <c r="Q265" s="150" t="s">
        <v>81</v>
      </c>
      <c r="R265" s="143" t="s">
        <v>81</v>
      </c>
      <c r="S265" s="143" t="s">
        <v>81</v>
      </c>
      <c r="T265" s="148" t="s">
        <v>81</v>
      </c>
      <c r="U265" s="141">
        <v>0</v>
      </c>
      <c r="V265" s="149" t="s">
        <v>81</v>
      </c>
      <c r="W265" s="141" t="s">
        <v>81</v>
      </c>
      <c r="X265" s="150" t="s">
        <v>81</v>
      </c>
      <c r="Y265" s="141" t="s">
        <v>81</v>
      </c>
      <c r="Z265" s="141" t="s">
        <v>81</v>
      </c>
      <c r="AA265" s="157" t="s">
        <v>81</v>
      </c>
      <c r="AB265" s="149" t="s">
        <v>81</v>
      </c>
      <c r="AC265" s="141" t="s">
        <v>81</v>
      </c>
      <c r="AD265" s="150" t="s">
        <v>81</v>
      </c>
      <c r="AE265" s="141">
        <f t="shared" si="497"/>
        <v>0</v>
      </c>
      <c r="AF265" s="141">
        <f t="shared" si="497"/>
        <v>0</v>
      </c>
      <c r="AG265" s="155">
        <f>AE265-AF265</f>
        <v>0</v>
      </c>
      <c r="AH265" s="149">
        <f t="shared" si="473"/>
        <v>0</v>
      </c>
      <c r="AI265" s="149">
        <f t="shared" si="501"/>
        <v>0</v>
      </c>
      <c r="AJ265" s="141">
        <f t="shared" si="501"/>
        <v>0</v>
      </c>
      <c r="AK265" s="150">
        <f t="shared" si="501"/>
        <v>0</v>
      </c>
    </row>
    <row r="266" spans="1:37" x14ac:dyDescent="0.15">
      <c r="A266" s="254"/>
      <c r="B266" s="95">
        <v>2015</v>
      </c>
      <c r="C266" s="156">
        <f>'2015 AAU'!S3</f>
        <v>75</v>
      </c>
      <c r="D266" s="143">
        <f>'2015 AAU'!B20</f>
        <v>1459788</v>
      </c>
      <c r="E266" s="157">
        <f t="shared" ref="E266:E273" si="502">C266-D266</f>
        <v>-1459713</v>
      </c>
      <c r="F266" s="143">
        <f>Account_CP1!AX25-Account_CP1!AR25</f>
        <v>185471866</v>
      </c>
      <c r="G266" s="144">
        <f>Account_CP1!AY25-Account_CP1!AS25</f>
        <v>1</v>
      </c>
      <c r="H266" s="145">
        <f>Account_CP1!AZ25-Account_CP1!AT25</f>
        <v>563592</v>
      </c>
      <c r="I266" s="141">
        <f>'2015 CER'!T3</f>
        <v>530060</v>
      </c>
      <c r="J266" s="141">
        <f>'2015 CER'!B21</f>
        <v>0</v>
      </c>
      <c r="K266" s="148">
        <f t="shared" si="496"/>
        <v>530060</v>
      </c>
      <c r="L266" s="141">
        <v>0</v>
      </c>
      <c r="M266" s="173">
        <f>Account_CP1!CZ25-Account_CP1!CT25</f>
        <v>0</v>
      </c>
      <c r="N266" s="175">
        <f>Account_CP1!DA25-Account_CP1!CU25</f>
        <v>0</v>
      </c>
      <c r="O266" s="175">
        <f>Account_CP1!DB25-Account_CP1!CV25</f>
        <v>0</v>
      </c>
      <c r="P266" s="141" t="s">
        <v>81</v>
      </c>
      <c r="Q266" s="150" t="s">
        <v>81</v>
      </c>
      <c r="R266" s="143">
        <f>'2015 ERU'!S3</f>
        <v>1600123</v>
      </c>
      <c r="S266" s="143">
        <f>'2015 ERU'!B20</f>
        <v>704752</v>
      </c>
      <c r="T266" s="148">
        <f t="shared" ref="T266:T273" si="503">R266-S266</f>
        <v>895371</v>
      </c>
      <c r="U266" s="141">
        <v>0</v>
      </c>
      <c r="V266" s="149">
        <f>Account_CP1!GF25-Account_CP1!FZ25</f>
        <v>0</v>
      </c>
      <c r="W266" s="141">
        <f>Account_CP1!GG25-Account_CP1!GA25</f>
        <v>0</v>
      </c>
      <c r="X266" s="150">
        <f>Account_CP1!GH25-Account_CP1!GB25</f>
        <v>0</v>
      </c>
      <c r="Y266" s="141">
        <v>0</v>
      </c>
      <c r="Z266" s="141">
        <v>0</v>
      </c>
      <c r="AA266" s="157">
        <f t="shared" ref="AA266:AA273" si="504">Y266-Z266</f>
        <v>0</v>
      </c>
      <c r="AB266" s="149">
        <f>Account_CP1!HJ25-Account_CP1!HD25</f>
        <v>3563874</v>
      </c>
      <c r="AC266" s="143">
        <f>Account_CP1!HK25-Account_CP1!HE25</f>
        <v>575535</v>
      </c>
      <c r="AD266" s="171">
        <f>Account_CP1!HL25-Account_CP1!HF25</f>
        <v>0</v>
      </c>
      <c r="AE266" s="143">
        <f t="shared" ref="AE266:AF273" si="505">SUM(C266+I266+R266+Y266)</f>
        <v>2130258</v>
      </c>
      <c r="AF266" s="143">
        <f t="shared" si="505"/>
        <v>2164540</v>
      </c>
      <c r="AG266" s="155">
        <f t="shared" si="499"/>
        <v>-34282</v>
      </c>
      <c r="AH266" s="149">
        <f t="shared" si="473"/>
        <v>0</v>
      </c>
      <c r="AI266" s="149">
        <f t="shared" si="501"/>
        <v>189035740</v>
      </c>
      <c r="AJ266" s="141">
        <f t="shared" si="501"/>
        <v>575536</v>
      </c>
      <c r="AK266" s="150">
        <f t="shared" si="501"/>
        <v>563592</v>
      </c>
    </row>
    <row r="267" spans="1:37" x14ac:dyDescent="0.15">
      <c r="A267" s="254"/>
      <c r="B267" s="95">
        <v>2014</v>
      </c>
      <c r="C267" s="156">
        <f>'2014 AAU'!S3</f>
        <v>34052</v>
      </c>
      <c r="D267" s="143">
        <f>'2014 AAU'!B20</f>
        <v>0</v>
      </c>
      <c r="E267" s="157">
        <f t="shared" si="502"/>
        <v>34052</v>
      </c>
      <c r="F267" s="143">
        <f>Account_CP1!AR25-Account_CP1!AL25</f>
        <v>0</v>
      </c>
      <c r="G267" s="144">
        <f>Account_CP1!AS25-Account_CP1!AM25</f>
        <v>0</v>
      </c>
      <c r="H267" s="145">
        <f>Account_CP1!AT25-Account_CP1!AN25</f>
        <v>0</v>
      </c>
      <c r="I267" s="141">
        <f>'2014 CER'!T3</f>
        <v>0</v>
      </c>
      <c r="J267" s="141">
        <f>'2014 CER'!B21</f>
        <v>0</v>
      </c>
      <c r="K267" s="148">
        <f t="shared" si="496"/>
        <v>0</v>
      </c>
      <c r="L267" s="141">
        <v>0</v>
      </c>
      <c r="M267" s="173">
        <f>Account_CP1!CT25-Account_CP1!CN25</f>
        <v>0</v>
      </c>
      <c r="N267" s="175">
        <f>Account_CP1!CU25-Account_CP1!CO25</f>
        <v>0</v>
      </c>
      <c r="O267" s="175">
        <f>Account_CP1!CV25-Account_CP1!CP25</f>
        <v>0</v>
      </c>
      <c r="P267" s="141" t="s">
        <v>81</v>
      </c>
      <c r="Q267" s="150" t="s">
        <v>81</v>
      </c>
      <c r="R267" s="143">
        <f>'2014 ERU'!S3</f>
        <v>21442</v>
      </c>
      <c r="S267" s="143">
        <f>'2014 ERU'!B20</f>
        <v>0</v>
      </c>
      <c r="T267" s="148">
        <f t="shared" si="503"/>
        <v>21442</v>
      </c>
      <c r="U267" s="141">
        <v>0</v>
      </c>
      <c r="V267" s="149">
        <f>Account_CP1!FZ25-Account_CP1!FT25</f>
        <v>0</v>
      </c>
      <c r="W267" s="141">
        <f>Account_CP1!GA25-Account_CP1!FU25</f>
        <v>0</v>
      </c>
      <c r="X267" s="150">
        <f>Account_CP1!GB25-Account_CP1!FV25</f>
        <v>0</v>
      </c>
      <c r="Y267" s="141">
        <v>0</v>
      </c>
      <c r="Z267" s="141">
        <v>0</v>
      </c>
      <c r="AA267" s="157">
        <f t="shared" si="504"/>
        <v>0</v>
      </c>
      <c r="AB267" s="149">
        <f>Account_CP1!HD25-Account_CP1!GX25</f>
        <v>0</v>
      </c>
      <c r="AC267" s="143">
        <f>Account_CP1!HE25-Account_CP1!GY25</f>
        <v>0</v>
      </c>
      <c r="AD267" s="171">
        <f>Account_CP1!HF25-Account_CP1!GZ25</f>
        <v>0</v>
      </c>
      <c r="AE267" s="143">
        <f t="shared" si="505"/>
        <v>55494</v>
      </c>
      <c r="AF267" s="143">
        <f t="shared" si="505"/>
        <v>0</v>
      </c>
      <c r="AG267" s="155">
        <f t="shared" si="499"/>
        <v>55494</v>
      </c>
      <c r="AH267" s="149">
        <f t="shared" si="473"/>
        <v>0</v>
      </c>
      <c r="AI267" s="149">
        <f t="shared" si="501"/>
        <v>0</v>
      </c>
      <c r="AJ267" s="141">
        <f t="shared" si="501"/>
        <v>0</v>
      </c>
      <c r="AK267" s="150">
        <f t="shared" si="501"/>
        <v>0</v>
      </c>
    </row>
    <row r="268" spans="1:37" x14ac:dyDescent="0.15">
      <c r="A268" s="254"/>
      <c r="B268" s="95">
        <v>2013</v>
      </c>
      <c r="C268" s="156">
        <f>'2013 AAU'!S3</f>
        <v>1</v>
      </c>
      <c r="D268" s="143">
        <f>'2013 AAU'!B20</f>
        <v>17041272</v>
      </c>
      <c r="E268" s="157">
        <f t="shared" si="502"/>
        <v>-17041271</v>
      </c>
      <c r="F268" s="143">
        <f>Account_CP1!AL25-Account_CP1!AF25</f>
        <v>0</v>
      </c>
      <c r="G268" s="144">
        <f>Account_CP1!AM25-Account_CP1!AG25</f>
        <v>0</v>
      </c>
      <c r="H268" s="145">
        <f>Account_CP1!AN25-Account_CP1!AH25</f>
        <v>0</v>
      </c>
      <c r="I268" s="141">
        <f>'2013 CER'!T3</f>
        <v>1910241</v>
      </c>
      <c r="J268" s="141">
        <f>'2013 CER'!B21</f>
        <v>811689</v>
      </c>
      <c r="K268" s="148">
        <f t="shared" si="496"/>
        <v>1098552</v>
      </c>
      <c r="L268" s="141">
        <v>0</v>
      </c>
      <c r="M268" s="173">
        <f>Account_CP1!CN25-Account_CP1!CH25</f>
        <v>7487762</v>
      </c>
      <c r="N268" s="175">
        <f>Account_CP1!CO25-Account_CP1!CI25</f>
        <v>0</v>
      </c>
      <c r="O268" s="175">
        <f>Account_CP1!CP25-Account_CP1!CJ25</f>
        <v>0</v>
      </c>
      <c r="P268" s="141" t="s">
        <v>81</v>
      </c>
      <c r="Q268" s="150" t="s">
        <v>81</v>
      </c>
      <c r="R268" s="143">
        <f>'2013 ERU'!S3</f>
        <v>8721108</v>
      </c>
      <c r="S268" s="143">
        <f>'2013 ERU'!B20</f>
        <v>4880887</v>
      </c>
      <c r="T268" s="148">
        <f t="shared" si="503"/>
        <v>3840221</v>
      </c>
      <c r="U268" s="141">
        <v>0</v>
      </c>
      <c r="V268" s="149">
        <f>Account_CP1!FT25-Account_CP1!FN25</f>
        <v>12883863</v>
      </c>
      <c r="W268" s="141">
        <f>Account_CP1!FU25-Account_CP1!FO25</f>
        <v>0</v>
      </c>
      <c r="X268" s="150">
        <f>Account_CP1!FV25-Account_CP1!FP25</f>
        <v>0</v>
      </c>
      <c r="Y268" s="141">
        <v>0</v>
      </c>
      <c r="Z268" s="141">
        <v>0</v>
      </c>
      <c r="AA268" s="157">
        <f t="shared" si="504"/>
        <v>0</v>
      </c>
      <c r="AB268" s="149">
        <f>Account_CP1!GX25-Account_CP1!GR25</f>
        <v>0</v>
      </c>
      <c r="AC268" s="143">
        <f>Account_CP1!GY25-Account_CP1!GS25</f>
        <v>0</v>
      </c>
      <c r="AD268" s="171">
        <f>Account_CP1!GZ25-Account_CP1!GT25</f>
        <v>0</v>
      </c>
      <c r="AE268" s="143">
        <f t="shared" si="505"/>
        <v>10631350</v>
      </c>
      <c r="AF268" s="143">
        <f t="shared" si="505"/>
        <v>22733848</v>
      </c>
      <c r="AG268" s="155">
        <f t="shared" si="499"/>
        <v>-12102498</v>
      </c>
      <c r="AH268" s="149">
        <f t="shared" si="473"/>
        <v>0</v>
      </c>
      <c r="AI268" s="149">
        <f t="shared" si="501"/>
        <v>20371625</v>
      </c>
      <c r="AJ268" s="141">
        <f t="shared" si="501"/>
        <v>0</v>
      </c>
      <c r="AK268" s="150">
        <f t="shared" si="501"/>
        <v>0</v>
      </c>
    </row>
    <row r="269" spans="1:37" x14ac:dyDescent="0.15">
      <c r="A269" s="254"/>
      <c r="B269" s="95">
        <v>2012</v>
      </c>
      <c r="C269" s="156">
        <f>'2012 AAU'!S3</f>
        <v>11476139</v>
      </c>
      <c r="D269" s="143">
        <f>'2012 AAU'!B20</f>
        <v>17624552</v>
      </c>
      <c r="E269" s="157">
        <f t="shared" si="502"/>
        <v>-6148413</v>
      </c>
      <c r="F269" s="143">
        <f>Account_CP1!AF25-Account_CP1!Z25</f>
        <v>0</v>
      </c>
      <c r="G269" s="144">
        <f>Account_CP1!AG25-Account_CP1!AA25</f>
        <v>0</v>
      </c>
      <c r="H269" s="145">
        <f>Account_CP1!AH25-Account_CP1!AB25</f>
        <v>0</v>
      </c>
      <c r="I269" s="141">
        <f>'2012 CER'!T3</f>
        <v>7589971</v>
      </c>
      <c r="J269" s="141">
        <f>'2012 CER'!B21</f>
        <v>2235197</v>
      </c>
      <c r="K269" s="148">
        <f t="shared" si="496"/>
        <v>5354774</v>
      </c>
      <c r="L269" s="141">
        <v>0</v>
      </c>
      <c r="M269" s="173">
        <f>Account_CP1!CH25-Account_CP1!CB25</f>
        <v>0</v>
      </c>
      <c r="N269" s="175">
        <f>Account_CP1!CI25-Account_CP1!CC25</f>
        <v>0</v>
      </c>
      <c r="O269" s="175">
        <f>Account_CP1!CJ25-Account_CP1!CD25</f>
        <v>0</v>
      </c>
      <c r="P269" s="141" t="s">
        <v>81</v>
      </c>
      <c r="Q269" s="150" t="s">
        <v>81</v>
      </c>
      <c r="R269" s="143">
        <f>'2012 ERU'!S3</f>
        <v>11542737</v>
      </c>
      <c r="S269" s="143">
        <f>'2012 ERU'!B20</f>
        <v>5416662</v>
      </c>
      <c r="T269" s="148">
        <f t="shared" si="503"/>
        <v>6126075</v>
      </c>
      <c r="U269" s="141">
        <v>0</v>
      </c>
      <c r="V269" s="149">
        <f>Account_CP1!FN25-Account_CP1!FH25</f>
        <v>0</v>
      </c>
      <c r="W269" s="141">
        <f>Account_CP1!FO25-Account_CP1!FI25</f>
        <v>0</v>
      </c>
      <c r="X269" s="150">
        <f>Account_CP1!FP25-Account_CP1!FJ25</f>
        <v>0</v>
      </c>
      <c r="Y269" s="143">
        <f>'2012 RMU'!S3</f>
        <v>0</v>
      </c>
      <c r="Z269" s="143">
        <f>'2012 RMU'!B20</f>
        <v>0</v>
      </c>
      <c r="AA269" s="157">
        <f t="shared" si="504"/>
        <v>0</v>
      </c>
      <c r="AB269" s="149">
        <f>Account_CP1!GR25-Account_CP1!GL25</f>
        <v>0</v>
      </c>
      <c r="AC269" s="143">
        <f>Account_CP1!GS25-Account_CP1!GM25</f>
        <v>0</v>
      </c>
      <c r="AD269" s="171">
        <f>Account_CP1!GT25-Account_CP1!GN25</f>
        <v>0</v>
      </c>
      <c r="AE269" s="143">
        <f t="shared" si="505"/>
        <v>30608847</v>
      </c>
      <c r="AF269" s="143">
        <f t="shared" si="505"/>
        <v>25276411</v>
      </c>
      <c r="AG269" s="155">
        <f t="shared" si="499"/>
        <v>5332436</v>
      </c>
      <c r="AH269" s="149">
        <f t="shared" si="473"/>
        <v>0</v>
      </c>
      <c r="AI269" s="149">
        <f t="shared" si="501"/>
        <v>0</v>
      </c>
      <c r="AJ269" s="141">
        <f t="shared" si="501"/>
        <v>0</v>
      </c>
      <c r="AK269" s="150">
        <f t="shared" si="501"/>
        <v>0</v>
      </c>
    </row>
    <row r="270" spans="1:37" x14ac:dyDescent="0.15">
      <c r="A270" s="254"/>
      <c r="B270" s="95">
        <v>2011</v>
      </c>
      <c r="C270" s="156">
        <f>'2011 AAU'!S3</f>
        <v>67660683</v>
      </c>
      <c r="D270" s="143">
        <f>'2011 AAU'!B20</f>
        <v>10239929</v>
      </c>
      <c r="E270" s="157">
        <f t="shared" si="502"/>
        <v>57420754</v>
      </c>
      <c r="F270" s="143">
        <f>Account_CP1!Z25-Account_CP1!T25</f>
        <v>30527507</v>
      </c>
      <c r="G270" s="144">
        <f>Account_CP1!AA25-Account_CP1!U25</f>
        <v>0</v>
      </c>
      <c r="H270" s="145">
        <f>Account_CP1!AB25-Account_CP1!V25</f>
        <v>60329</v>
      </c>
      <c r="I270" s="141">
        <f>'2011 CER'!T3</f>
        <v>3715715</v>
      </c>
      <c r="J270" s="141">
        <f>'2011 CER'!B21</f>
        <v>560168</v>
      </c>
      <c r="K270" s="148">
        <f t="shared" si="496"/>
        <v>3155547</v>
      </c>
      <c r="L270" s="141">
        <v>0</v>
      </c>
      <c r="M270" s="173">
        <f>Account_CP1!CB25-Account_CP1!BV25</f>
        <v>2295898</v>
      </c>
      <c r="N270" s="175">
        <f>Account_CP1!CC25-Account_CP1!BW25</f>
        <v>0</v>
      </c>
      <c r="O270" s="175">
        <f>Account_CP1!CD25-Account_CP1!BX25</f>
        <v>0</v>
      </c>
      <c r="P270" s="141" t="s">
        <v>81</v>
      </c>
      <c r="Q270" s="150" t="s">
        <v>81</v>
      </c>
      <c r="R270" s="143">
        <f>'2011 ERU'!S3</f>
        <v>1715846</v>
      </c>
      <c r="S270" s="143">
        <f>'2011 ERU'!B20</f>
        <v>2090571</v>
      </c>
      <c r="T270" s="148">
        <f t="shared" si="503"/>
        <v>-374725</v>
      </c>
      <c r="U270" s="141">
        <v>0</v>
      </c>
      <c r="V270" s="149">
        <f>Account_CP1!FH25-Account_CP1!FB25</f>
        <v>703855</v>
      </c>
      <c r="W270" s="141">
        <f>Account_CP1!FI25-Account_CP1!FC25</f>
        <v>0</v>
      </c>
      <c r="X270" s="150">
        <f>Account_CP1!FJ25-Account_CP1!FD25</f>
        <v>0</v>
      </c>
      <c r="Y270" s="143">
        <f>'2011 RMU'!S3</f>
        <v>0</v>
      </c>
      <c r="Z270" s="143">
        <f>'2011 RMU'!B20</f>
        <v>0</v>
      </c>
      <c r="AA270" s="157">
        <f t="shared" si="504"/>
        <v>0</v>
      </c>
      <c r="AB270" s="149">
        <f>Account_CP1!GL25</f>
        <v>0</v>
      </c>
      <c r="AC270" s="143">
        <f>Account_CP1!GM25</f>
        <v>0</v>
      </c>
      <c r="AD270" s="171">
        <f>Account_CP1!GN25</f>
        <v>0</v>
      </c>
      <c r="AE270" s="143">
        <f t="shared" si="505"/>
        <v>73092244</v>
      </c>
      <c r="AF270" s="143">
        <f t="shared" si="505"/>
        <v>12890668</v>
      </c>
      <c r="AG270" s="155">
        <f t="shared" si="499"/>
        <v>60201576</v>
      </c>
      <c r="AH270" s="149">
        <f t="shared" si="473"/>
        <v>0</v>
      </c>
      <c r="AI270" s="149">
        <f t="shared" si="501"/>
        <v>33527260</v>
      </c>
      <c r="AJ270" s="141">
        <f t="shared" si="501"/>
        <v>0</v>
      </c>
      <c r="AK270" s="150">
        <f t="shared" si="501"/>
        <v>60329</v>
      </c>
    </row>
    <row r="271" spans="1:37" x14ac:dyDescent="0.15">
      <c r="A271" s="254"/>
      <c r="B271" s="95">
        <v>2010</v>
      </c>
      <c r="C271" s="156">
        <f>'2010 AAU'!S3</f>
        <v>570446</v>
      </c>
      <c r="D271" s="143">
        <f>'2010 AAU'!B20</f>
        <v>88755090</v>
      </c>
      <c r="E271" s="157">
        <f t="shared" si="502"/>
        <v>-88184644</v>
      </c>
      <c r="F271" s="143">
        <f>Account_CP1!T25-Account_CP1!N25</f>
        <v>69925286</v>
      </c>
      <c r="G271" s="144">
        <f>Account_CP1!U25-Account_CP1!O25</f>
        <v>0</v>
      </c>
      <c r="H271" s="145">
        <f>Account_CP1!V25-Account_CP1!P25</f>
        <v>0</v>
      </c>
      <c r="I271" s="141">
        <f>'2010 CER'!T3</f>
        <v>929884</v>
      </c>
      <c r="J271" s="141">
        <f>'2010 CER'!B21</f>
        <v>371727</v>
      </c>
      <c r="K271" s="148">
        <f t="shared" si="496"/>
        <v>558157</v>
      </c>
      <c r="L271" s="141">
        <v>0</v>
      </c>
      <c r="M271" s="173">
        <f>Account_CP1!BV25-Account_CP1!BP25</f>
        <v>0</v>
      </c>
      <c r="N271" s="175">
        <f>Account_CP1!BW25-Account_CP1!BQ25</f>
        <v>0</v>
      </c>
      <c r="O271" s="175">
        <f>Account_CP1!BX25-Account_CP1!BR25</f>
        <v>0</v>
      </c>
      <c r="P271" s="141" t="s">
        <v>81</v>
      </c>
      <c r="Q271" s="150" t="s">
        <v>81</v>
      </c>
      <c r="R271" s="143">
        <f>'2010 ERU'!S3</f>
        <v>219024</v>
      </c>
      <c r="S271" s="143">
        <f>'2010 ERU'!B20</f>
        <v>3312032</v>
      </c>
      <c r="T271" s="148">
        <f t="shared" si="503"/>
        <v>-3093008</v>
      </c>
      <c r="U271" s="141">
        <v>0</v>
      </c>
      <c r="V271" s="149">
        <f>Account_CP1!FB25-Account_CP1!EV25</f>
        <v>0</v>
      </c>
      <c r="W271" s="141">
        <f>Account_CP1!FC25-Account_CP1!EW25</f>
        <v>0</v>
      </c>
      <c r="X271" s="150">
        <f>Account_CP1!FD25-Account_CP1!EX25</f>
        <v>0</v>
      </c>
      <c r="Y271" s="143">
        <v>0</v>
      </c>
      <c r="Z271" s="143">
        <v>0</v>
      </c>
      <c r="AA271" s="157">
        <f t="shared" si="504"/>
        <v>0</v>
      </c>
      <c r="AB271" s="149" t="s">
        <v>81</v>
      </c>
      <c r="AC271" s="143" t="s">
        <v>81</v>
      </c>
      <c r="AD271" s="171" t="s">
        <v>81</v>
      </c>
      <c r="AE271" s="143">
        <f t="shared" si="505"/>
        <v>1719354</v>
      </c>
      <c r="AF271" s="143">
        <f t="shared" si="505"/>
        <v>92438849</v>
      </c>
      <c r="AG271" s="155">
        <f t="shared" si="499"/>
        <v>-90719495</v>
      </c>
      <c r="AH271" s="149">
        <f t="shared" si="473"/>
        <v>0</v>
      </c>
      <c r="AI271" s="149">
        <f t="shared" si="501"/>
        <v>69925286</v>
      </c>
      <c r="AJ271" s="141">
        <f t="shared" si="501"/>
        <v>0</v>
      </c>
      <c r="AK271" s="150">
        <f t="shared" si="501"/>
        <v>0</v>
      </c>
    </row>
    <row r="272" spans="1:37" x14ac:dyDescent="0.15">
      <c r="A272" s="254"/>
      <c r="B272" s="95">
        <v>2009</v>
      </c>
      <c r="C272" s="156">
        <f>'2009 AAU'!S3</f>
        <v>2</v>
      </c>
      <c r="D272" s="143">
        <f>'2009 AAU'!B20</f>
        <v>2</v>
      </c>
      <c r="E272" s="157">
        <f t="shared" si="502"/>
        <v>0</v>
      </c>
      <c r="F272" s="143">
        <f>Account_CP1!N25-Account_CP1!H25</f>
        <v>0</v>
      </c>
      <c r="G272" s="144">
        <f>Account_CP1!O25-Account_CP1!I25</f>
        <v>0</v>
      </c>
      <c r="H272" s="145">
        <f>Account_CP1!P25-Account_CP1!J25</f>
        <v>0</v>
      </c>
      <c r="I272" s="141">
        <f>'2009 CER'!T3</f>
        <v>155002</v>
      </c>
      <c r="J272" s="141">
        <f>'2009 CER'!B21</f>
        <v>155002</v>
      </c>
      <c r="K272" s="148">
        <f t="shared" si="496"/>
        <v>0</v>
      </c>
      <c r="L272" s="141">
        <v>0</v>
      </c>
      <c r="M272" s="173">
        <f>Account_CP1!BP25-Account_CP1!BJ25</f>
        <v>0</v>
      </c>
      <c r="N272" s="175">
        <f>Account_CP1!BQ25-Account_CP1!BK25</f>
        <v>0</v>
      </c>
      <c r="O272" s="175">
        <f>Account_CP1!BR25-Account_CP1!BL25</f>
        <v>0</v>
      </c>
      <c r="P272" s="141" t="s">
        <v>81</v>
      </c>
      <c r="Q272" s="150" t="s">
        <v>81</v>
      </c>
      <c r="R272" s="143">
        <f>'2009 ERU'!S3</f>
        <v>45001</v>
      </c>
      <c r="S272" s="143">
        <f>'2009 ERU'!B20</f>
        <v>45001</v>
      </c>
      <c r="T272" s="148">
        <f t="shared" si="503"/>
        <v>0</v>
      </c>
      <c r="U272" s="141">
        <v>0</v>
      </c>
      <c r="V272" s="149">
        <f>Account_CP1!EV25-Account_CP1!EP25</f>
        <v>0</v>
      </c>
      <c r="W272" s="141">
        <f>Account_CP1!EW25-Account_CP1!EQ25</f>
        <v>0</v>
      </c>
      <c r="X272" s="150">
        <f>Account_CP1!EX25-Account_CP1!ER25</f>
        <v>0</v>
      </c>
      <c r="Y272" s="143">
        <v>0</v>
      </c>
      <c r="Z272" s="143">
        <v>0</v>
      </c>
      <c r="AA272" s="157">
        <f t="shared" si="504"/>
        <v>0</v>
      </c>
      <c r="AB272" s="149" t="s">
        <v>81</v>
      </c>
      <c r="AC272" s="143" t="s">
        <v>81</v>
      </c>
      <c r="AD272" s="171" t="s">
        <v>81</v>
      </c>
      <c r="AE272" s="143">
        <f t="shared" si="505"/>
        <v>200005</v>
      </c>
      <c r="AF272" s="143">
        <f t="shared" si="505"/>
        <v>200005</v>
      </c>
      <c r="AG272" s="155">
        <f t="shared" si="499"/>
        <v>0</v>
      </c>
      <c r="AH272" s="149">
        <f t="shared" si="473"/>
        <v>0</v>
      </c>
      <c r="AI272" s="149">
        <f t="shared" si="501"/>
        <v>0</v>
      </c>
      <c r="AJ272" s="141">
        <f t="shared" si="501"/>
        <v>0</v>
      </c>
      <c r="AK272" s="150">
        <f t="shared" si="501"/>
        <v>0</v>
      </c>
    </row>
    <row r="273" spans="1:37" x14ac:dyDescent="0.15">
      <c r="A273" s="254"/>
      <c r="B273" s="95">
        <v>2008</v>
      </c>
      <c r="C273" s="156">
        <f>'2008 AAU'!S3</f>
        <v>0</v>
      </c>
      <c r="D273" s="143">
        <f>'2008 AAU'!B20</f>
        <v>0</v>
      </c>
      <c r="E273" s="157">
        <f t="shared" si="502"/>
        <v>0</v>
      </c>
      <c r="F273" s="143">
        <f>Account_CP1!H25</f>
        <v>0</v>
      </c>
      <c r="G273" s="144">
        <f>Account_CP1!I25</f>
        <v>0</v>
      </c>
      <c r="H273" s="145">
        <f>Account_CP1!J25</f>
        <v>0</v>
      </c>
      <c r="I273" s="141">
        <f>'2008 CER'!T3</f>
        <v>0</v>
      </c>
      <c r="J273" s="141">
        <f>'2008 CER'!B21</f>
        <v>0</v>
      </c>
      <c r="K273" s="148">
        <f t="shared" si="496"/>
        <v>0</v>
      </c>
      <c r="L273" s="141">
        <v>0</v>
      </c>
      <c r="M273" s="173">
        <f>Account_CP1!BJ25</f>
        <v>0</v>
      </c>
      <c r="N273" s="175">
        <f>Account_CP1!BK25</f>
        <v>0</v>
      </c>
      <c r="O273" s="175">
        <f>Account_CP1!BL25</f>
        <v>0</v>
      </c>
      <c r="P273" s="141" t="s">
        <v>81</v>
      </c>
      <c r="Q273" s="150" t="s">
        <v>81</v>
      </c>
      <c r="R273" s="143">
        <v>0</v>
      </c>
      <c r="S273" s="143">
        <v>0</v>
      </c>
      <c r="T273" s="148">
        <f t="shared" si="503"/>
        <v>0</v>
      </c>
      <c r="U273" s="141">
        <v>0</v>
      </c>
      <c r="V273" s="149">
        <f>Account_CP1!EP25</f>
        <v>0</v>
      </c>
      <c r="W273" s="141">
        <f>Account_CP1!EQ25</f>
        <v>0</v>
      </c>
      <c r="X273" s="150">
        <f>Account_CP1!ER25</f>
        <v>0</v>
      </c>
      <c r="Y273" s="143">
        <v>0</v>
      </c>
      <c r="Z273" s="143">
        <v>0</v>
      </c>
      <c r="AA273" s="157">
        <f t="shared" si="504"/>
        <v>0</v>
      </c>
      <c r="AB273" s="149" t="s">
        <v>81</v>
      </c>
      <c r="AC273" s="143" t="s">
        <v>81</v>
      </c>
      <c r="AD273" s="171" t="s">
        <v>81</v>
      </c>
      <c r="AE273" s="143">
        <f t="shared" si="505"/>
        <v>0</v>
      </c>
      <c r="AF273" s="143">
        <f t="shared" si="505"/>
        <v>0</v>
      </c>
      <c r="AG273" s="155">
        <f t="shared" si="499"/>
        <v>0</v>
      </c>
      <c r="AH273" s="149">
        <f t="shared" si="473"/>
        <v>0</v>
      </c>
      <c r="AI273" s="149">
        <f t="shared" si="501"/>
        <v>0</v>
      </c>
      <c r="AJ273" s="141">
        <f t="shared" si="501"/>
        <v>0</v>
      </c>
      <c r="AK273" s="150">
        <f t="shared" si="501"/>
        <v>0</v>
      </c>
    </row>
    <row r="274" spans="1:37" ht="15" x14ac:dyDescent="0.15">
      <c r="A274" s="255"/>
      <c r="B274" s="96" t="s">
        <v>233</v>
      </c>
      <c r="C274" s="151">
        <f t="shared" ref="C274:O274" si="506">SUM(C260:C273)</f>
        <v>79741398</v>
      </c>
      <c r="D274" s="152">
        <f t="shared" si="506"/>
        <v>135120633</v>
      </c>
      <c r="E274" s="153">
        <f t="shared" si="506"/>
        <v>-55379235</v>
      </c>
      <c r="F274" s="172">
        <f t="shared" si="506"/>
        <v>285924659</v>
      </c>
      <c r="G274" s="152">
        <f t="shared" si="506"/>
        <v>1</v>
      </c>
      <c r="H274" s="181">
        <f t="shared" si="506"/>
        <v>623921</v>
      </c>
      <c r="I274" s="176">
        <f t="shared" si="506"/>
        <v>14830873</v>
      </c>
      <c r="J274" s="176">
        <f t="shared" si="506"/>
        <v>4133783</v>
      </c>
      <c r="K274" s="176">
        <f t="shared" si="506"/>
        <v>10697090</v>
      </c>
      <c r="L274" s="176">
        <f t="shared" si="506"/>
        <v>83593</v>
      </c>
      <c r="M274" s="176">
        <f t="shared" si="506"/>
        <v>9783660</v>
      </c>
      <c r="N274" s="176">
        <f t="shared" si="506"/>
        <v>0</v>
      </c>
      <c r="O274" s="176">
        <f t="shared" si="506"/>
        <v>0</v>
      </c>
      <c r="P274" s="154" t="s">
        <v>81</v>
      </c>
      <c r="Q274" s="170" t="s">
        <v>81</v>
      </c>
      <c r="R274" s="152">
        <f t="shared" ref="R274:AK274" si="507">SUM(R260:R273)</f>
        <v>23865281</v>
      </c>
      <c r="S274" s="152">
        <f t="shared" si="507"/>
        <v>16449905</v>
      </c>
      <c r="T274" s="153">
        <f t="shared" si="507"/>
        <v>7415376</v>
      </c>
      <c r="U274" s="152">
        <f t="shared" si="507"/>
        <v>620328</v>
      </c>
      <c r="V274" s="174">
        <f t="shared" si="507"/>
        <v>13587718</v>
      </c>
      <c r="W274" s="176">
        <f t="shared" si="507"/>
        <v>0</v>
      </c>
      <c r="X274" s="187">
        <f t="shared" si="507"/>
        <v>0</v>
      </c>
      <c r="Y274" s="152">
        <f t="shared" si="507"/>
        <v>0</v>
      </c>
      <c r="Z274" s="152">
        <f t="shared" si="507"/>
        <v>0</v>
      </c>
      <c r="AA274" s="153">
        <f t="shared" si="507"/>
        <v>0</v>
      </c>
      <c r="AB274" s="172">
        <f t="shared" si="507"/>
        <v>3563874</v>
      </c>
      <c r="AC274" s="152">
        <f t="shared" si="507"/>
        <v>575535</v>
      </c>
      <c r="AD274" s="160">
        <f t="shared" si="507"/>
        <v>0</v>
      </c>
      <c r="AE274" s="152">
        <f t="shared" si="507"/>
        <v>118437552</v>
      </c>
      <c r="AF274" s="152">
        <f t="shared" si="507"/>
        <v>155704321</v>
      </c>
      <c r="AG274" s="153">
        <f t="shared" si="507"/>
        <v>-37266769</v>
      </c>
      <c r="AH274" s="152">
        <f t="shared" si="507"/>
        <v>703921</v>
      </c>
      <c r="AI274" s="159">
        <f t="shared" si="507"/>
        <v>312859911</v>
      </c>
      <c r="AJ274" s="152">
        <f t="shared" si="507"/>
        <v>575536</v>
      </c>
      <c r="AK274" s="160">
        <f t="shared" si="507"/>
        <v>623921</v>
      </c>
    </row>
    <row r="275" spans="1:37" ht="14.1" customHeight="1" x14ac:dyDescent="0.15">
      <c r="A275" s="253" t="s">
        <v>168</v>
      </c>
      <c r="B275" s="94">
        <v>2021</v>
      </c>
      <c r="C275" s="156" t="s">
        <v>81</v>
      </c>
      <c r="D275" s="143" t="s">
        <v>81</v>
      </c>
      <c r="E275" s="157" t="s">
        <v>81</v>
      </c>
      <c r="F275" s="143" t="s">
        <v>81</v>
      </c>
      <c r="G275" s="144" t="s">
        <v>81</v>
      </c>
      <c r="H275" s="145" t="s">
        <v>81</v>
      </c>
      <c r="I275" s="141">
        <f>'2021 CER'!$U$3</f>
        <v>0</v>
      </c>
      <c r="J275" s="141">
        <f>'2021 CER'!$B$22</f>
        <v>0</v>
      </c>
      <c r="K275" s="148">
        <f t="shared" ref="K275" si="508">I275-J275</f>
        <v>0</v>
      </c>
      <c r="L275" s="141">
        <v>0</v>
      </c>
      <c r="M275" s="149" t="str">
        <f>Account_CP1!$EJ$24</f>
        <v>n/a</v>
      </c>
      <c r="N275" s="141" t="str">
        <f>Account_CP1!$EE$24</f>
        <v>n/a</v>
      </c>
      <c r="O275" s="141" t="str">
        <f>Account_CP1!$EL$24</f>
        <v>n/a</v>
      </c>
      <c r="P275" s="141" t="s">
        <v>81</v>
      </c>
      <c r="Q275" s="150" t="s">
        <v>81</v>
      </c>
      <c r="R275" s="143" t="s">
        <v>81</v>
      </c>
      <c r="S275" s="143" t="s">
        <v>81</v>
      </c>
      <c r="T275" s="148" t="s">
        <v>81</v>
      </c>
      <c r="U275" s="141">
        <v>0</v>
      </c>
      <c r="V275" s="149" t="s">
        <v>81</v>
      </c>
      <c r="W275" s="141" t="s">
        <v>81</v>
      </c>
      <c r="X275" s="150" t="s">
        <v>81</v>
      </c>
      <c r="Y275" s="141" t="s">
        <v>81</v>
      </c>
      <c r="Z275" s="141" t="s">
        <v>81</v>
      </c>
      <c r="AA275" s="157" t="s">
        <v>81</v>
      </c>
      <c r="AB275" s="149" t="s">
        <v>81</v>
      </c>
      <c r="AC275" s="141" t="s">
        <v>81</v>
      </c>
      <c r="AD275" s="150" t="s">
        <v>81</v>
      </c>
      <c r="AE275" s="141">
        <f t="shared" ref="AE275" si="509">SUM(I275)</f>
        <v>0</v>
      </c>
      <c r="AF275" s="141">
        <f t="shared" ref="AF275" si="510">SUM(J275)</f>
        <v>0</v>
      </c>
      <c r="AG275" s="155">
        <f t="shared" ref="AG275" si="511">AE275-AF275</f>
        <v>0</v>
      </c>
      <c r="AH275" s="149">
        <f t="shared" ref="AH275" si="512">SUM(L275,U275)</f>
        <v>0</v>
      </c>
      <c r="AI275" s="149">
        <f t="shared" ref="AI275" si="513">SUM(F275,M275,V275,AB275)</f>
        <v>0</v>
      </c>
      <c r="AJ275" s="141">
        <f t="shared" ref="AJ275" si="514">SUM(G275,N275,W275,AC275)</f>
        <v>0</v>
      </c>
      <c r="AK275" s="150">
        <f t="shared" ref="AK275" si="515">SUM(H275,O275,X275,AD275)</f>
        <v>0</v>
      </c>
    </row>
    <row r="276" spans="1:37" ht="14.1" customHeight="1" x14ac:dyDescent="0.15">
      <c r="A276" s="254"/>
      <c r="B276" s="94">
        <v>2020</v>
      </c>
      <c r="C276" s="156" t="s">
        <v>81</v>
      </c>
      <c r="D276" s="143" t="s">
        <v>81</v>
      </c>
      <c r="E276" s="157" t="s">
        <v>81</v>
      </c>
      <c r="F276" s="143" t="s">
        <v>81</v>
      </c>
      <c r="G276" s="144" t="s">
        <v>81</v>
      </c>
      <c r="H276" s="145" t="s">
        <v>81</v>
      </c>
      <c r="I276" s="141">
        <f>'2020 CER'!$U$3</f>
        <v>0</v>
      </c>
      <c r="J276" s="141">
        <f>'2020 CER'!$B$22</f>
        <v>0</v>
      </c>
      <c r="K276" s="148">
        <f t="shared" ref="K276" si="516">I276-J276</f>
        <v>0</v>
      </c>
      <c r="L276" s="141">
        <v>0</v>
      </c>
      <c r="M276" s="149" t="str">
        <f>Account_CP1!$ED$24</f>
        <v>n/a</v>
      </c>
      <c r="N276" s="141" t="str">
        <f>Account_CP1!$EE$24</f>
        <v>n/a</v>
      </c>
      <c r="O276" s="141" t="str">
        <f>Account_CP1!$EF$24</f>
        <v>n/a</v>
      </c>
      <c r="P276" s="141" t="s">
        <v>81</v>
      </c>
      <c r="Q276" s="150" t="s">
        <v>81</v>
      </c>
      <c r="R276" s="143" t="s">
        <v>81</v>
      </c>
      <c r="S276" s="143" t="s">
        <v>81</v>
      </c>
      <c r="T276" s="148" t="s">
        <v>81</v>
      </c>
      <c r="U276" s="141">
        <v>0</v>
      </c>
      <c r="V276" s="149" t="s">
        <v>81</v>
      </c>
      <c r="W276" s="141" t="s">
        <v>81</v>
      </c>
      <c r="X276" s="150" t="s">
        <v>81</v>
      </c>
      <c r="Y276" s="141" t="s">
        <v>81</v>
      </c>
      <c r="Z276" s="141" t="s">
        <v>81</v>
      </c>
      <c r="AA276" s="157" t="s">
        <v>81</v>
      </c>
      <c r="AB276" s="149" t="s">
        <v>81</v>
      </c>
      <c r="AC276" s="141" t="s">
        <v>81</v>
      </c>
      <c r="AD276" s="150" t="s">
        <v>81</v>
      </c>
      <c r="AE276" s="141">
        <f t="shared" ref="AE276" si="517">SUM(I276)</f>
        <v>0</v>
      </c>
      <c r="AF276" s="141">
        <f t="shared" ref="AF276" si="518">SUM(J276)</f>
        <v>0</v>
      </c>
      <c r="AG276" s="155">
        <f t="shared" ref="AG276" si="519">AE276-AF276</f>
        <v>0</v>
      </c>
      <c r="AH276" s="149">
        <f t="shared" ref="AH276" si="520">SUM(L276,U276)</f>
        <v>0</v>
      </c>
      <c r="AI276" s="149">
        <f t="shared" ref="AI276" si="521">SUM(F276,M276,V276,AB276)</f>
        <v>0</v>
      </c>
      <c r="AJ276" s="141">
        <f t="shared" ref="AJ276" si="522">SUM(G276,N276,W276,AC276)</f>
        <v>0</v>
      </c>
      <c r="AK276" s="150">
        <f t="shared" ref="AK276" si="523">SUM(H276,O276,X276,AD276)</f>
        <v>0</v>
      </c>
    </row>
    <row r="277" spans="1:37" ht="14.1" customHeight="1" x14ac:dyDescent="0.15">
      <c r="A277" s="254"/>
      <c r="B277" s="94">
        <v>2019</v>
      </c>
      <c r="C277" s="156" t="s">
        <v>81</v>
      </c>
      <c r="D277" s="143" t="s">
        <v>81</v>
      </c>
      <c r="E277" s="157" t="s">
        <v>81</v>
      </c>
      <c r="F277" s="143" t="s">
        <v>81</v>
      </c>
      <c r="G277" s="144" t="s">
        <v>81</v>
      </c>
      <c r="H277" s="145" t="s">
        <v>81</v>
      </c>
      <c r="I277" s="141">
        <f>'2019 CER'!$U$3</f>
        <v>0</v>
      </c>
      <c r="J277" s="141">
        <f>'2019 CER'!$B$22</f>
        <v>0</v>
      </c>
      <c r="K277" s="148">
        <f t="shared" ref="K277:K288" si="524">I277-J277</f>
        <v>0</v>
      </c>
      <c r="L277" s="141">
        <v>0</v>
      </c>
      <c r="M277" s="149">
        <f>Account_CP1!$DX$24-Account_CP1!$DL$24</f>
        <v>0</v>
      </c>
      <c r="N277" s="141">
        <f>Account_CP1!$DY$24</f>
        <v>0</v>
      </c>
      <c r="O277" s="141">
        <f>Account_CP1!$DZ$24-Account_CP1!$DN$24</f>
        <v>0</v>
      </c>
      <c r="P277" s="141" t="s">
        <v>81</v>
      </c>
      <c r="Q277" s="150" t="s">
        <v>81</v>
      </c>
      <c r="R277" s="143" t="s">
        <v>81</v>
      </c>
      <c r="S277" s="143" t="s">
        <v>81</v>
      </c>
      <c r="T277" s="148" t="s">
        <v>81</v>
      </c>
      <c r="U277" s="141">
        <v>0</v>
      </c>
      <c r="V277" s="149" t="s">
        <v>81</v>
      </c>
      <c r="W277" s="141" t="s">
        <v>81</v>
      </c>
      <c r="X277" s="150" t="s">
        <v>81</v>
      </c>
      <c r="Y277" s="141" t="s">
        <v>81</v>
      </c>
      <c r="Z277" s="141" t="s">
        <v>81</v>
      </c>
      <c r="AA277" s="157" t="s">
        <v>81</v>
      </c>
      <c r="AB277" s="149" t="s">
        <v>81</v>
      </c>
      <c r="AC277" s="141" t="s">
        <v>81</v>
      </c>
      <c r="AD277" s="150" t="s">
        <v>81</v>
      </c>
      <c r="AE277" s="141">
        <f t="shared" ref="AE277" si="525">SUM(I277)</f>
        <v>0</v>
      </c>
      <c r="AF277" s="141">
        <f t="shared" ref="AF277" si="526">SUM(J277)</f>
        <v>0</v>
      </c>
      <c r="AG277" s="155">
        <f t="shared" ref="AG277:AG288" si="527">AE277-AF277</f>
        <v>0</v>
      </c>
      <c r="AH277" s="149">
        <f t="shared" ref="AH277" si="528">SUM(L277,U277)</f>
        <v>0</v>
      </c>
      <c r="AI277" s="149">
        <f t="shared" ref="AI277:AK288" si="529">SUM(F277,M277,V277,AB277)</f>
        <v>0</v>
      </c>
      <c r="AJ277" s="141">
        <f t="shared" si="529"/>
        <v>0</v>
      </c>
      <c r="AK277" s="150">
        <f t="shared" si="529"/>
        <v>0</v>
      </c>
    </row>
    <row r="278" spans="1:37" x14ac:dyDescent="0.15">
      <c r="A278" s="254"/>
      <c r="B278" s="94">
        <v>2018</v>
      </c>
      <c r="C278" s="156" t="s">
        <v>81</v>
      </c>
      <c r="D278" s="143" t="s">
        <v>81</v>
      </c>
      <c r="E278" s="157" t="s">
        <v>81</v>
      </c>
      <c r="F278" s="143" t="s">
        <v>81</v>
      </c>
      <c r="G278" s="144" t="s">
        <v>81</v>
      </c>
      <c r="H278" s="145" t="s">
        <v>81</v>
      </c>
      <c r="I278" s="141">
        <f>'2018 CER'!$U$3</f>
        <v>0</v>
      </c>
      <c r="J278" s="141">
        <f>'2018 CER'!$B$22</f>
        <v>0</v>
      </c>
      <c r="K278" s="148">
        <f t="shared" si="524"/>
        <v>0</v>
      </c>
      <c r="L278" s="141">
        <v>0</v>
      </c>
      <c r="M278" s="149" t="str">
        <f>Account_CP1!$DR$24</f>
        <v>n/a</v>
      </c>
      <c r="N278" s="141" t="str">
        <f>Account_CP1!$DS$24</f>
        <v>n/a</v>
      </c>
      <c r="O278" s="141" t="str">
        <f>Account_CP1!$DT$24</f>
        <v>n/a</v>
      </c>
      <c r="P278" s="141" t="s">
        <v>81</v>
      </c>
      <c r="Q278" s="150" t="s">
        <v>81</v>
      </c>
      <c r="R278" s="143" t="s">
        <v>81</v>
      </c>
      <c r="S278" s="143" t="s">
        <v>81</v>
      </c>
      <c r="T278" s="148" t="s">
        <v>81</v>
      </c>
      <c r="U278" s="141">
        <v>0</v>
      </c>
      <c r="V278" s="149" t="s">
        <v>81</v>
      </c>
      <c r="W278" s="141" t="s">
        <v>81</v>
      </c>
      <c r="X278" s="150" t="s">
        <v>81</v>
      </c>
      <c r="Y278" s="141" t="s">
        <v>81</v>
      </c>
      <c r="Z278" s="141" t="s">
        <v>81</v>
      </c>
      <c r="AA278" s="157" t="s">
        <v>81</v>
      </c>
      <c r="AB278" s="149" t="s">
        <v>81</v>
      </c>
      <c r="AC278" s="141" t="s">
        <v>81</v>
      </c>
      <c r="AD278" s="150" t="s">
        <v>81</v>
      </c>
      <c r="AE278" s="141">
        <f t="shared" ref="AE278:AF280" si="530">SUM(I278)</f>
        <v>0</v>
      </c>
      <c r="AF278" s="141">
        <f t="shared" si="530"/>
        <v>0</v>
      </c>
      <c r="AG278" s="155">
        <f t="shared" si="527"/>
        <v>0</v>
      </c>
      <c r="AH278" s="149">
        <f t="shared" si="473"/>
        <v>0</v>
      </c>
      <c r="AI278" s="149">
        <f t="shared" si="529"/>
        <v>0</v>
      </c>
      <c r="AJ278" s="141">
        <f t="shared" si="529"/>
        <v>0</v>
      </c>
      <c r="AK278" s="150">
        <f t="shared" si="529"/>
        <v>0</v>
      </c>
    </row>
    <row r="279" spans="1:37" x14ac:dyDescent="0.15">
      <c r="A279" s="254"/>
      <c r="B279" s="94">
        <v>2017</v>
      </c>
      <c r="C279" s="156" t="s">
        <v>81</v>
      </c>
      <c r="D279" s="143" t="s">
        <v>81</v>
      </c>
      <c r="E279" s="157" t="s">
        <v>81</v>
      </c>
      <c r="F279" s="143" t="s">
        <v>81</v>
      </c>
      <c r="G279" s="144" t="s">
        <v>81</v>
      </c>
      <c r="H279" s="145" t="s">
        <v>81</v>
      </c>
      <c r="I279" s="141">
        <f>'2017 CER'!$U$3</f>
        <v>0</v>
      </c>
      <c r="J279" s="141">
        <f>'2017 CER'!$B$22</f>
        <v>0</v>
      </c>
      <c r="K279" s="148">
        <f t="shared" si="524"/>
        <v>0</v>
      </c>
      <c r="L279" s="141">
        <v>0</v>
      </c>
      <c r="M279" s="173">
        <f>Account_CP1!$DL$24-Account_CP1!$DF$24</f>
        <v>0</v>
      </c>
      <c r="N279" s="175">
        <f>Account_CP1!$DM$24-Account_CP1!$DG$24</f>
        <v>0</v>
      </c>
      <c r="O279" s="175">
        <f>Account_CP1!$DN$24-Account_CP1!$DH$24</f>
        <v>0</v>
      </c>
      <c r="P279" s="141" t="s">
        <v>81</v>
      </c>
      <c r="Q279" s="150" t="s">
        <v>81</v>
      </c>
      <c r="R279" s="143" t="s">
        <v>81</v>
      </c>
      <c r="S279" s="143" t="s">
        <v>81</v>
      </c>
      <c r="T279" s="148" t="s">
        <v>81</v>
      </c>
      <c r="U279" s="141">
        <v>0</v>
      </c>
      <c r="V279" s="149" t="s">
        <v>81</v>
      </c>
      <c r="W279" s="141" t="s">
        <v>81</v>
      </c>
      <c r="X279" s="150" t="s">
        <v>81</v>
      </c>
      <c r="Y279" s="141" t="s">
        <v>81</v>
      </c>
      <c r="Z279" s="141" t="s">
        <v>81</v>
      </c>
      <c r="AA279" s="157" t="s">
        <v>81</v>
      </c>
      <c r="AB279" s="149" t="s">
        <v>81</v>
      </c>
      <c r="AC279" s="141" t="s">
        <v>81</v>
      </c>
      <c r="AD279" s="150" t="s">
        <v>81</v>
      </c>
      <c r="AE279" s="141">
        <f t="shared" si="530"/>
        <v>0</v>
      </c>
      <c r="AF279" s="141">
        <f t="shared" si="530"/>
        <v>0</v>
      </c>
      <c r="AG279" s="155">
        <f t="shared" si="527"/>
        <v>0</v>
      </c>
      <c r="AH279" s="149">
        <f t="shared" si="473"/>
        <v>0</v>
      </c>
      <c r="AI279" s="149">
        <f t="shared" si="529"/>
        <v>0</v>
      </c>
      <c r="AJ279" s="141">
        <f t="shared" si="529"/>
        <v>0</v>
      </c>
      <c r="AK279" s="150">
        <f t="shared" si="529"/>
        <v>0</v>
      </c>
    </row>
    <row r="280" spans="1:37" x14ac:dyDescent="0.15">
      <c r="A280" s="254"/>
      <c r="B280" s="95">
        <v>2016</v>
      </c>
      <c r="C280" s="156" t="s">
        <v>81</v>
      </c>
      <c r="D280" s="143" t="s">
        <v>81</v>
      </c>
      <c r="E280" s="157" t="s">
        <v>81</v>
      </c>
      <c r="F280" s="143" t="s">
        <v>81</v>
      </c>
      <c r="G280" s="144" t="s">
        <v>81</v>
      </c>
      <c r="H280" s="145" t="s">
        <v>81</v>
      </c>
      <c r="I280" s="141">
        <f>'2016 CER'!U3</f>
        <v>0</v>
      </c>
      <c r="J280" s="141">
        <f>'2016 CER'!B22</f>
        <v>0</v>
      </c>
      <c r="K280" s="148">
        <f t="shared" si="524"/>
        <v>0</v>
      </c>
      <c r="L280" s="141">
        <v>0</v>
      </c>
      <c r="M280" s="173">
        <f>Account_CP1!DF24-Account_CP1!CZ24</f>
        <v>0</v>
      </c>
      <c r="N280" s="175">
        <f>Account_CP1!DG24-Account_CP1!DA24</f>
        <v>0</v>
      </c>
      <c r="O280" s="175">
        <f>Account_CP1!DH24-Account_CP1!DB24</f>
        <v>0</v>
      </c>
      <c r="P280" s="141" t="s">
        <v>81</v>
      </c>
      <c r="Q280" s="150" t="s">
        <v>81</v>
      </c>
      <c r="R280" s="143" t="s">
        <v>81</v>
      </c>
      <c r="S280" s="143" t="s">
        <v>81</v>
      </c>
      <c r="T280" s="148" t="s">
        <v>81</v>
      </c>
      <c r="U280" s="141">
        <v>0</v>
      </c>
      <c r="V280" s="149" t="s">
        <v>81</v>
      </c>
      <c r="W280" s="141" t="s">
        <v>81</v>
      </c>
      <c r="X280" s="150" t="s">
        <v>81</v>
      </c>
      <c r="Y280" s="141" t="s">
        <v>81</v>
      </c>
      <c r="Z280" s="141" t="s">
        <v>81</v>
      </c>
      <c r="AA280" s="157" t="s">
        <v>81</v>
      </c>
      <c r="AB280" s="149" t="s">
        <v>81</v>
      </c>
      <c r="AC280" s="141" t="s">
        <v>81</v>
      </c>
      <c r="AD280" s="150" t="s">
        <v>81</v>
      </c>
      <c r="AE280" s="141">
        <f t="shared" si="530"/>
        <v>0</v>
      </c>
      <c r="AF280" s="141">
        <f t="shared" si="530"/>
        <v>0</v>
      </c>
      <c r="AG280" s="155">
        <f>AE280-AF280</f>
        <v>0</v>
      </c>
      <c r="AH280" s="149">
        <f t="shared" si="473"/>
        <v>0</v>
      </c>
      <c r="AI280" s="149">
        <f t="shared" si="529"/>
        <v>0</v>
      </c>
      <c r="AJ280" s="141">
        <f t="shared" si="529"/>
        <v>0</v>
      </c>
      <c r="AK280" s="150">
        <f t="shared" si="529"/>
        <v>0</v>
      </c>
    </row>
    <row r="281" spans="1:37" x14ac:dyDescent="0.15">
      <c r="A281" s="254"/>
      <c r="B281" s="95">
        <v>2015</v>
      </c>
      <c r="C281" s="156">
        <f>'2015 AAU'!T3</f>
        <v>37404</v>
      </c>
      <c r="D281" s="143">
        <f>'2015 AAU'!B21</f>
        <v>8144627</v>
      </c>
      <c r="E281" s="157">
        <f t="shared" ref="E281:E288" si="531">C281-D281</f>
        <v>-8107223</v>
      </c>
      <c r="F281" s="143">
        <f>Account_CP1!AX24-Account_CP1!AR24</f>
        <v>292141351</v>
      </c>
      <c r="G281" s="144">
        <f>Account_CP1!AY24-Account_CP1!AS24</f>
        <v>0</v>
      </c>
      <c r="H281" s="145">
        <f>Account_CP1!AZ24-Account_CP1!AT24</f>
        <v>0</v>
      </c>
      <c r="I281" s="141">
        <f>'2015 CER'!U3</f>
        <v>1780654</v>
      </c>
      <c r="J281" s="141">
        <f>'2015 CER'!B22</f>
        <v>128</v>
      </c>
      <c r="K281" s="148">
        <f t="shared" si="524"/>
        <v>1780526</v>
      </c>
      <c r="L281" s="141">
        <v>0</v>
      </c>
      <c r="M281" s="173">
        <f>Account_CP1!CZ24-Account_CP1!CT24</f>
        <v>1770982</v>
      </c>
      <c r="N281" s="175">
        <f>Account_CP1!DA24-Account_CP1!CU24</f>
        <v>0</v>
      </c>
      <c r="O281" s="175">
        <f>Account_CP1!DB24-Account_CP1!CV24</f>
        <v>451</v>
      </c>
      <c r="P281" s="141" t="s">
        <v>81</v>
      </c>
      <c r="Q281" s="150" t="s">
        <v>81</v>
      </c>
      <c r="R281" s="143">
        <f>'2015 ERU'!T3</f>
        <v>6970512</v>
      </c>
      <c r="S281" s="143">
        <f>'2015 ERU'!B21</f>
        <v>591694</v>
      </c>
      <c r="T281" s="148">
        <f t="shared" ref="T281:T288" si="532">R281-S281</f>
        <v>6378818</v>
      </c>
      <c r="U281" s="141">
        <v>0</v>
      </c>
      <c r="V281" s="149">
        <f>Account_CP1!GF24-Account_CP1!FZ24</f>
        <v>6392822</v>
      </c>
      <c r="W281" s="141">
        <f>Account_CP1!GG24-Account_CP1!GA24</f>
        <v>0</v>
      </c>
      <c r="X281" s="150">
        <f>Account_CP1!GH24-Account_CP1!GB24</f>
        <v>0</v>
      </c>
      <c r="Y281" s="141">
        <v>0</v>
      </c>
      <c r="Z281" s="141">
        <v>0</v>
      </c>
      <c r="AA281" s="157">
        <f t="shared" ref="AA281:AA288" si="533">Y281-Z281</f>
        <v>0</v>
      </c>
      <c r="AB281" s="149">
        <f>Account_CP1!HJ24-Account_CP1!HD24</f>
        <v>6584129</v>
      </c>
      <c r="AC281" s="143">
        <f>Account_CP1!HK24-Account_CP1!HE24</f>
        <v>854212</v>
      </c>
      <c r="AD281" s="171">
        <f>Account_CP1!HL24-Account_CP1!HF24</f>
        <v>0</v>
      </c>
      <c r="AE281" s="143">
        <f t="shared" ref="AE281:AF288" si="534">SUM(C281+I281+R281+Y281)</f>
        <v>8788570</v>
      </c>
      <c r="AF281" s="143">
        <f t="shared" si="534"/>
        <v>8736449</v>
      </c>
      <c r="AG281" s="155">
        <f t="shared" si="527"/>
        <v>52121</v>
      </c>
      <c r="AH281" s="149">
        <f t="shared" si="473"/>
        <v>0</v>
      </c>
      <c r="AI281" s="149">
        <f t="shared" si="529"/>
        <v>306889284</v>
      </c>
      <c r="AJ281" s="141">
        <f t="shared" si="529"/>
        <v>854212</v>
      </c>
      <c r="AK281" s="150">
        <f t="shared" si="529"/>
        <v>451</v>
      </c>
    </row>
    <row r="282" spans="1:37" x14ac:dyDescent="0.15">
      <c r="A282" s="254"/>
      <c r="B282" s="95">
        <v>2014</v>
      </c>
      <c r="C282" s="156">
        <f>'2014 AAU'!T3</f>
        <v>7616</v>
      </c>
      <c r="D282" s="143">
        <f>'2014 AAU'!B21</f>
        <v>0</v>
      </c>
      <c r="E282" s="157">
        <f t="shared" si="531"/>
        <v>7616</v>
      </c>
      <c r="F282" s="143">
        <f>Account_CP1!AR24-Account_CP1!AL24</f>
        <v>0</v>
      </c>
      <c r="G282" s="144">
        <f>Account_CP1!AS24-Account_CP1!AM24</f>
        <v>0</v>
      </c>
      <c r="H282" s="145">
        <f>Account_CP1!AT24-Account_CP1!AN24</f>
        <v>0</v>
      </c>
      <c r="I282" s="141">
        <f>'2014 CER'!U3</f>
        <v>11393</v>
      </c>
      <c r="J282" s="141">
        <f>'2014 CER'!B22</f>
        <v>12159</v>
      </c>
      <c r="K282" s="148">
        <f t="shared" si="524"/>
        <v>-766</v>
      </c>
      <c r="L282" s="141">
        <v>0</v>
      </c>
      <c r="M282" s="173">
        <f>Account_CP1!CT24-Account_CP1!CN24</f>
        <v>0</v>
      </c>
      <c r="N282" s="175">
        <f>Account_CP1!CU24-Account_CP1!CO24</f>
        <v>0</v>
      </c>
      <c r="O282" s="175">
        <f>Account_CP1!CV24-Account_CP1!CP24</f>
        <v>6222</v>
      </c>
      <c r="P282" s="141" t="s">
        <v>81</v>
      </c>
      <c r="Q282" s="150" t="s">
        <v>81</v>
      </c>
      <c r="R282" s="143">
        <f>'2014 ERU'!T3</f>
        <v>14006</v>
      </c>
      <c r="S282" s="143">
        <f>'2014 ERU'!B21</f>
        <v>18747</v>
      </c>
      <c r="T282" s="148">
        <f t="shared" si="532"/>
        <v>-4741</v>
      </c>
      <c r="U282" s="141">
        <v>0</v>
      </c>
      <c r="V282" s="149">
        <f>Account_CP1!FZ24-Account_CP1!FT24</f>
        <v>0</v>
      </c>
      <c r="W282" s="141">
        <f>Account_CP1!GA24-Account_CP1!FU24</f>
        <v>0</v>
      </c>
      <c r="X282" s="150">
        <f>Account_CP1!GB24-Account_CP1!FV24</f>
        <v>0</v>
      </c>
      <c r="Y282" s="141">
        <v>0</v>
      </c>
      <c r="Z282" s="141">
        <v>0</v>
      </c>
      <c r="AA282" s="157">
        <f t="shared" si="533"/>
        <v>0</v>
      </c>
      <c r="AB282" s="149">
        <f>Account_CP1!HD24-Account_CP1!GX24</f>
        <v>0</v>
      </c>
      <c r="AC282" s="143">
        <f>Account_CP1!HE24-Account_CP1!GY24</f>
        <v>0</v>
      </c>
      <c r="AD282" s="171">
        <f>Account_CP1!HF24-Account_CP1!GZ24</f>
        <v>0</v>
      </c>
      <c r="AE282" s="143">
        <f t="shared" si="534"/>
        <v>33015</v>
      </c>
      <c r="AF282" s="143">
        <f t="shared" si="534"/>
        <v>30906</v>
      </c>
      <c r="AG282" s="155">
        <f t="shared" si="527"/>
        <v>2109</v>
      </c>
      <c r="AH282" s="149">
        <f t="shared" si="473"/>
        <v>0</v>
      </c>
      <c r="AI282" s="149">
        <f t="shared" si="529"/>
        <v>0</v>
      </c>
      <c r="AJ282" s="141">
        <f t="shared" si="529"/>
        <v>0</v>
      </c>
      <c r="AK282" s="150">
        <f t="shared" si="529"/>
        <v>6222</v>
      </c>
    </row>
    <row r="283" spans="1:37" x14ac:dyDescent="0.15">
      <c r="A283" s="254"/>
      <c r="B283" s="95">
        <v>2013</v>
      </c>
      <c r="C283" s="156">
        <f>'2013 AAU'!T3</f>
        <v>2</v>
      </c>
      <c r="D283" s="143">
        <f>'2013 AAU'!B21</f>
        <v>64470193</v>
      </c>
      <c r="E283" s="157">
        <f t="shared" si="531"/>
        <v>-64470191</v>
      </c>
      <c r="F283" s="143">
        <f>Account_CP1!AL24-Account_CP1!AF24</f>
        <v>47018962</v>
      </c>
      <c r="G283" s="144">
        <f>Account_CP1!AM24-Account_CP1!AG24</f>
        <v>0</v>
      </c>
      <c r="H283" s="145">
        <f>Account_CP1!AN24-Account_CP1!AH24</f>
        <v>27</v>
      </c>
      <c r="I283" s="141">
        <f>'2013 CER'!U3</f>
        <v>7418048</v>
      </c>
      <c r="J283" s="141">
        <f>'2013 CER'!B22</f>
        <v>1011984</v>
      </c>
      <c r="K283" s="148">
        <f t="shared" si="524"/>
        <v>6406064</v>
      </c>
      <c r="L283" s="141">
        <v>0</v>
      </c>
      <c r="M283" s="173">
        <f>Account_CP1!CN24-Account_CP1!CH24</f>
        <v>7379320</v>
      </c>
      <c r="N283" s="175">
        <f>Account_CP1!CO24-Account_CP1!CI24</f>
        <v>0</v>
      </c>
      <c r="O283" s="175">
        <f>Account_CP1!CP24-Account_CP1!CJ24</f>
        <v>1935</v>
      </c>
      <c r="P283" s="141" t="s">
        <v>81</v>
      </c>
      <c r="Q283" s="150" t="s">
        <v>81</v>
      </c>
      <c r="R283" s="143">
        <f>'2013 ERU'!T3</f>
        <v>14896480</v>
      </c>
      <c r="S283" s="143">
        <f>'2013 ERU'!B21</f>
        <v>311799</v>
      </c>
      <c r="T283" s="148">
        <f t="shared" si="532"/>
        <v>14584681</v>
      </c>
      <c r="U283" s="141">
        <v>0</v>
      </c>
      <c r="V283" s="149">
        <f>Account_CP1!FT24-Account_CP1!FN24</f>
        <v>14896480</v>
      </c>
      <c r="W283" s="141">
        <f>Account_CP1!FU24-Account_CP1!FO24</f>
        <v>0</v>
      </c>
      <c r="X283" s="150">
        <f>Account_CP1!FV24-Account_CP1!FP24</f>
        <v>0</v>
      </c>
      <c r="Y283" s="141">
        <v>0</v>
      </c>
      <c r="Z283" s="141">
        <v>0</v>
      </c>
      <c r="AA283" s="157">
        <f t="shared" si="533"/>
        <v>0</v>
      </c>
      <c r="AB283" s="149">
        <f>Account_CP1!GX24-Account_CP1!GR24</f>
        <v>0</v>
      </c>
      <c r="AC283" s="143">
        <f>Account_CP1!GY24-Account_CP1!GS24</f>
        <v>0</v>
      </c>
      <c r="AD283" s="171">
        <f>Account_CP1!GZ24-Account_CP1!GT24</f>
        <v>0</v>
      </c>
      <c r="AE283" s="143">
        <f t="shared" si="534"/>
        <v>22314530</v>
      </c>
      <c r="AF283" s="143">
        <f t="shared" si="534"/>
        <v>65793976</v>
      </c>
      <c r="AG283" s="155">
        <f t="shared" si="527"/>
        <v>-43479446</v>
      </c>
      <c r="AH283" s="149">
        <f t="shared" si="473"/>
        <v>0</v>
      </c>
      <c r="AI283" s="149">
        <f t="shared" si="529"/>
        <v>69294762</v>
      </c>
      <c r="AJ283" s="141">
        <f t="shared" si="529"/>
        <v>0</v>
      </c>
      <c r="AK283" s="150">
        <f t="shared" si="529"/>
        <v>1962</v>
      </c>
    </row>
    <row r="284" spans="1:37" x14ac:dyDescent="0.15">
      <c r="A284" s="254"/>
      <c r="B284" s="95">
        <v>2012</v>
      </c>
      <c r="C284" s="156">
        <f>'2012 AAU'!T3</f>
        <v>5332856</v>
      </c>
      <c r="D284" s="143">
        <f>'2012 AAU'!B21</f>
        <v>22281274</v>
      </c>
      <c r="E284" s="157">
        <f t="shared" si="531"/>
        <v>-16948418</v>
      </c>
      <c r="F284" s="143">
        <f>Account_CP1!AF24-Account_CP1!Z24</f>
        <v>67795483</v>
      </c>
      <c r="G284" s="144">
        <f>Account_CP1!AG24-Account_CP1!AA24</f>
        <v>0</v>
      </c>
      <c r="H284" s="145">
        <f>Account_CP1!AH24-Account_CP1!AB24</f>
        <v>0</v>
      </c>
      <c r="I284" s="141">
        <f>'2012 CER'!U3</f>
        <v>1967087</v>
      </c>
      <c r="J284" s="141">
        <f>'2012 CER'!B22</f>
        <v>525679</v>
      </c>
      <c r="K284" s="148">
        <f t="shared" si="524"/>
        <v>1441408</v>
      </c>
      <c r="L284" s="141">
        <v>0</v>
      </c>
      <c r="M284" s="173">
        <f>Account_CP1!CH24-Account_CP1!CB24</f>
        <v>3112580</v>
      </c>
      <c r="N284" s="175">
        <f>Account_CP1!CI24-Account_CP1!CC24</f>
        <v>0</v>
      </c>
      <c r="O284" s="175">
        <f>Account_CP1!CJ24-Account_CP1!CD24</f>
        <v>0</v>
      </c>
      <c r="P284" s="141" t="s">
        <v>81</v>
      </c>
      <c r="Q284" s="150" t="s">
        <v>81</v>
      </c>
      <c r="R284" s="143">
        <f>'2012 ERU'!T3</f>
        <v>2542352</v>
      </c>
      <c r="S284" s="143">
        <f>'2012 ERU'!B21</f>
        <v>2002821</v>
      </c>
      <c r="T284" s="148">
        <f t="shared" si="532"/>
        <v>539531</v>
      </c>
      <c r="U284" s="141">
        <v>0</v>
      </c>
      <c r="V284" s="149">
        <f>Account_CP1!FN24-Account_CP1!FH24</f>
        <v>3085075</v>
      </c>
      <c r="W284" s="141">
        <f>Account_CP1!FO24-Account_CP1!FI24</f>
        <v>0</v>
      </c>
      <c r="X284" s="150">
        <f>Account_CP1!FP24-Account_CP1!FJ24</f>
        <v>0</v>
      </c>
      <c r="Y284" s="143">
        <f>'2012 RMU'!T3</f>
        <v>0</v>
      </c>
      <c r="Z284" s="143">
        <f>'2012 RMU'!B21</f>
        <v>0</v>
      </c>
      <c r="AA284" s="157">
        <f t="shared" si="533"/>
        <v>0</v>
      </c>
      <c r="AB284" s="149">
        <f>Account_CP1!GR24-Account_CP1!GL24</f>
        <v>0</v>
      </c>
      <c r="AC284" s="143">
        <f>Account_CP1!GS24-Account_CP1!GM24</f>
        <v>0</v>
      </c>
      <c r="AD284" s="171">
        <f>Account_CP1!GT24-Account_CP1!GN24</f>
        <v>0</v>
      </c>
      <c r="AE284" s="143">
        <f t="shared" si="534"/>
        <v>9842295</v>
      </c>
      <c r="AF284" s="143">
        <f t="shared" si="534"/>
        <v>24809774</v>
      </c>
      <c r="AG284" s="155">
        <f t="shared" si="527"/>
        <v>-14967479</v>
      </c>
      <c r="AH284" s="149">
        <f t="shared" si="473"/>
        <v>0</v>
      </c>
      <c r="AI284" s="149">
        <f t="shared" si="529"/>
        <v>73993138</v>
      </c>
      <c r="AJ284" s="141">
        <f t="shared" si="529"/>
        <v>0</v>
      </c>
      <c r="AK284" s="150">
        <f t="shared" si="529"/>
        <v>0</v>
      </c>
    </row>
    <row r="285" spans="1:37" x14ac:dyDescent="0.15">
      <c r="A285" s="254"/>
      <c r="B285" s="95">
        <v>2011</v>
      </c>
      <c r="C285" s="156">
        <f>'2011 AAU'!T3</f>
        <v>19017124</v>
      </c>
      <c r="D285" s="143">
        <f>'2011 AAU'!B21</f>
        <v>31222961</v>
      </c>
      <c r="E285" s="157">
        <f t="shared" si="531"/>
        <v>-12205837</v>
      </c>
      <c r="F285" s="143">
        <f>Account_CP1!Z24-Account_CP1!T24</f>
        <v>219835850</v>
      </c>
      <c r="G285" s="144">
        <f>Account_CP1!AA24-Account_CP1!U24</f>
        <v>0</v>
      </c>
      <c r="H285" s="145">
        <f>Account_CP1!AB24-Account_CP1!V24</f>
        <v>0</v>
      </c>
      <c r="I285" s="141">
        <f>'2011 CER'!U3</f>
        <v>6025303</v>
      </c>
      <c r="J285" s="141">
        <f>'2011 CER'!B22</f>
        <v>3810407</v>
      </c>
      <c r="K285" s="148">
        <f t="shared" si="524"/>
        <v>2214896</v>
      </c>
      <c r="L285" s="141">
        <v>0</v>
      </c>
      <c r="M285" s="173">
        <f>Account_CP1!CB24-Account_CP1!BV24</f>
        <v>9382544</v>
      </c>
      <c r="N285" s="175">
        <f>Account_CP1!CC24-Account_CP1!BW24</f>
        <v>0</v>
      </c>
      <c r="O285" s="175">
        <f>Account_CP1!CD24-Account_CP1!BX24</f>
        <v>0</v>
      </c>
      <c r="P285" s="141" t="s">
        <v>81</v>
      </c>
      <c r="Q285" s="150" t="s">
        <v>81</v>
      </c>
      <c r="R285" s="143">
        <f>'2011 ERU'!T3</f>
        <v>2638491</v>
      </c>
      <c r="S285" s="143">
        <f>'2011 ERU'!B21</f>
        <v>2306359</v>
      </c>
      <c r="T285" s="148">
        <f t="shared" si="532"/>
        <v>332132</v>
      </c>
      <c r="U285" s="141">
        <v>0</v>
      </c>
      <c r="V285" s="149">
        <f>Account_CP1!FH24-Account_CP1!FB24</f>
        <v>754388</v>
      </c>
      <c r="W285" s="141">
        <f>Account_CP1!FI24-Account_CP1!FC24</f>
        <v>0</v>
      </c>
      <c r="X285" s="150">
        <f>Account_CP1!FJ24-Account_CP1!FD24</f>
        <v>0</v>
      </c>
      <c r="Y285" s="143">
        <f>'2011 RMU'!T3</f>
        <v>0</v>
      </c>
      <c r="Z285" s="143">
        <f>'2011 RMU'!B21</f>
        <v>0</v>
      </c>
      <c r="AA285" s="157">
        <f t="shared" si="533"/>
        <v>0</v>
      </c>
      <c r="AB285" s="149">
        <f>Account_CP1!GL24</f>
        <v>0</v>
      </c>
      <c r="AC285" s="143">
        <f>Account_CP1!GM24</f>
        <v>0</v>
      </c>
      <c r="AD285" s="171">
        <f>Account_CP1!GN24</f>
        <v>0</v>
      </c>
      <c r="AE285" s="143">
        <f t="shared" si="534"/>
        <v>27680918</v>
      </c>
      <c r="AF285" s="143">
        <f t="shared" si="534"/>
        <v>37339727</v>
      </c>
      <c r="AG285" s="155">
        <f t="shared" si="527"/>
        <v>-9658809</v>
      </c>
      <c r="AH285" s="149">
        <f t="shared" si="473"/>
        <v>0</v>
      </c>
      <c r="AI285" s="149">
        <f t="shared" si="529"/>
        <v>229972782</v>
      </c>
      <c r="AJ285" s="141">
        <f t="shared" si="529"/>
        <v>0</v>
      </c>
      <c r="AK285" s="150">
        <f t="shared" si="529"/>
        <v>0</v>
      </c>
    </row>
    <row r="286" spans="1:37" x14ac:dyDescent="0.15">
      <c r="A286" s="254"/>
      <c r="B286" s="95">
        <v>2010</v>
      </c>
      <c r="C286" s="156">
        <f>'2010 AAU'!T3</f>
        <v>40059068</v>
      </c>
      <c r="D286" s="143">
        <f>'2010 AAU'!B21</f>
        <v>74335016</v>
      </c>
      <c r="E286" s="157">
        <f t="shared" si="531"/>
        <v>-34275948</v>
      </c>
      <c r="F286" s="143">
        <f>Account_CP1!T24-Account_CP1!N24</f>
        <v>0</v>
      </c>
      <c r="G286" s="144">
        <f>Account_CP1!U24-Account_CP1!O24</f>
        <v>0</v>
      </c>
      <c r="H286" s="145">
        <f>Account_CP1!V24-Account_CP1!P24</f>
        <v>0</v>
      </c>
      <c r="I286" s="141">
        <f>'2010 CER'!U3</f>
        <v>6751365</v>
      </c>
      <c r="J286" s="141">
        <f>'2010 CER'!B22</f>
        <v>2853506</v>
      </c>
      <c r="K286" s="148">
        <f t="shared" si="524"/>
        <v>3897859</v>
      </c>
      <c r="L286" s="141">
        <v>0</v>
      </c>
      <c r="M286" s="173">
        <f>Account_CP1!BV24-Account_CP1!BP24</f>
        <v>0</v>
      </c>
      <c r="N286" s="175">
        <f>Account_CP1!BW24-Account_CP1!BQ24</f>
        <v>0</v>
      </c>
      <c r="O286" s="175">
        <f>Account_CP1!BX24-Account_CP1!BR24</f>
        <v>0</v>
      </c>
      <c r="P286" s="141" t="s">
        <v>81</v>
      </c>
      <c r="Q286" s="150" t="s">
        <v>81</v>
      </c>
      <c r="R286" s="143">
        <f>'2010 ERU'!T3</f>
        <v>1184040</v>
      </c>
      <c r="S286" s="143">
        <f>'2010 ERU'!B21</f>
        <v>2136642</v>
      </c>
      <c r="T286" s="148">
        <f t="shared" si="532"/>
        <v>-952602</v>
      </c>
      <c r="U286" s="141">
        <v>0</v>
      </c>
      <c r="V286" s="149">
        <f>Account_CP1!FB24-Account_CP1!EV24</f>
        <v>0</v>
      </c>
      <c r="W286" s="141">
        <f>Account_CP1!FC24-Account_CP1!EW24</f>
        <v>0</v>
      </c>
      <c r="X286" s="150">
        <f>Account_CP1!FD24-Account_CP1!EX24</f>
        <v>0</v>
      </c>
      <c r="Y286" s="143">
        <v>0</v>
      </c>
      <c r="Z286" s="143">
        <v>0</v>
      </c>
      <c r="AA286" s="157">
        <f t="shared" si="533"/>
        <v>0</v>
      </c>
      <c r="AB286" s="149" t="s">
        <v>81</v>
      </c>
      <c r="AC286" s="143" t="s">
        <v>81</v>
      </c>
      <c r="AD286" s="171" t="s">
        <v>81</v>
      </c>
      <c r="AE286" s="143">
        <f t="shared" si="534"/>
        <v>47994473</v>
      </c>
      <c r="AF286" s="143">
        <f t="shared" si="534"/>
        <v>79325164</v>
      </c>
      <c r="AG286" s="155">
        <f t="shared" si="527"/>
        <v>-31330691</v>
      </c>
      <c r="AH286" s="149">
        <f t="shared" si="473"/>
        <v>0</v>
      </c>
      <c r="AI286" s="149">
        <f t="shared" si="529"/>
        <v>0</v>
      </c>
      <c r="AJ286" s="141">
        <f t="shared" si="529"/>
        <v>0</v>
      </c>
      <c r="AK286" s="150">
        <f t="shared" si="529"/>
        <v>0</v>
      </c>
    </row>
    <row r="287" spans="1:37" x14ac:dyDescent="0.15">
      <c r="A287" s="254"/>
      <c r="B287" s="95">
        <v>2009</v>
      </c>
      <c r="C287" s="156">
        <f>'2009 AAU'!T3</f>
        <v>59665197</v>
      </c>
      <c r="D287" s="143">
        <f>'2009 AAU'!B21</f>
        <v>108760254</v>
      </c>
      <c r="E287" s="157">
        <f t="shared" si="531"/>
        <v>-49095057</v>
      </c>
      <c r="F287" s="143">
        <f>Account_CP1!N24-Account_CP1!H24</f>
        <v>0</v>
      </c>
      <c r="G287" s="144">
        <f>Account_CP1!O24-Account_CP1!I24</f>
        <v>0</v>
      </c>
      <c r="H287" s="145">
        <f>Account_CP1!P24-Account_CP1!J24</f>
        <v>0</v>
      </c>
      <c r="I287" s="141">
        <f>'2009 CER'!U3</f>
        <v>7722832</v>
      </c>
      <c r="J287" s="141">
        <f>'2009 CER'!B22</f>
        <v>6123076</v>
      </c>
      <c r="K287" s="148">
        <f t="shared" si="524"/>
        <v>1599756</v>
      </c>
      <c r="L287" s="141">
        <v>0</v>
      </c>
      <c r="M287" s="173">
        <f>Account_CP1!BP24-Account_CP1!BJ24</f>
        <v>0</v>
      </c>
      <c r="N287" s="175">
        <f>Account_CP1!BQ24-Account_CP1!BK24</f>
        <v>0</v>
      </c>
      <c r="O287" s="175">
        <f>Account_CP1!BR24-Account_CP1!BL24</f>
        <v>0</v>
      </c>
      <c r="P287" s="141" t="s">
        <v>81</v>
      </c>
      <c r="Q287" s="150" t="s">
        <v>81</v>
      </c>
      <c r="R287" s="143">
        <f>'2009 ERU'!T3</f>
        <v>98637</v>
      </c>
      <c r="S287" s="143">
        <f>'2009 ERU'!B21</f>
        <v>330302</v>
      </c>
      <c r="T287" s="148">
        <f t="shared" si="532"/>
        <v>-231665</v>
      </c>
      <c r="U287" s="141">
        <v>0</v>
      </c>
      <c r="V287" s="149">
        <f>Account_CP1!EV24-Account_CP1!EP24</f>
        <v>0</v>
      </c>
      <c r="W287" s="141">
        <f>Account_CP1!EW24-Account_CP1!EQ24</f>
        <v>0</v>
      </c>
      <c r="X287" s="150">
        <f>Account_CP1!EX24-Account_CP1!ER24</f>
        <v>0</v>
      </c>
      <c r="Y287" s="143">
        <v>0</v>
      </c>
      <c r="Z287" s="143">
        <v>0</v>
      </c>
      <c r="AA287" s="157">
        <f t="shared" si="533"/>
        <v>0</v>
      </c>
      <c r="AB287" s="149" t="s">
        <v>81</v>
      </c>
      <c r="AC287" s="143" t="s">
        <v>81</v>
      </c>
      <c r="AD287" s="171" t="s">
        <v>81</v>
      </c>
      <c r="AE287" s="143">
        <f t="shared" si="534"/>
        <v>67486666</v>
      </c>
      <c r="AF287" s="143">
        <f t="shared" si="534"/>
        <v>115213632</v>
      </c>
      <c r="AG287" s="155">
        <f t="shared" si="527"/>
        <v>-47726966</v>
      </c>
      <c r="AH287" s="149">
        <f t="shared" si="473"/>
        <v>0</v>
      </c>
      <c r="AI287" s="149">
        <f t="shared" si="529"/>
        <v>0</v>
      </c>
      <c r="AJ287" s="141">
        <f t="shared" si="529"/>
        <v>0</v>
      </c>
      <c r="AK287" s="150">
        <f t="shared" si="529"/>
        <v>0</v>
      </c>
    </row>
    <row r="288" spans="1:37" x14ac:dyDescent="0.15">
      <c r="A288" s="254"/>
      <c r="B288" s="95">
        <v>2008</v>
      </c>
      <c r="C288" s="156">
        <f>'2008 AAU'!T3</f>
        <v>6423610</v>
      </c>
      <c r="D288" s="143">
        <f>'2008 AAU'!B21</f>
        <v>35377857</v>
      </c>
      <c r="E288" s="157">
        <f t="shared" si="531"/>
        <v>-28954247</v>
      </c>
      <c r="F288" s="143">
        <f>Account_CP1!H24</f>
        <v>0</v>
      </c>
      <c r="G288" s="144">
        <f>Account_CP1!I24</f>
        <v>0</v>
      </c>
      <c r="H288" s="145">
        <f>Account_CP1!J24</f>
        <v>0</v>
      </c>
      <c r="I288" s="141">
        <f>'2008 CER'!U3</f>
        <v>5052040</v>
      </c>
      <c r="J288" s="141">
        <f>'2008 CER'!B22</f>
        <v>722906</v>
      </c>
      <c r="K288" s="148">
        <f t="shared" si="524"/>
        <v>4329134</v>
      </c>
      <c r="L288" s="141">
        <v>0</v>
      </c>
      <c r="M288" s="173">
        <f>Account_CP1!BJ24</f>
        <v>0</v>
      </c>
      <c r="N288" s="175">
        <f>Account_CP1!BK24</f>
        <v>0</v>
      </c>
      <c r="O288" s="175">
        <f>Account_CP1!BL24</f>
        <v>0</v>
      </c>
      <c r="P288" s="141" t="s">
        <v>81</v>
      </c>
      <c r="Q288" s="150" t="s">
        <v>81</v>
      </c>
      <c r="R288" s="143">
        <v>0</v>
      </c>
      <c r="S288" s="143">
        <v>0</v>
      </c>
      <c r="T288" s="148">
        <f t="shared" si="532"/>
        <v>0</v>
      </c>
      <c r="U288" s="141">
        <v>0</v>
      </c>
      <c r="V288" s="149">
        <f>Account_CP1!EP24</f>
        <v>0</v>
      </c>
      <c r="W288" s="141">
        <f>Account_CP1!EQ24</f>
        <v>0</v>
      </c>
      <c r="X288" s="150">
        <f>Account_CP1!ER24</f>
        <v>0</v>
      </c>
      <c r="Y288" s="143">
        <v>0</v>
      </c>
      <c r="Z288" s="143">
        <v>0</v>
      </c>
      <c r="AA288" s="157">
        <f t="shared" si="533"/>
        <v>0</v>
      </c>
      <c r="AB288" s="149" t="s">
        <v>81</v>
      </c>
      <c r="AC288" s="143" t="s">
        <v>81</v>
      </c>
      <c r="AD288" s="171" t="s">
        <v>81</v>
      </c>
      <c r="AE288" s="143">
        <f t="shared" si="534"/>
        <v>11475650</v>
      </c>
      <c r="AF288" s="143">
        <f t="shared" si="534"/>
        <v>36100763</v>
      </c>
      <c r="AG288" s="155">
        <f t="shared" si="527"/>
        <v>-24625113</v>
      </c>
      <c r="AH288" s="149">
        <f t="shared" si="473"/>
        <v>0</v>
      </c>
      <c r="AI288" s="149">
        <f t="shared" si="529"/>
        <v>0</v>
      </c>
      <c r="AJ288" s="141">
        <f t="shared" si="529"/>
        <v>0</v>
      </c>
      <c r="AK288" s="150">
        <f t="shared" si="529"/>
        <v>0</v>
      </c>
    </row>
    <row r="289" spans="1:37" ht="15" x14ac:dyDescent="0.15">
      <c r="A289" s="255"/>
      <c r="B289" s="96" t="s">
        <v>233</v>
      </c>
      <c r="C289" s="151">
        <f t="shared" ref="C289:O289" si="535">SUM(C275:C288)</f>
        <v>130542877</v>
      </c>
      <c r="D289" s="152">
        <f t="shared" si="535"/>
        <v>344592182</v>
      </c>
      <c r="E289" s="153">
        <f t="shared" si="535"/>
        <v>-214049305</v>
      </c>
      <c r="F289" s="172">
        <f t="shared" si="535"/>
        <v>626791646</v>
      </c>
      <c r="G289" s="152">
        <f t="shared" si="535"/>
        <v>0</v>
      </c>
      <c r="H289" s="181">
        <f t="shared" si="535"/>
        <v>27</v>
      </c>
      <c r="I289" s="176">
        <f t="shared" si="535"/>
        <v>36728722</v>
      </c>
      <c r="J289" s="176">
        <f t="shared" si="535"/>
        <v>15059845</v>
      </c>
      <c r="K289" s="176">
        <f t="shared" si="535"/>
        <v>21668877</v>
      </c>
      <c r="L289" s="176">
        <f t="shared" si="535"/>
        <v>0</v>
      </c>
      <c r="M289" s="176">
        <f t="shared" si="535"/>
        <v>21645426</v>
      </c>
      <c r="N289" s="176">
        <f t="shared" si="535"/>
        <v>0</v>
      </c>
      <c r="O289" s="176">
        <f t="shared" si="535"/>
        <v>8608</v>
      </c>
      <c r="P289" s="154" t="s">
        <v>81</v>
      </c>
      <c r="Q289" s="170" t="s">
        <v>81</v>
      </c>
      <c r="R289" s="152">
        <f t="shared" ref="R289:AK289" si="536">SUM(R275:R288)</f>
        <v>28344518</v>
      </c>
      <c r="S289" s="152">
        <f t="shared" si="536"/>
        <v>7698364</v>
      </c>
      <c r="T289" s="153">
        <f t="shared" si="536"/>
        <v>20646154</v>
      </c>
      <c r="U289" s="152">
        <f t="shared" si="536"/>
        <v>0</v>
      </c>
      <c r="V289" s="174">
        <f t="shared" si="536"/>
        <v>25128765</v>
      </c>
      <c r="W289" s="176">
        <f t="shared" si="536"/>
        <v>0</v>
      </c>
      <c r="X289" s="187">
        <f t="shared" si="536"/>
        <v>0</v>
      </c>
      <c r="Y289" s="152">
        <f t="shared" si="536"/>
        <v>0</v>
      </c>
      <c r="Z289" s="152">
        <f t="shared" si="536"/>
        <v>0</v>
      </c>
      <c r="AA289" s="153">
        <f t="shared" si="536"/>
        <v>0</v>
      </c>
      <c r="AB289" s="172">
        <f t="shared" si="536"/>
        <v>6584129</v>
      </c>
      <c r="AC289" s="152">
        <f t="shared" si="536"/>
        <v>854212</v>
      </c>
      <c r="AD289" s="160">
        <f t="shared" si="536"/>
        <v>0</v>
      </c>
      <c r="AE289" s="152">
        <f t="shared" si="536"/>
        <v>195616117</v>
      </c>
      <c r="AF289" s="152">
        <f t="shared" si="536"/>
        <v>367350391</v>
      </c>
      <c r="AG289" s="153">
        <f t="shared" si="536"/>
        <v>-171734274</v>
      </c>
      <c r="AH289" s="152">
        <f t="shared" si="536"/>
        <v>0</v>
      </c>
      <c r="AI289" s="159">
        <f t="shared" si="536"/>
        <v>680149966</v>
      </c>
      <c r="AJ289" s="152">
        <f t="shared" si="536"/>
        <v>854212</v>
      </c>
      <c r="AK289" s="160">
        <f t="shared" si="536"/>
        <v>8635</v>
      </c>
    </row>
    <row r="290" spans="1:37" x14ac:dyDescent="0.15">
      <c r="A290" s="253" t="s">
        <v>169</v>
      </c>
      <c r="B290" s="94">
        <v>2021</v>
      </c>
      <c r="C290" s="156" t="s">
        <v>81</v>
      </c>
      <c r="D290" s="143" t="s">
        <v>81</v>
      </c>
      <c r="E290" s="157" t="s">
        <v>81</v>
      </c>
      <c r="F290" s="143" t="s">
        <v>81</v>
      </c>
      <c r="G290" s="144" t="s">
        <v>81</v>
      </c>
      <c r="H290" s="145" t="s">
        <v>81</v>
      </c>
      <c r="I290" s="141">
        <f>'2021 CER'!$V$3</f>
        <v>0</v>
      </c>
      <c r="J290" s="141">
        <f>'2021 CER'!$B$23</f>
        <v>0</v>
      </c>
      <c r="K290" s="148">
        <f t="shared" ref="K290" si="537">I290-J290</f>
        <v>0</v>
      </c>
      <c r="L290" s="141">
        <v>0</v>
      </c>
      <c r="M290" s="149" t="str">
        <f>Account_CP1!$EJ$29</f>
        <v>n/a</v>
      </c>
      <c r="N290" s="141" t="str">
        <f>Account_CP1!$EE$29</f>
        <v>n/a</v>
      </c>
      <c r="O290" s="141" t="str">
        <f>Account_CP1!$EL$29</f>
        <v>n/a</v>
      </c>
      <c r="P290" s="141" t="s">
        <v>81</v>
      </c>
      <c r="Q290" s="150" t="s">
        <v>81</v>
      </c>
      <c r="R290" s="143" t="s">
        <v>81</v>
      </c>
      <c r="S290" s="143" t="s">
        <v>81</v>
      </c>
      <c r="T290" s="148" t="s">
        <v>81</v>
      </c>
      <c r="U290" s="141">
        <v>0</v>
      </c>
      <c r="V290" s="149" t="s">
        <v>81</v>
      </c>
      <c r="W290" s="141" t="s">
        <v>81</v>
      </c>
      <c r="X290" s="150" t="s">
        <v>81</v>
      </c>
      <c r="Y290" s="141" t="s">
        <v>81</v>
      </c>
      <c r="Z290" s="141" t="s">
        <v>81</v>
      </c>
      <c r="AA290" s="157" t="s">
        <v>81</v>
      </c>
      <c r="AB290" s="149" t="s">
        <v>81</v>
      </c>
      <c r="AC290" s="141" t="s">
        <v>81</v>
      </c>
      <c r="AD290" s="150" t="s">
        <v>81</v>
      </c>
      <c r="AE290" s="141">
        <f t="shared" ref="AE290" si="538">SUM(I290)</f>
        <v>0</v>
      </c>
      <c r="AF290" s="141">
        <f t="shared" ref="AF290" si="539">SUM(J290)</f>
        <v>0</v>
      </c>
      <c r="AG290" s="155">
        <f t="shared" ref="AG290" si="540">AE290-AF290</f>
        <v>0</v>
      </c>
      <c r="AH290" s="149">
        <f t="shared" ref="AH290" si="541">SUM(L290,U290)</f>
        <v>0</v>
      </c>
      <c r="AI290" s="149">
        <f t="shared" ref="AI290" si="542">SUM(F290,M290,V290,AB290)</f>
        <v>0</v>
      </c>
      <c r="AJ290" s="141">
        <f t="shared" ref="AJ290" si="543">SUM(G290,N290,W290,AC290)</f>
        <v>0</v>
      </c>
      <c r="AK290" s="150">
        <f t="shared" ref="AK290" si="544">SUM(H290,O290,X290,AD290)</f>
        <v>0</v>
      </c>
    </row>
    <row r="291" spans="1:37" x14ac:dyDescent="0.15">
      <c r="A291" s="254"/>
      <c r="B291" s="94">
        <v>2020</v>
      </c>
      <c r="C291" s="156" t="s">
        <v>81</v>
      </c>
      <c r="D291" s="143" t="s">
        <v>81</v>
      </c>
      <c r="E291" s="157" t="s">
        <v>81</v>
      </c>
      <c r="F291" s="143" t="s">
        <v>81</v>
      </c>
      <c r="G291" s="144" t="s">
        <v>81</v>
      </c>
      <c r="H291" s="145" t="s">
        <v>81</v>
      </c>
      <c r="I291" s="141">
        <f>'2020 CER'!$V$3</f>
        <v>0</v>
      </c>
      <c r="J291" s="141">
        <f>'2020 CER'!$B$23</f>
        <v>0</v>
      </c>
      <c r="K291" s="148">
        <f t="shared" ref="K291" si="545">I291-J291</f>
        <v>0</v>
      </c>
      <c r="L291" s="141">
        <v>0</v>
      </c>
      <c r="M291" s="149" t="str">
        <f>Account_CP1!$ED$29</f>
        <v>n/a</v>
      </c>
      <c r="N291" s="141" t="str">
        <f>Account_CP1!$EE$29</f>
        <v>n/a</v>
      </c>
      <c r="O291" s="141" t="str">
        <f>Account_CP1!$EF$29</f>
        <v>n/a</v>
      </c>
      <c r="P291" s="141" t="s">
        <v>81</v>
      </c>
      <c r="Q291" s="150" t="s">
        <v>81</v>
      </c>
      <c r="R291" s="143" t="s">
        <v>81</v>
      </c>
      <c r="S291" s="143" t="s">
        <v>81</v>
      </c>
      <c r="T291" s="148" t="s">
        <v>81</v>
      </c>
      <c r="U291" s="141">
        <v>0</v>
      </c>
      <c r="V291" s="149" t="s">
        <v>81</v>
      </c>
      <c r="W291" s="141" t="s">
        <v>81</v>
      </c>
      <c r="X291" s="150" t="s">
        <v>81</v>
      </c>
      <c r="Y291" s="141" t="s">
        <v>81</v>
      </c>
      <c r="Z291" s="141" t="s">
        <v>81</v>
      </c>
      <c r="AA291" s="157" t="s">
        <v>81</v>
      </c>
      <c r="AB291" s="149" t="s">
        <v>81</v>
      </c>
      <c r="AC291" s="141" t="s">
        <v>81</v>
      </c>
      <c r="AD291" s="150" t="s">
        <v>81</v>
      </c>
      <c r="AE291" s="141">
        <f t="shared" ref="AE291" si="546">SUM(I291)</f>
        <v>0</v>
      </c>
      <c r="AF291" s="141">
        <f t="shared" ref="AF291" si="547">SUM(J291)</f>
        <v>0</v>
      </c>
      <c r="AG291" s="155">
        <f t="shared" ref="AG291" si="548">AE291-AF291</f>
        <v>0</v>
      </c>
      <c r="AH291" s="149">
        <f t="shared" ref="AH291" si="549">SUM(L291,U291)</f>
        <v>0</v>
      </c>
      <c r="AI291" s="149">
        <f t="shared" ref="AI291" si="550">SUM(F291,M291,V291,AB291)</f>
        <v>0</v>
      </c>
      <c r="AJ291" s="141">
        <f t="shared" ref="AJ291" si="551">SUM(G291,N291,W291,AC291)</f>
        <v>0</v>
      </c>
      <c r="AK291" s="150">
        <f t="shared" ref="AK291" si="552">SUM(H291,O291,X291,AD291)</f>
        <v>0</v>
      </c>
    </row>
    <row r="292" spans="1:37" x14ac:dyDescent="0.15">
      <c r="A292" s="254"/>
      <c r="B292" s="94">
        <v>2019</v>
      </c>
      <c r="C292" s="156" t="s">
        <v>81</v>
      </c>
      <c r="D292" s="143" t="s">
        <v>81</v>
      </c>
      <c r="E292" s="157" t="s">
        <v>81</v>
      </c>
      <c r="F292" s="143" t="s">
        <v>81</v>
      </c>
      <c r="G292" s="144" t="s">
        <v>81</v>
      </c>
      <c r="H292" s="145" t="s">
        <v>81</v>
      </c>
      <c r="I292" s="141">
        <f>'2019 CER'!$V$3</f>
        <v>0</v>
      </c>
      <c r="J292" s="141">
        <f>'2019 CER'!$B$23</f>
        <v>0</v>
      </c>
      <c r="K292" s="148">
        <f t="shared" ref="K292:K303" si="553">I292-J292</f>
        <v>0</v>
      </c>
      <c r="L292" s="141">
        <v>0</v>
      </c>
      <c r="M292" s="149" t="str">
        <f>Account_CP1!$DX$29</f>
        <v>n/a</v>
      </c>
      <c r="N292" s="141" t="str">
        <f>Account_CP1!$DY$29</f>
        <v>n/a</v>
      </c>
      <c r="O292" s="141" t="str">
        <f>Account_CP1!$DZ$29</f>
        <v>n/a</v>
      </c>
      <c r="P292" s="141" t="s">
        <v>81</v>
      </c>
      <c r="Q292" s="150" t="s">
        <v>81</v>
      </c>
      <c r="R292" s="143" t="s">
        <v>81</v>
      </c>
      <c r="S292" s="143" t="s">
        <v>81</v>
      </c>
      <c r="T292" s="148" t="s">
        <v>81</v>
      </c>
      <c r="U292" s="141">
        <v>0</v>
      </c>
      <c r="V292" s="149" t="s">
        <v>81</v>
      </c>
      <c r="W292" s="141" t="s">
        <v>81</v>
      </c>
      <c r="X292" s="150" t="s">
        <v>81</v>
      </c>
      <c r="Y292" s="141" t="s">
        <v>81</v>
      </c>
      <c r="Z292" s="141" t="s">
        <v>81</v>
      </c>
      <c r="AA292" s="157" t="s">
        <v>81</v>
      </c>
      <c r="AB292" s="149" t="s">
        <v>81</v>
      </c>
      <c r="AC292" s="141" t="s">
        <v>81</v>
      </c>
      <c r="AD292" s="150" t="s">
        <v>81</v>
      </c>
      <c r="AE292" s="141">
        <f t="shared" ref="AE292:AF295" si="554">SUM(I292)</f>
        <v>0</v>
      </c>
      <c r="AF292" s="141">
        <f t="shared" si="554"/>
        <v>0</v>
      </c>
      <c r="AG292" s="155">
        <f t="shared" ref="AG292:AG303" si="555">AE292-AF292</f>
        <v>0</v>
      </c>
      <c r="AH292" s="149">
        <f t="shared" ref="AH292" si="556">SUM(L292,U292)</f>
        <v>0</v>
      </c>
      <c r="AI292" s="149">
        <f t="shared" ref="AI292:AK303" si="557">SUM(F292,M292,V292,AB292)</f>
        <v>0</v>
      </c>
      <c r="AJ292" s="141">
        <f t="shared" si="557"/>
        <v>0</v>
      </c>
      <c r="AK292" s="150">
        <f t="shared" si="557"/>
        <v>0</v>
      </c>
    </row>
    <row r="293" spans="1:37" x14ac:dyDescent="0.15">
      <c r="A293" s="254"/>
      <c r="B293" s="94">
        <v>2018</v>
      </c>
      <c r="C293" s="156" t="s">
        <v>81</v>
      </c>
      <c r="D293" s="143" t="s">
        <v>81</v>
      </c>
      <c r="E293" s="157" t="s">
        <v>81</v>
      </c>
      <c r="F293" s="143" t="s">
        <v>81</v>
      </c>
      <c r="G293" s="144" t="s">
        <v>81</v>
      </c>
      <c r="H293" s="145" t="s">
        <v>81</v>
      </c>
      <c r="I293" s="141">
        <f>'2018 CER'!$V$3</f>
        <v>0</v>
      </c>
      <c r="J293" s="141">
        <f>'2018 CER'!$B$23</f>
        <v>0</v>
      </c>
      <c r="K293" s="148">
        <f t="shared" si="553"/>
        <v>0</v>
      </c>
      <c r="L293" s="141">
        <v>0</v>
      </c>
      <c r="M293" s="149" t="str">
        <f>Account_CP1!$DR$29</f>
        <v>n/a</v>
      </c>
      <c r="N293" s="141" t="str">
        <f>Account_CP1!$DS$29</f>
        <v>n/a</v>
      </c>
      <c r="O293" s="141" t="str">
        <f>Account_CP1!$DT$29</f>
        <v>n/a</v>
      </c>
      <c r="P293" s="141" t="s">
        <v>81</v>
      </c>
      <c r="Q293" s="150" t="s">
        <v>81</v>
      </c>
      <c r="R293" s="143" t="s">
        <v>81</v>
      </c>
      <c r="S293" s="143" t="s">
        <v>81</v>
      </c>
      <c r="T293" s="148" t="s">
        <v>81</v>
      </c>
      <c r="U293" s="141">
        <v>0</v>
      </c>
      <c r="V293" s="149" t="s">
        <v>81</v>
      </c>
      <c r="W293" s="141" t="s">
        <v>81</v>
      </c>
      <c r="X293" s="150" t="s">
        <v>81</v>
      </c>
      <c r="Y293" s="141" t="s">
        <v>81</v>
      </c>
      <c r="Z293" s="141" t="s">
        <v>81</v>
      </c>
      <c r="AA293" s="157" t="s">
        <v>81</v>
      </c>
      <c r="AB293" s="149" t="s">
        <v>81</v>
      </c>
      <c r="AC293" s="141" t="s">
        <v>81</v>
      </c>
      <c r="AD293" s="150" t="s">
        <v>81</v>
      </c>
      <c r="AE293" s="141">
        <f t="shared" si="554"/>
        <v>0</v>
      </c>
      <c r="AF293" s="141">
        <f t="shared" si="554"/>
        <v>0</v>
      </c>
      <c r="AG293" s="155">
        <f t="shared" si="555"/>
        <v>0</v>
      </c>
      <c r="AH293" s="149">
        <f t="shared" si="473"/>
        <v>0</v>
      </c>
      <c r="AI293" s="149">
        <f t="shared" si="557"/>
        <v>0</v>
      </c>
      <c r="AJ293" s="141">
        <f t="shared" si="557"/>
        <v>0</v>
      </c>
      <c r="AK293" s="150">
        <f t="shared" si="557"/>
        <v>0</v>
      </c>
    </row>
    <row r="294" spans="1:37" x14ac:dyDescent="0.15">
      <c r="A294" s="254"/>
      <c r="B294" s="94">
        <v>2017</v>
      </c>
      <c r="C294" s="156" t="s">
        <v>81</v>
      </c>
      <c r="D294" s="143" t="s">
        <v>81</v>
      </c>
      <c r="E294" s="157" t="s">
        <v>81</v>
      </c>
      <c r="F294" s="143" t="s">
        <v>81</v>
      </c>
      <c r="G294" s="144" t="s">
        <v>81</v>
      </c>
      <c r="H294" s="145" t="s">
        <v>81</v>
      </c>
      <c r="I294" s="141">
        <f>'2017 CER'!$V$3</f>
        <v>0</v>
      </c>
      <c r="J294" s="141">
        <f>'2017 CER'!$B$23</f>
        <v>0</v>
      </c>
      <c r="K294" s="148">
        <f t="shared" si="553"/>
        <v>0</v>
      </c>
      <c r="L294" s="141">
        <v>0</v>
      </c>
      <c r="M294" s="173">
        <f>Account_CP1!$DL$29-Account_CP1!$DF$29</f>
        <v>0</v>
      </c>
      <c r="N294" s="175">
        <f>Account_CP1!$DM$29-Account_CP1!$DG$29</f>
        <v>0</v>
      </c>
      <c r="O294" s="175">
        <f>Account_CP1!$DN$29-Account_CP1!$DH$29</f>
        <v>0</v>
      </c>
      <c r="P294" s="141" t="s">
        <v>81</v>
      </c>
      <c r="Q294" s="150" t="s">
        <v>81</v>
      </c>
      <c r="R294" s="143" t="s">
        <v>81</v>
      </c>
      <c r="S294" s="143" t="s">
        <v>81</v>
      </c>
      <c r="T294" s="148" t="s">
        <v>81</v>
      </c>
      <c r="U294" s="141">
        <v>0</v>
      </c>
      <c r="V294" s="149" t="s">
        <v>81</v>
      </c>
      <c r="W294" s="141" t="s">
        <v>81</v>
      </c>
      <c r="X294" s="150" t="s">
        <v>81</v>
      </c>
      <c r="Y294" s="141" t="s">
        <v>81</v>
      </c>
      <c r="Z294" s="141" t="s">
        <v>81</v>
      </c>
      <c r="AA294" s="157" t="s">
        <v>81</v>
      </c>
      <c r="AB294" s="149" t="s">
        <v>81</v>
      </c>
      <c r="AC294" s="141" t="s">
        <v>81</v>
      </c>
      <c r="AD294" s="150" t="s">
        <v>81</v>
      </c>
      <c r="AE294" s="141">
        <f t="shared" si="554"/>
        <v>0</v>
      </c>
      <c r="AF294" s="141">
        <f t="shared" si="554"/>
        <v>0</v>
      </c>
      <c r="AG294" s="155">
        <f t="shared" si="555"/>
        <v>0</v>
      </c>
      <c r="AH294" s="149">
        <f t="shared" si="473"/>
        <v>0</v>
      </c>
      <c r="AI294" s="149">
        <f t="shared" si="557"/>
        <v>0</v>
      </c>
      <c r="AJ294" s="141">
        <f t="shared" si="557"/>
        <v>0</v>
      </c>
      <c r="AK294" s="150">
        <f t="shared" si="557"/>
        <v>0</v>
      </c>
    </row>
    <row r="295" spans="1:37" x14ac:dyDescent="0.15">
      <c r="A295" s="254"/>
      <c r="B295" s="95">
        <v>2016</v>
      </c>
      <c r="C295" s="156" t="s">
        <v>81</v>
      </c>
      <c r="D295" s="143" t="s">
        <v>81</v>
      </c>
      <c r="E295" s="157" t="s">
        <v>81</v>
      </c>
      <c r="F295" s="143" t="s">
        <v>81</v>
      </c>
      <c r="G295" s="144" t="s">
        <v>81</v>
      </c>
      <c r="H295" s="145" t="s">
        <v>81</v>
      </c>
      <c r="I295" s="141">
        <f>'2016 CER'!V3</f>
        <v>0</v>
      </c>
      <c r="J295" s="141">
        <f>'2016 CER'!B23</f>
        <v>0</v>
      </c>
      <c r="K295" s="148">
        <f t="shared" si="553"/>
        <v>0</v>
      </c>
      <c r="L295" s="141">
        <v>0</v>
      </c>
      <c r="M295" s="173">
        <f>Account_CP1!DF29-Account_CP1!CZ29</f>
        <v>0</v>
      </c>
      <c r="N295" s="175">
        <f>Account_CP1!$DG$29-Account_CP1!DA29</f>
        <v>0</v>
      </c>
      <c r="O295" s="175">
        <f>Account_CP1!DH29-Account_CP1!DB29</f>
        <v>0</v>
      </c>
      <c r="P295" s="141" t="s">
        <v>81</v>
      </c>
      <c r="Q295" s="150" t="s">
        <v>81</v>
      </c>
      <c r="R295" s="143" t="s">
        <v>81</v>
      </c>
      <c r="S295" s="143" t="s">
        <v>81</v>
      </c>
      <c r="T295" s="148" t="s">
        <v>81</v>
      </c>
      <c r="U295" s="141">
        <v>0</v>
      </c>
      <c r="V295" s="149" t="s">
        <v>81</v>
      </c>
      <c r="W295" s="141" t="s">
        <v>81</v>
      </c>
      <c r="X295" s="150" t="s">
        <v>81</v>
      </c>
      <c r="Y295" s="141" t="s">
        <v>81</v>
      </c>
      <c r="Z295" s="141" t="s">
        <v>81</v>
      </c>
      <c r="AA295" s="157" t="s">
        <v>81</v>
      </c>
      <c r="AB295" s="149" t="s">
        <v>81</v>
      </c>
      <c r="AC295" s="141" t="s">
        <v>81</v>
      </c>
      <c r="AD295" s="150" t="s">
        <v>81</v>
      </c>
      <c r="AE295" s="141">
        <f t="shared" si="554"/>
        <v>0</v>
      </c>
      <c r="AF295" s="141">
        <f t="shared" si="554"/>
        <v>0</v>
      </c>
      <c r="AG295" s="155">
        <f>AE295-AF295</f>
        <v>0</v>
      </c>
      <c r="AH295" s="149">
        <f t="shared" si="473"/>
        <v>0</v>
      </c>
      <c r="AI295" s="149">
        <f t="shared" si="557"/>
        <v>0</v>
      </c>
      <c r="AJ295" s="141">
        <f t="shared" si="557"/>
        <v>0</v>
      </c>
      <c r="AK295" s="150">
        <f t="shared" si="557"/>
        <v>0</v>
      </c>
    </row>
    <row r="296" spans="1:37" x14ac:dyDescent="0.15">
      <c r="A296" s="254"/>
      <c r="B296" s="95">
        <v>2015</v>
      </c>
      <c r="C296" s="156">
        <f>'2015 AAU'!U3</f>
        <v>0</v>
      </c>
      <c r="D296" s="143">
        <f>'2015 AAU'!B22</f>
        <v>4311906</v>
      </c>
      <c r="E296" s="157">
        <f t="shared" ref="E296:E303" si="558">C296-D296</f>
        <v>-4311906</v>
      </c>
      <c r="F296" s="143">
        <f>Account_CP1!AX29-Account_CP1!AR29</f>
        <v>37749522</v>
      </c>
      <c r="G296" s="144">
        <f>Account_CP1!AY29-Account_CP1!AS29</f>
        <v>2340907</v>
      </c>
      <c r="H296" s="145">
        <f>Account_CP1!AZ29-Account_CP1!AT29</f>
        <v>0</v>
      </c>
      <c r="I296" s="141">
        <f>'2015 CER'!V3</f>
        <v>212531</v>
      </c>
      <c r="J296" s="141">
        <f>'2015 CER'!B23</f>
        <v>0</v>
      </c>
      <c r="K296" s="148">
        <f t="shared" si="553"/>
        <v>212531</v>
      </c>
      <c r="L296" s="141">
        <v>0</v>
      </c>
      <c r="M296" s="173">
        <f>Account_CP1!CZ29-Account_CP1!CT29</f>
        <v>197602</v>
      </c>
      <c r="N296" s="175">
        <f>Account_CP1!DA29-Account_CP1!CU29</f>
        <v>0</v>
      </c>
      <c r="O296" s="175">
        <f>Account_CP1!DB29-Account_CP1!CV29</f>
        <v>0</v>
      </c>
      <c r="P296" s="141" t="s">
        <v>81</v>
      </c>
      <c r="Q296" s="150" t="s">
        <v>81</v>
      </c>
      <c r="R296" s="143">
        <f>'2015 ERU'!U3</f>
        <v>4114549</v>
      </c>
      <c r="S296" s="143">
        <f>'2015 ERU'!B22</f>
        <v>0</v>
      </c>
      <c r="T296" s="148">
        <f t="shared" ref="T296:T303" si="559">R296-S296</f>
        <v>4114549</v>
      </c>
      <c r="U296" s="141">
        <v>0</v>
      </c>
      <c r="V296" s="149">
        <f>Account_CP1!GF29-Account_CP1!FZ29</f>
        <v>4114304</v>
      </c>
      <c r="W296" s="141">
        <f>Account_CP1!GG29-Account_CP1!GA29</f>
        <v>54815</v>
      </c>
      <c r="X296" s="150">
        <f>Account_CP1!GH29-Account_CP1!GB29</f>
        <v>0</v>
      </c>
      <c r="Y296" s="141">
        <v>0</v>
      </c>
      <c r="Z296" s="141">
        <v>0</v>
      </c>
      <c r="AA296" s="157">
        <f t="shared" ref="AA296:AA303" si="560">Y296-Z296</f>
        <v>0</v>
      </c>
      <c r="AB296" s="149">
        <f>Account_CP1!HJ29-Account_CP1!HD29</f>
        <v>0</v>
      </c>
      <c r="AC296" s="143">
        <f>Account_CP1!HK29-Account_CP1!HE29</f>
        <v>494851</v>
      </c>
      <c r="AD296" s="171">
        <f>Account_CP1!HL29-Account_CP1!HF29</f>
        <v>0</v>
      </c>
      <c r="AE296" s="143">
        <f t="shared" ref="AE296:AF303" si="561">SUM(C296+I296+R296+Y296)</f>
        <v>4327080</v>
      </c>
      <c r="AF296" s="143">
        <f t="shared" si="561"/>
        <v>4311906</v>
      </c>
      <c r="AG296" s="155">
        <f t="shared" si="555"/>
        <v>15174</v>
      </c>
      <c r="AH296" s="149">
        <f t="shared" si="473"/>
        <v>0</v>
      </c>
      <c r="AI296" s="149">
        <f t="shared" si="557"/>
        <v>42061428</v>
      </c>
      <c r="AJ296" s="141">
        <f t="shared" si="557"/>
        <v>2890573</v>
      </c>
      <c r="AK296" s="150">
        <f t="shared" si="557"/>
        <v>0</v>
      </c>
    </row>
    <row r="297" spans="1:37" x14ac:dyDescent="0.15">
      <c r="A297" s="254"/>
      <c r="B297" s="95">
        <v>2014</v>
      </c>
      <c r="C297" s="156">
        <f>'2014 AAU'!U3</f>
        <v>3437</v>
      </c>
      <c r="D297" s="143">
        <f>'2014 AAU'!B22</f>
        <v>0</v>
      </c>
      <c r="E297" s="157">
        <f t="shared" si="558"/>
        <v>3437</v>
      </c>
      <c r="F297" s="143">
        <f>Account_CP1!AR29-Account_CP1!AL29</f>
        <v>-15072383</v>
      </c>
      <c r="G297" s="144">
        <f>Account_CP1!AS29-Account_CP1!AM29</f>
        <v>0</v>
      </c>
      <c r="H297" s="145">
        <f>Account_CP1!AT29-Account_CP1!AN29</f>
        <v>0</v>
      </c>
      <c r="I297" s="141">
        <f>'2014 CER'!V3</f>
        <v>1120</v>
      </c>
      <c r="J297" s="141">
        <f>'2014 CER'!B23</f>
        <v>0</v>
      </c>
      <c r="K297" s="148">
        <f t="shared" si="553"/>
        <v>1120</v>
      </c>
      <c r="L297" s="141">
        <v>0</v>
      </c>
      <c r="M297" s="173">
        <f>Account_CP1!CT29-Account_CP1!CN29</f>
        <v>-16555</v>
      </c>
      <c r="N297" s="175">
        <f>Account_CP1!CU29-Account_CP1!CO29</f>
        <v>0</v>
      </c>
      <c r="O297" s="175">
        <f>Account_CP1!CV29-Account_CP1!CP29</f>
        <v>0</v>
      </c>
      <c r="P297" s="141" t="s">
        <v>81</v>
      </c>
      <c r="Q297" s="150" t="s">
        <v>81</v>
      </c>
      <c r="R297" s="143">
        <f>'2014 ERU'!U3</f>
        <v>0</v>
      </c>
      <c r="S297" s="143">
        <f>'2014 ERU'!B22</f>
        <v>0</v>
      </c>
      <c r="T297" s="148">
        <f t="shared" si="559"/>
        <v>0</v>
      </c>
      <c r="U297" s="141">
        <v>0</v>
      </c>
      <c r="V297" s="149">
        <f>Account_CP1!FZ29-Account_CP1!FT29</f>
        <v>-141034</v>
      </c>
      <c r="W297" s="141">
        <f>Account_CP1!GA29-Account_CP1!FU29</f>
        <v>0</v>
      </c>
      <c r="X297" s="150">
        <f>Account_CP1!GB29-Account_CP1!FV29</f>
        <v>0</v>
      </c>
      <c r="Y297" s="141">
        <v>0</v>
      </c>
      <c r="Z297" s="141">
        <v>0</v>
      </c>
      <c r="AA297" s="157">
        <f t="shared" si="560"/>
        <v>0</v>
      </c>
      <c r="AB297" s="149">
        <f>Account_CP1!HD29-Account_CP1!GX29</f>
        <v>0</v>
      </c>
      <c r="AC297" s="143">
        <f>Account_CP1!HE29-Account_CP1!GY29</f>
        <v>0</v>
      </c>
      <c r="AD297" s="171">
        <f>Account_CP1!HF29-Account_CP1!GZ29</f>
        <v>0</v>
      </c>
      <c r="AE297" s="143">
        <f t="shared" si="561"/>
        <v>4557</v>
      </c>
      <c r="AF297" s="143">
        <f t="shared" si="561"/>
        <v>0</v>
      </c>
      <c r="AG297" s="155">
        <f t="shared" si="555"/>
        <v>4557</v>
      </c>
      <c r="AH297" s="149">
        <f t="shared" si="473"/>
        <v>0</v>
      </c>
      <c r="AI297" s="149">
        <f t="shared" si="557"/>
        <v>-15229972</v>
      </c>
      <c r="AJ297" s="141">
        <f t="shared" si="557"/>
        <v>0</v>
      </c>
      <c r="AK297" s="150">
        <f t="shared" si="557"/>
        <v>0</v>
      </c>
    </row>
    <row r="298" spans="1:37" x14ac:dyDescent="0.15">
      <c r="A298" s="254"/>
      <c r="B298" s="95">
        <v>2013</v>
      </c>
      <c r="C298" s="156">
        <f>'2013 AAU'!U3</f>
        <v>0</v>
      </c>
      <c r="D298" s="143">
        <f>'2013 AAU'!B22</f>
        <v>13508959</v>
      </c>
      <c r="E298" s="157">
        <f t="shared" si="558"/>
        <v>-13508959</v>
      </c>
      <c r="F298" s="143">
        <f>Account_CP1!AL29-Account_CP1!AF29</f>
        <v>15072383</v>
      </c>
      <c r="G298" s="144">
        <f>Account_CP1!AM29-Account_CP1!AG29</f>
        <v>0</v>
      </c>
      <c r="H298" s="145">
        <f>Account_CP1!AN29-Account_CP1!AH29</f>
        <v>6300</v>
      </c>
      <c r="I298" s="141">
        <f>'2013 CER'!V3</f>
        <v>424474</v>
      </c>
      <c r="J298" s="141">
        <f>'2013 CER'!B23</f>
        <v>12996</v>
      </c>
      <c r="K298" s="148">
        <f t="shared" si="553"/>
        <v>411478</v>
      </c>
      <c r="L298" s="141">
        <v>0</v>
      </c>
      <c r="M298" s="173">
        <f>Account_CP1!CN29-Account_CP1!CH29</f>
        <v>16555</v>
      </c>
      <c r="N298" s="175">
        <f>Account_CP1!CO29-Account_CP1!CI29</f>
        <v>0</v>
      </c>
      <c r="O298" s="175">
        <f>Account_CP1!CP29-Account_CP1!CJ29</f>
        <v>0</v>
      </c>
      <c r="P298" s="141" t="s">
        <v>81</v>
      </c>
      <c r="Q298" s="150" t="s">
        <v>81</v>
      </c>
      <c r="R298" s="143">
        <f>'2013 ERU'!U3</f>
        <v>9224858</v>
      </c>
      <c r="S298" s="143">
        <f>'2013 ERU'!B22</f>
        <v>10663487</v>
      </c>
      <c r="T298" s="148">
        <f t="shared" si="559"/>
        <v>-1438629</v>
      </c>
      <c r="U298" s="141">
        <v>0</v>
      </c>
      <c r="V298" s="149">
        <f>Account_CP1!FT29-Account_CP1!FN29</f>
        <v>141034</v>
      </c>
      <c r="W298" s="141">
        <f>Account_CP1!FU29-Account_CP1!FO29</f>
        <v>0</v>
      </c>
      <c r="X298" s="150">
        <f>Account_CP1!FV29-Account_CP1!FP29</f>
        <v>0</v>
      </c>
      <c r="Y298" s="141">
        <v>0</v>
      </c>
      <c r="Z298" s="141">
        <v>0</v>
      </c>
      <c r="AA298" s="157">
        <f t="shared" si="560"/>
        <v>0</v>
      </c>
      <c r="AB298" s="149">
        <f>Account_CP1!GX29-Account_CP1!GR29</f>
        <v>0</v>
      </c>
      <c r="AC298" s="143">
        <f>Account_CP1!GY29-Account_CP1!GS29</f>
        <v>0</v>
      </c>
      <c r="AD298" s="171">
        <f>Account_CP1!GZ29-Account_CP1!GT29</f>
        <v>0</v>
      </c>
      <c r="AE298" s="143">
        <f t="shared" si="561"/>
        <v>9649332</v>
      </c>
      <c r="AF298" s="143">
        <f t="shared" si="561"/>
        <v>24185442</v>
      </c>
      <c r="AG298" s="155">
        <f t="shared" si="555"/>
        <v>-14536110</v>
      </c>
      <c r="AH298" s="149">
        <f t="shared" si="473"/>
        <v>0</v>
      </c>
      <c r="AI298" s="149">
        <f t="shared" si="557"/>
        <v>15229972</v>
      </c>
      <c r="AJ298" s="141">
        <f t="shared" si="557"/>
        <v>0</v>
      </c>
      <c r="AK298" s="150">
        <f t="shared" si="557"/>
        <v>6300</v>
      </c>
    </row>
    <row r="299" spans="1:37" x14ac:dyDescent="0.15">
      <c r="A299" s="254"/>
      <c r="B299" s="95">
        <v>2012</v>
      </c>
      <c r="C299" s="156">
        <f>'2012 AAU'!U3</f>
        <v>735465</v>
      </c>
      <c r="D299" s="143">
        <f>'2012 AAU'!B22</f>
        <v>13350479</v>
      </c>
      <c r="E299" s="157">
        <f t="shared" si="558"/>
        <v>-12615014</v>
      </c>
      <c r="F299" s="143">
        <f>Account_CP1!AF29-Account_CP1!Z29</f>
        <v>15072383</v>
      </c>
      <c r="G299" s="144">
        <f>Account_CP1!AG29-Account_CP1!AA29</f>
        <v>0</v>
      </c>
      <c r="H299" s="145">
        <f>Account_CP1!AH29-Account_CP1!AB29</f>
        <v>0</v>
      </c>
      <c r="I299" s="141">
        <f>'2012 CER'!V3</f>
        <v>28594</v>
      </c>
      <c r="J299" s="141">
        <f>'2012 CER'!B23</f>
        <v>0</v>
      </c>
      <c r="K299" s="148">
        <f t="shared" si="553"/>
        <v>28594</v>
      </c>
      <c r="L299" s="141">
        <v>0</v>
      </c>
      <c r="M299" s="173">
        <f>Account_CP1!CH29-Account_CP1!CB29</f>
        <v>16555</v>
      </c>
      <c r="N299" s="175">
        <f>Account_CP1!CI29-Account_CP1!CC29</f>
        <v>0</v>
      </c>
      <c r="O299" s="175">
        <f>Account_CP1!CJ29-Account_CP1!CD29</f>
        <v>0</v>
      </c>
      <c r="P299" s="141" t="s">
        <v>81</v>
      </c>
      <c r="Q299" s="150" t="s">
        <v>81</v>
      </c>
      <c r="R299" s="143">
        <f>'2012 ERU'!U3</f>
        <v>3660216</v>
      </c>
      <c r="S299" s="143">
        <f>'2012 ERU'!B22</f>
        <v>3091556</v>
      </c>
      <c r="T299" s="148">
        <f t="shared" si="559"/>
        <v>568660</v>
      </c>
      <c r="U299" s="141">
        <v>0</v>
      </c>
      <c r="V299" s="149">
        <f>Account_CP1!FN29-Account_CP1!FH29</f>
        <v>141034</v>
      </c>
      <c r="W299" s="141">
        <f>Account_CP1!FO29-Account_CP1!FI29</f>
        <v>0</v>
      </c>
      <c r="X299" s="150">
        <f>Account_CP1!FP29-Account_CP1!FJ29</f>
        <v>0</v>
      </c>
      <c r="Y299" s="143">
        <f>'2012 RMU'!U3</f>
        <v>0</v>
      </c>
      <c r="Z299" s="143">
        <f>'2012 RMU'!B22</f>
        <v>0</v>
      </c>
      <c r="AA299" s="157">
        <f t="shared" si="560"/>
        <v>0</v>
      </c>
      <c r="AB299" s="149">
        <f>Account_CP1!GR29-Account_CP1!GL29</f>
        <v>0</v>
      </c>
      <c r="AC299" s="143">
        <f>Account_CP1!GS29-Account_CP1!GM29</f>
        <v>0</v>
      </c>
      <c r="AD299" s="171">
        <f>Account_CP1!GT29-Account_CP1!GN29</f>
        <v>0</v>
      </c>
      <c r="AE299" s="143">
        <f t="shared" si="561"/>
        <v>4424275</v>
      </c>
      <c r="AF299" s="143">
        <f t="shared" si="561"/>
        <v>16442035</v>
      </c>
      <c r="AG299" s="155">
        <f t="shared" si="555"/>
        <v>-12017760</v>
      </c>
      <c r="AH299" s="149">
        <f t="shared" si="473"/>
        <v>0</v>
      </c>
      <c r="AI299" s="149">
        <f t="shared" si="557"/>
        <v>15229972</v>
      </c>
      <c r="AJ299" s="141">
        <f t="shared" si="557"/>
        <v>0</v>
      </c>
      <c r="AK299" s="150">
        <f t="shared" si="557"/>
        <v>0</v>
      </c>
    </row>
    <row r="300" spans="1:37" x14ac:dyDescent="0.15">
      <c r="A300" s="254"/>
      <c r="B300" s="95">
        <v>2011</v>
      </c>
      <c r="C300" s="156">
        <f>'2011 AAU'!U3</f>
        <v>5443848</v>
      </c>
      <c r="D300" s="143">
        <f>'2011 AAU'!B22</f>
        <v>38191836</v>
      </c>
      <c r="E300" s="157">
        <f t="shared" si="558"/>
        <v>-32747988</v>
      </c>
      <c r="F300" s="143">
        <f>Account_CP1!Z29-Account_CP1!T29</f>
        <v>14345407</v>
      </c>
      <c r="G300" s="144">
        <f>Account_CP1!AA29-Account_CP1!U29</f>
        <v>0</v>
      </c>
      <c r="H300" s="145">
        <f>Account_CP1!AB29-Account_CP1!V29</f>
        <v>0</v>
      </c>
      <c r="I300" s="141">
        <f>'2011 CER'!V3</f>
        <v>0</v>
      </c>
      <c r="J300" s="141">
        <f>'2011 CER'!B23</f>
        <v>0</v>
      </c>
      <c r="K300" s="148">
        <f t="shared" si="553"/>
        <v>0</v>
      </c>
      <c r="L300" s="141">
        <v>0</v>
      </c>
      <c r="M300" s="173">
        <f>Account_CP1!CB29-Account_CP1!BV29</f>
        <v>0</v>
      </c>
      <c r="N300" s="175">
        <f>Account_CP1!CC29-Account_CP1!BW29</f>
        <v>0</v>
      </c>
      <c r="O300" s="175">
        <f>Account_CP1!CD29-Account_CP1!BX29</f>
        <v>0</v>
      </c>
      <c r="P300" s="141" t="s">
        <v>81</v>
      </c>
      <c r="Q300" s="150" t="s">
        <v>81</v>
      </c>
      <c r="R300" s="143">
        <f>'2011 ERU'!U3</f>
        <v>44121</v>
      </c>
      <c r="S300" s="143">
        <f>'2011 ERU'!B22</f>
        <v>519175</v>
      </c>
      <c r="T300" s="148">
        <f t="shared" si="559"/>
        <v>-475054</v>
      </c>
      <c r="U300" s="141">
        <v>0</v>
      </c>
      <c r="V300" s="149">
        <f>Account_CP1!FH29-Account_CP1!FB29</f>
        <v>0</v>
      </c>
      <c r="W300" s="141">
        <f>Account_CP1!FI29-Account_CP1!FC29</f>
        <v>0</v>
      </c>
      <c r="X300" s="150">
        <f>Account_CP1!FJ29-Account_CP1!FD29</f>
        <v>0</v>
      </c>
      <c r="Y300" s="143">
        <f>'2011 RMU'!U3</f>
        <v>0</v>
      </c>
      <c r="Z300" s="143">
        <f>'2011 RMU'!B22</f>
        <v>0</v>
      </c>
      <c r="AA300" s="157">
        <f t="shared" si="560"/>
        <v>0</v>
      </c>
      <c r="AB300" s="149">
        <f>Account_CP1!GL29</f>
        <v>0</v>
      </c>
      <c r="AC300" s="143">
        <f>Account_CP1!GM29</f>
        <v>0</v>
      </c>
      <c r="AD300" s="171">
        <f>Account_CP1!GN29</f>
        <v>0</v>
      </c>
      <c r="AE300" s="143">
        <f t="shared" si="561"/>
        <v>5487969</v>
      </c>
      <c r="AF300" s="143">
        <f t="shared" si="561"/>
        <v>38711011</v>
      </c>
      <c r="AG300" s="155">
        <f t="shared" si="555"/>
        <v>-33223042</v>
      </c>
      <c r="AH300" s="149">
        <f t="shared" si="473"/>
        <v>0</v>
      </c>
      <c r="AI300" s="149">
        <f t="shared" si="557"/>
        <v>14345407</v>
      </c>
      <c r="AJ300" s="141">
        <f t="shared" si="557"/>
        <v>0</v>
      </c>
      <c r="AK300" s="150">
        <f t="shared" si="557"/>
        <v>0</v>
      </c>
    </row>
    <row r="301" spans="1:37" x14ac:dyDescent="0.15">
      <c r="A301" s="254"/>
      <c r="B301" s="95">
        <v>2010</v>
      </c>
      <c r="C301" s="156">
        <f>'2010 AAU'!U3</f>
        <v>22964195</v>
      </c>
      <c r="D301" s="143">
        <f>'2010 AAU'!B22</f>
        <v>41902921</v>
      </c>
      <c r="E301" s="157">
        <f t="shared" si="558"/>
        <v>-18938726</v>
      </c>
      <c r="F301" s="143">
        <f>Account_CP1!T29-Account_CP1!N29</f>
        <v>10115135</v>
      </c>
      <c r="G301" s="144">
        <f>Account_CP1!U29-Account_CP1!O29</f>
        <v>0</v>
      </c>
      <c r="H301" s="145">
        <f>Account_CP1!V29-Account_CP1!P29</f>
        <v>210000</v>
      </c>
      <c r="I301" s="141">
        <f>'2010 CER'!V3</f>
        <v>0</v>
      </c>
      <c r="J301" s="141">
        <f>'2010 CER'!B23</f>
        <v>0</v>
      </c>
      <c r="K301" s="148">
        <f t="shared" si="553"/>
        <v>0</v>
      </c>
      <c r="L301" s="141">
        <v>0</v>
      </c>
      <c r="M301" s="173">
        <f>Account_CP1!BV29-Account_CP1!BP29</f>
        <v>0</v>
      </c>
      <c r="N301" s="175">
        <f>Account_CP1!BW29-Account_CP1!BQ29</f>
        <v>0</v>
      </c>
      <c r="O301" s="175">
        <f>Account_CP1!BX29-Account_CP1!BR29</f>
        <v>0</v>
      </c>
      <c r="P301" s="141" t="s">
        <v>81</v>
      </c>
      <c r="Q301" s="150" t="s">
        <v>81</v>
      </c>
      <c r="R301" s="143">
        <f>'2010 ERU'!U3</f>
        <v>127983</v>
      </c>
      <c r="S301" s="143">
        <f>'2010 ERU'!B22</f>
        <v>184371</v>
      </c>
      <c r="T301" s="148">
        <f t="shared" si="559"/>
        <v>-56388</v>
      </c>
      <c r="U301" s="141">
        <v>0</v>
      </c>
      <c r="V301" s="149">
        <f>Account_CP1!FB29-Account_CP1!EV29</f>
        <v>0</v>
      </c>
      <c r="W301" s="141">
        <f>Account_CP1!FC29-Account_CP1!EW29</f>
        <v>0</v>
      </c>
      <c r="X301" s="150">
        <f>Account_CP1!FD29-Account_CP1!EX29</f>
        <v>0</v>
      </c>
      <c r="Y301" s="143">
        <v>0</v>
      </c>
      <c r="Z301" s="143">
        <v>0</v>
      </c>
      <c r="AA301" s="157">
        <f t="shared" si="560"/>
        <v>0</v>
      </c>
      <c r="AB301" s="149" t="s">
        <v>81</v>
      </c>
      <c r="AC301" s="143" t="s">
        <v>81</v>
      </c>
      <c r="AD301" s="171" t="s">
        <v>81</v>
      </c>
      <c r="AE301" s="143">
        <f t="shared" si="561"/>
        <v>23092178</v>
      </c>
      <c r="AF301" s="143">
        <f t="shared" si="561"/>
        <v>42087292</v>
      </c>
      <c r="AG301" s="155">
        <f t="shared" si="555"/>
        <v>-18995114</v>
      </c>
      <c r="AH301" s="149">
        <f t="shared" si="473"/>
        <v>0</v>
      </c>
      <c r="AI301" s="149">
        <f t="shared" si="557"/>
        <v>10115135</v>
      </c>
      <c r="AJ301" s="141">
        <f t="shared" si="557"/>
        <v>0</v>
      </c>
      <c r="AK301" s="150">
        <f t="shared" si="557"/>
        <v>210000</v>
      </c>
    </row>
    <row r="302" spans="1:37" x14ac:dyDescent="0.15">
      <c r="A302" s="254"/>
      <c r="B302" s="95">
        <v>2009</v>
      </c>
      <c r="C302" s="156">
        <f>'2009 AAU'!U3</f>
        <v>309318</v>
      </c>
      <c r="D302" s="143">
        <f>'2009 AAU'!B22</f>
        <v>1056151</v>
      </c>
      <c r="E302" s="157">
        <f t="shared" si="558"/>
        <v>-746833</v>
      </c>
      <c r="F302" s="143">
        <f>Account_CP1!N29-Account_CP1!H29</f>
        <v>13552575</v>
      </c>
      <c r="G302" s="144">
        <f>Account_CP1!O29-Account_CP1!I29</f>
        <v>0</v>
      </c>
      <c r="H302" s="145">
        <f>Account_CP1!P29-Account_CP1!J29</f>
        <v>0</v>
      </c>
      <c r="I302" s="141">
        <f>'2009 CER'!V3</f>
        <v>957</v>
      </c>
      <c r="J302" s="141">
        <f>'2009 CER'!B23</f>
        <v>0</v>
      </c>
      <c r="K302" s="148">
        <f t="shared" si="553"/>
        <v>957</v>
      </c>
      <c r="L302" s="141">
        <v>0</v>
      </c>
      <c r="M302" s="173">
        <f>Account_CP1!BP29-Account_CP1!BJ29</f>
        <v>0</v>
      </c>
      <c r="N302" s="175">
        <f>Account_CP1!BQ29-Account_CP1!BK29</f>
        <v>0</v>
      </c>
      <c r="O302" s="175">
        <f>Account_CP1!BR29-Account_CP1!BL29</f>
        <v>0</v>
      </c>
      <c r="P302" s="141" t="s">
        <v>81</v>
      </c>
      <c r="Q302" s="150" t="s">
        <v>81</v>
      </c>
      <c r="R302" s="143">
        <f>'2009 ERU'!U3</f>
        <v>44934</v>
      </c>
      <c r="S302" s="143">
        <f>'2009 ERU'!B22</f>
        <v>0</v>
      </c>
      <c r="T302" s="148">
        <f t="shared" si="559"/>
        <v>44934</v>
      </c>
      <c r="U302" s="141">
        <v>0</v>
      </c>
      <c r="V302" s="149">
        <f>Account_CP1!EV29-Account_CP1!EP29</f>
        <v>0</v>
      </c>
      <c r="W302" s="141">
        <f>Account_CP1!EW29-Account_CP1!EQ29</f>
        <v>0</v>
      </c>
      <c r="X302" s="150">
        <f>Account_CP1!EX29-Account_CP1!ER29</f>
        <v>0</v>
      </c>
      <c r="Y302" s="143">
        <v>0</v>
      </c>
      <c r="Z302" s="143">
        <v>0</v>
      </c>
      <c r="AA302" s="157">
        <f t="shared" si="560"/>
        <v>0</v>
      </c>
      <c r="AB302" s="149" t="s">
        <v>81</v>
      </c>
      <c r="AC302" s="143" t="s">
        <v>81</v>
      </c>
      <c r="AD302" s="171" t="s">
        <v>81</v>
      </c>
      <c r="AE302" s="143">
        <f t="shared" si="561"/>
        <v>355209</v>
      </c>
      <c r="AF302" s="143">
        <f t="shared" si="561"/>
        <v>1056151</v>
      </c>
      <c r="AG302" s="155">
        <f t="shared" si="555"/>
        <v>-700942</v>
      </c>
      <c r="AH302" s="149">
        <f t="shared" si="473"/>
        <v>0</v>
      </c>
      <c r="AI302" s="149">
        <f t="shared" si="557"/>
        <v>13552575</v>
      </c>
      <c r="AJ302" s="141">
        <f t="shared" si="557"/>
        <v>0</v>
      </c>
      <c r="AK302" s="150">
        <f t="shared" si="557"/>
        <v>0</v>
      </c>
    </row>
    <row r="303" spans="1:37" x14ac:dyDescent="0.15">
      <c r="A303" s="254"/>
      <c r="B303" s="95">
        <v>2008</v>
      </c>
      <c r="C303" s="156">
        <f>'2008 AAU'!U3</f>
        <v>1238538</v>
      </c>
      <c r="D303" s="143">
        <f>'2008 AAU'!B22</f>
        <v>90538</v>
      </c>
      <c r="E303" s="157">
        <f t="shared" si="558"/>
        <v>1148000</v>
      </c>
      <c r="F303" s="143">
        <f>Account_CP1!H29</f>
        <v>0</v>
      </c>
      <c r="G303" s="144">
        <f>Account_CP1!I29</f>
        <v>0</v>
      </c>
      <c r="H303" s="145">
        <f>Account_CP1!J29</f>
        <v>0</v>
      </c>
      <c r="I303" s="141">
        <f>'2008 CER'!V3</f>
        <v>0</v>
      </c>
      <c r="J303" s="141">
        <f>'2008 CER'!B23</f>
        <v>0</v>
      </c>
      <c r="K303" s="148">
        <f t="shared" si="553"/>
        <v>0</v>
      </c>
      <c r="L303" s="141">
        <v>0</v>
      </c>
      <c r="M303" s="173">
        <f>Account_CP1!BJ29</f>
        <v>0</v>
      </c>
      <c r="N303" s="175">
        <f>Account_CP1!BK29</f>
        <v>0</v>
      </c>
      <c r="O303" s="175">
        <f>Account_CP1!BL29</f>
        <v>0</v>
      </c>
      <c r="P303" s="141" t="s">
        <v>81</v>
      </c>
      <c r="Q303" s="150" t="s">
        <v>81</v>
      </c>
      <c r="R303" s="143">
        <v>0</v>
      </c>
      <c r="S303" s="143">
        <v>0</v>
      </c>
      <c r="T303" s="148">
        <f t="shared" si="559"/>
        <v>0</v>
      </c>
      <c r="U303" s="141">
        <v>0</v>
      </c>
      <c r="V303" s="149">
        <f>Account_CP1!EP29</f>
        <v>0</v>
      </c>
      <c r="W303" s="141">
        <f>Account_CP1!EQ29</f>
        <v>0</v>
      </c>
      <c r="X303" s="150">
        <f>Account_CP1!ER29</f>
        <v>0</v>
      </c>
      <c r="Y303" s="143">
        <v>0</v>
      </c>
      <c r="Z303" s="143">
        <v>0</v>
      </c>
      <c r="AA303" s="157">
        <f t="shared" si="560"/>
        <v>0</v>
      </c>
      <c r="AB303" s="149" t="s">
        <v>81</v>
      </c>
      <c r="AC303" s="143" t="s">
        <v>81</v>
      </c>
      <c r="AD303" s="171" t="s">
        <v>81</v>
      </c>
      <c r="AE303" s="143">
        <f t="shared" si="561"/>
        <v>1238538</v>
      </c>
      <c r="AF303" s="143">
        <f t="shared" si="561"/>
        <v>90538</v>
      </c>
      <c r="AG303" s="155">
        <f t="shared" si="555"/>
        <v>1148000</v>
      </c>
      <c r="AH303" s="149">
        <f t="shared" si="473"/>
        <v>0</v>
      </c>
      <c r="AI303" s="149">
        <f t="shared" si="557"/>
        <v>0</v>
      </c>
      <c r="AJ303" s="141">
        <f t="shared" si="557"/>
        <v>0</v>
      </c>
      <c r="AK303" s="150">
        <f t="shared" si="557"/>
        <v>0</v>
      </c>
    </row>
    <row r="304" spans="1:37" ht="15" x14ac:dyDescent="0.15">
      <c r="A304" s="255"/>
      <c r="B304" s="96" t="s">
        <v>233</v>
      </c>
      <c r="C304" s="151">
        <f t="shared" ref="C304:O304" si="562">SUM(C290:C303)</f>
        <v>30694801</v>
      </c>
      <c r="D304" s="152">
        <f t="shared" si="562"/>
        <v>112412790</v>
      </c>
      <c r="E304" s="153">
        <f t="shared" si="562"/>
        <v>-81717989</v>
      </c>
      <c r="F304" s="172">
        <f t="shared" si="562"/>
        <v>90835022</v>
      </c>
      <c r="G304" s="152">
        <f t="shared" si="562"/>
        <v>2340907</v>
      </c>
      <c r="H304" s="181">
        <f t="shared" si="562"/>
        <v>216300</v>
      </c>
      <c r="I304" s="176">
        <f t="shared" si="562"/>
        <v>667676</v>
      </c>
      <c r="J304" s="176">
        <f t="shared" si="562"/>
        <v>12996</v>
      </c>
      <c r="K304" s="176">
        <f t="shared" si="562"/>
        <v>654680</v>
      </c>
      <c r="L304" s="176">
        <f t="shared" si="562"/>
        <v>0</v>
      </c>
      <c r="M304" s="176">
        <f t="shared" si="562"/>
        <v>214157</v>
      </c>
      <c r="N304" s="176">
        <f t="shared" si="562"/>
        <v>0</v>
      </c>
      <c r="O304" s="176">
        <f t="shared" si="562"/>
        <v>0</v>
      </c>
      <c r="P304" s="154" t="s">
        <v>81</v>
      </c>
      <c r="Q304" s="170" t="s">
        <v>81</v>
      </c>
      <c r="R304" s="152">
        <f t="shared" ref="R304:AK304" si="563">SUM(R290:R303)</f>
        <v>17216661</v>
      </c>
      <c r="S304" s="152">
        <f t="shared" si="563"/>
        <v>14458589</v>
      </c>
      <c r="T304" s="153">
        <f t="shared" si="563"/>
        <v>2758072</v>
      </c>
      <c r="U304" s="152">
        <f t="shared" si="563"/>
        <v>0</v>
      </c>
      <c r="V304" s="174">
        <f t="shared" si="563"/>
        <v>4255338</v>
      </c>
      <c r="W304" s="176">
        <f t="shared" si="563"/>
        <v>54815</v>
      </c>
      <c r="X304" s="187">
        <f t="shared" si="563"/>
        <v>0</v>
      </c>
      <c r="Y304" s="152">
        <f t="shared" si="563"/>
        <v>0</v>
      </c>
      <c r="Z304" s="152">
        <f t="shared" si="563"/>
        <v>0</v>
      </c>
      <c r="AA304" s="153">
        <f t="shared" si="563"/>
        <v>0</v>
      </c>
      <c r="AB304" s="172">
        <f t="shared" si="563"/>
        <v>0</v>
      </c>
      <c r="AC304" s="152">
        <f t="shared" si="563"/>
        <v>494851</v>
      </c>
      <c r="AD304" s="160">
        <f t="shared" si="563"/>
        <v>0</v>
      </c>
      <c r="AE304" s="152">
        <f t="shared" si="563"/>
        <v>48579138</v>
      </c>
      <c r="AF304" s="152">
        <f t="shared" si="563"/>
        <v>126884375</v>
      </c>
      <c r="AG304" s="153">
        <f t="shared" si="563"/>
        <v>-78305237</v>
      </c>
      <c r="AH304" s="152">
        <f t="shared" si="563"/>
        <v>0</v>
      </c>
      <c r="AI304" s="159">
        <f t="shared" si="563"/>
        <v>95304517</v>
      </c>
      <c r="AJ304" s="152">
        <f t="shared" si="563"/>
        <v>2890573</v>
      </c>
      <c r="AK304" s="160">
        <f t="shared" si="563"/>
        <v>216300</v>
      </c>
    </row>
    <row r="305" spans="1:37" x14ac:dyDescent="0.15">
      <c r="A305" s="253" t="s">
        <v>170</v>
      </c>
      <c r="B305" s="94">
        <v>2021</v>
      </c>
      <c r="C305" s="156" t="s">
        <v>81</v>
      </c>
      <c r="D305" s="143" t="s">
        <v>81</v>
      </c>
      <c r="E305" s="157" t="s">
        <v>81</v>
      </c>
      <c r="F305" s="143" t="s">
        <v>81</v>
      </c>
      <c r="G305" s="144" t="s">
        <v>81</v>
      </c>
      <c r="H305" s="145" t="s">
        <v>81</v>
      </c>
      <c r="I305" s="141">
        <f>'2021 CER'!$W$3</f>
        <v>0</v>
      </c>
      <c r="J305" s="141">
        <f>'2021 CER'!$B$24</f>
        <v>0</v>
      </c>
      <c r="K305" s="148">
        <f t="shared" ref="K305" si="564">I305-J305</f>
        <v>0</v>
      </c>
      <c r="L305" s="141">
        <v>0</v>
      </c>
      <c r="M305" s="218">
        <f>Account_CP1!$EJ$26-Account_CP1!$ED$26</f>
        <v>0</v>
      </c>
      <c r="N305" s="141">
        <f>Account_CP1!$EE$26-Account_CP1!$DS$26</f>
        <v>0</v>
      </c>
      <c r="O305" s="141">
        <f>Account_CP1!$EL$26-Account_CP1!$DT$26</f>
        <v>0</v>
      </c>
      <c r="P305" s="141" t="s">
        <v>81</v>
      </c>
      <c r="Q305" s="150" t="s">
        <v>81</v>
      </c>
      <c r="R305" s="143" t="s">
        <v>81</v>
      </c>
      <c r="S305" s="143" t="s">
        <v>81</v>
      </c>
      <c r="T305" s="148" t="s">
        <v>81</v>
      </c>
      <c r="U305" s="141">
        <v>0</v>
      </c>
      <c r="V305" s="149" t="s">
        <v>81</v>
      </c>
      <c r="W305" s="141" t="s">
        <v>81</v>
      </c>
      <c r="X305" s="150" t="s">
        <v>81</v>
      </c>
      <c r="Y305" s="141" t="s">
        <v>81</v>
      </c>
      <c r="Z305" s="141" t="s">
        <v>81</v>
      </c>
      <c r="AA305" s="157" t="s">
        <v>81</v>
      </c>
      <c r="AB305" s="149" t="s">
        <v>81</v>
      </c>
      <c r="AC305" s="141" t="s">
        <v>81</v>
      </c>
      <c r="AD305" s="150" t="s">
        <v>81</v>
      </c>
      <c r="AE305" s="141">
        <f t="shared" ref="AE305" si="565">SUM(I305)</f>
        <v>0</v>
      </c>
      <c r="AF305" s="141">
        <f t="shared" ref="AF305" si="566">SUM(J305)</f>
        <v>0</v>
      </c>
      <c r="AG305" s="155">
        <f t="shared" ref="AG305" si="567">AE305-AF305</f>
        <v>0</v>
      </c>
      <c r="AH305" s="149">
        <f t="shared" ref="AH305" si="568">SUM(L305,U305)</f>
        <v>0</v>
      </c>
      <c r="AI305" s="149">
        <f t="shared" ref="AI305" si="569">SUM(F305,M305,V305,AB305)</f>
        <v>0</v>
      </c>
      <c r="AJ305" s="141">
        <f t="shared" ref="AJ305" si="570">SUM(G305,N305,W305,AC305)</f>
        <v>0</v>
      </c>
      <c r="AK305" s="150">
        <f t="shared" ref="AK305" si="571">SUM(H305,O305,X305,AD305)</f>
        <v>0</v>
      </c>
    </row>
    <row r="306" spans="1:37" x14ac:dyDescent="0.15">
      <c r="A306" s="254"/>
      <c r="B306" s="94">
        <v>2020</v>
      </c>
      <c r="C306" s="156" t="s">
        <v>81</v>
      </c>
      <c r="D306" s="143" t="s">
        <v>81</v>
      </c>
      <c r="E306" s="157" t="s">
        <v>81</v>
      </c>
      <c r="F306" s="143" t="s">
        <v>81</v>
      </c>
      <c r="G306" s="144" t="s">
        <v>81</v>
      </c>
      <c r="H306" s="145" t="s">
        <v>81</v>
      </c>
      <c r="I306" s="141">
        <f>'2020 CER'!$W$3</f>
        <v>0</v>
      </c>
      <c r="J306" s="141">
        <f>'2020 CER'!$B$24</f>
        <v>0</v>
      </c>
      <c r="K306" s="148">
        <f t="shared" ref="K306" si="572">I306-J306</f>
        <v>0</v>
      </c>
      <c r="L306" s="141">
        <v>0</v>
      </c>
      <c r="M306" s="149">
        <f>Account_CP1!$ED$26-Account_CP1!$DR$26</f>
        <v>0</v>
      </c>
      <c r="N306" s="141">
        <f>Account_CP1!$EE$26-Account_CP1!$DS$26</f>
        <v>0</v>
      </c>
      <c r="O306" s="141">
        <f>Account_CP1!$EF$26-Account_CP1!$DT$26</f>
        <v>0</v>
      </c>
      <c r="P306" s="141" t="s">
        <v>81</v>
      </c>
      <c r="Q306" s="150" t="s">
        <v>81</v>
      </c>
      <c r="R306" s="143" t="s">
        <v>81</v>
      </c>
      <c r="S306" s="143" t="s">
        <v>81</v>
      </c>
      <c r="T306" s="148" t="s">
        <v>81</v>
      </c>
      <c r="U306" s="141">
        <v>0</v>
      </c>
      <c r="V306" s="149" t="s">
        <v>81</v>
      </c>
      <c r="W306" s="141" t="s">
        <v>81</v>
      </c>
      <c r="X306" s="150" t="s">
        <v>81</v>
      </c>
      <c r="Y306" s="141" t="s">
        <v>81</v>
      </c>
      <c r="Z306" s="141" t="s">
        <v>81</v>
      </c>
      <c r="AA306" s="157" t="s">
        <v>81</v>
      </c>
      <c r="AB306" s="149" t="s">
        <v>81</v>
      </c>
      <c r="AC306" s="141" t="s">
        <v>81</v>
      </c>
      <c r="AD306" s="150" t="s">
        <v>81</v>
      </c>
      <c r="AE306" s="141">
        <f t="shared" ref="AE306" si="573">SUM(I306)</f>
        <v>0</v>
      </c>
      <c r="AF306" s="141">
        <f t="shared" ref="AF306" si="574">SUM(J306)</f>
        <v>0</v>
      </c>
      <c r="AG306" s="155">
        <f t="shared" ref="AG306" si="575">AE306-AF306</f>
        <v>0</v>
      </c>
      <c r="AH306" s="149">
        <f t="shared" ref="AH306" si="576">SUM(L306,U306)</f>
        <v>0</v>
      </c>
      <c r="AI306" s="149">
        <f t="shared" ref="AI306" si="577">SUM(F306,M306,V306,AB306)</f>
        <v>0</v>
      </c>
      <c r="AJ306" s="141">
        <f t="shared" ref="AJ306" si="578">SUM(G306,N306,W306,AC306)</f>
        <v>0</v>
      </c>
      <c r="AK306" s="150">
        <f t="shared" ref="AK306" si="579">SUM(H306,O306,X306,AD306)</f>
        <v>0</v>
      </c>
    </row>
    <row r="307" spans="1:37" x14ac:dyDescent="0.15">
      <c r="A307" s="254"/>
      <c r="B307" s="94">
        <v>2019</v>
      </c>
      <c r="C307" s="156" t="s">
        <v>81</v>
      </c>
      <c r="D307" s="143" t="s">
        <v>81</v>
      </c>
      <c r="E307" s="157" t="s">
        <v>81</v>
      </c>
      <c r="F307" s="143" t="s">
        <v>81</v>
      </c>
      <c r="G307" s="144" t="s">
        <v>81</v>
      </c>
      <c r="H307" s="145" t="s">
        <v>81</v>
      </c>
      <c r="I307" s="141">
        <f>'2019 CER'!$W$3</f>
        <v>0</v>
      </c>
      <c r="J307" s="141">
        <f>'2019 CER'!$B$24</f>
        <v>0</v>
      </c>
      <c r="K307" s="148">
        <f t="shared" ref="K307:K318" si="580">I307-J307</f>
        <v>0</v>
      </c>
      <c r="L307" s="141">
        <v>0</v>
      </c>
      <c r="M307" s="149" t="str">
        <f>Account_CP1!$DX$26</f>
        <v>n/a</v>
      </c>
      <c r="N307" s="141" t="str">
        <f>Account_CP1!$DY$26</f>
        <v>n/a</v>
      </c>
      <c r="O307" s="141" t="str">
        <f>Account_CP1!$DZ$26</f>
        <v>n/a</v>
      </c>
      <c r="P307" s="141" t="s">
        <v>81</v>
      </c>
      <c r="Q307" s="150" t="s">
        <v>81</v>
      </c>
      <c r="R307" s="143" t="s">
        <v>81</v>
      </c>
      <c r="S307" s="143" t="s">
        <v>81</v>
      </c>
      <c r="T307" s="148" t="s">
        <v>81</v>
      </c>
      <c r="U307" s="141">
        <v>0</v>
      </c>
      <c r="V307" s="149" t="s">
        <v>81</v>
      </c>
      <c r="W307" s="141" t="s">
        <v>81</v>
      </c>
      <c r="X307" s="150" t="s">
        <v>81</v>
      </c>
      <c r="Y307" s="141" t="s">
        <v>81</v>
      </c>
      <c r="Z307" s="141" t="s">
        <v>81</v>
      </c>
      <c r="AA307" s="157" t="s">
        <v>81</v>
      </c>
      <c r="AB307" s="149" t="s">
        <v>81</v>
      </c>
      <c r="AC307" s="141" t="s">
        <v>81</v>
      </c>
      <c r="AD307" s="150" t="s">
        <v>81</v>
      </c>
      <c r="AE307" s="141">
        <f t="shared" ref="AE307:AF307" si="581">SUM(I307)</f>
        <v>0</v>
      </c>
      <c r="AF307" s="141">
        <f t="shared" si="581"/>
        <v>0</v>
      </c>
      <c r="AG307" s="155">
        <f t="shared" ref="AG307:AG318" si="582">AE307-AF307</f>
        <v>0</v>
      </c>
      <c r="AH307" s="149">
        <f t="shared" ref="AH307" si="583">SUM(L307,U307)</f>
        <v>0</v>
      </c>
      <c r="AI307" s="149">
        <f t="shared" ref="AI307:AK318" si="584">SUM(F307,M307,V307,AB307)</f>
        <v>0</v>
      </c>
      <c r="AJ307" s="141">
        <f t="shared" si="584"/>
        <v>0</v>
      </c>
      <c r="AK307" s="150">
        <f t="shared" si="584"/>
        <v>0</v>
      </c>
    </row>
    <row r="308" spans="1:37" x14ac:dyDescent="0.15">
      <c r="A308" s="254"/>
      <c r="B308" s="94">
        <v>2018</v>
      </c>
      <c r="C308" s="156" t="s">
        <v>81</v>
      </c>
      <c r="D308" s="143" t="s">
        <v>81</v>
      </c>
      <c r="E308" s="157" t="s">
        <v>81</v>
      </c>
      <c r="F308" s="143" t="s">
        <v>81</v>
      </c>
      <c r="G308" s="144" t="s">
        <v>81</v>
      </c>
      <c r="H308" s="145" t="s">
        <v>81</v>
      </c>
      <c r="I308" s="141">
        <f>'2018 CER'!$W$3</f>
        <v>0</v>
      </c>
      <c r="J308" s="141">
        <f>'2018 CER'!$B$24</f>
        <v>0</v>
      </c>
      <c r="K308" s="148">
        <f t="shared" si="580"/>
        <v>0</v>
      </c>
      <c r="L308" s="141">
        <v>0</v>
      </c>
      <c r="M308" s="173">
        <f>Account_CP1!$DR$26-Account_CP1!$DL$26</f>
        <v>0</v>
      </c>
      <c r="N308" s="175">
        <f>Account_CP1!$DS$26-Account_CP1!$DM$26</f>
        <v>0</v>
      </c>
      <c r="O308" s="175">
        <f>Account_CP1!$DT$26-Account_CP1!$DN$26</f>
        <v>0</v>
      </c>
      <c r="P308" s="141" t="s">
        <v>81</v>
      </c>
      <c r="Q308" s="150" t="s">
        <v>81</v>
      </c>
      <c r="R308" s="143" t="s">
        <v>81</v>
      </c>
      <c r="S308" s="143" t="s">
        <v>81</v>
      </c>
      <c r="T308" s="148" t="s">
        <v>81</v>
      </c>
      <c r="U308" s="141">
        <v>0</v>
      </c>
      <c r="V308" s="149" t="s">
        <v>81</v>
      </c>
      <c r="W308" s="141" t="s">
        <v>81</v>
      </c>
      <c r="X308" s="150" t="s">
        <v>81</v>
      </c>
      <c r="Y308" s="141" t="s">
        <v>81</v>
      </c>
      <c r="Z308" s="141" t="s">
        <v>81</v>
      </c>
      <c r="AA308" s="157" t="s">
        <v>81</v>
      </c>
      <c r="AB308" s="149" t="s">
        <v>81</v>
      </c>
      <c r="AC308" s="141" t="s">
        <v>81</v>
      </c>
      <c r="AD308" s="150" t="s">
        <v>81</v>
      </c>
      <c r="AE308" s="141">
        <f t="shared" ref="AE308:AF310" si="585">SUM(I308)</f>
        <v>0</v>
      </c>
      <c r="AF308" s="141">
        <f t="shared" si="585"/>
        <v>0</v>
      </c>
      <c r="AG308" s="155">
        <f t="shared" si="582"/>
        <v>0</v>
      </c>
      <c r="AH308" s="149">
        <f t="shared" si="473"/>
        <v>0</v>
      </c>
      <c r="AI308" s="149">
        <f t="shared" si="584"/>
        <v>0</v>
      </c>
      <c r="AJ308" s="141">
        <f t="shared" si="584"/>
        <v>0</v>
      </c>
      <c r="AK308" s="150">
        <f t="shared" si="584"/>
        <v>0</v>
      </c>
    </row>
    <row r="309" spans="1:37" x14ac:dyDescent="0.15">
      <c r="A309" s="254"/>
      <c r="B309" s="94">
        <v>2017</v>
      </c>
      <c r="C309" s="156" t="s">
        <v>81</v>
      </c>
      <c r="D309" s="143" t="s">
        <v>81</v>
      </c>
      <c r="E309" s="157" t="s">
        <v>81</v>
      </c>
      <c r="F309" s="143" t="s">
        <v>81</v>
      </c>
      <c r="G309" s="144" t="s">
        <v>81</v>
      </c>
      <c r="H309" s="145" t="s">
        <v>81</v>
      </c>
      <c r="I309" s="141">
        <f>'2017 CER'!$W$3</f>
        <v>0</v>
      </c>
      <c r="J309" s="141">
        <f>'2017 CER'!$B$24</f>
        <v>0</v>
      </c>
      <c r="K309" s="148">
        <f t="shared" si="580"/>
        <v>0</v>
      </c>
      <c r="L309" s="141">
        <v>5336676</v>
      </c>
      <c r="M309" s="173">
        <f>Account_CP1!$DL$26-Account_CP1!$DF$26</f>
        <v>0</v>
      </c>
      <c r="N309" s="175">
        <f>Account_CP1!$DM$26-Account_CP1!$DG$26</f>
        <v>0</v>
      </c>
      <c r="O309" s="175">
        <f>Account_CP1!$DN$26-Account_CP1!$DH$26</f>
        <v>0</v>
      </c>
      <c r="P309" s="141" t="s">
        <v>81</v>
      </c>
      <c r="Q309" s="150" t="s">
        <v>81</v>
      </c>
      <c r="R309" s="143" t="s">
        <v>81</v>
      </c>
      <c r="S309" s="143" t="s">
        <v>81</v>
      </c>
      <c r="T309" s="148" t="s">
        <v>81</v>
      </c>
      <c r="U309" s="141">
        <v>3876894</v>
      </c>
      <c r="V309" s="149" t="s">
        <v>81</v>
      </c>
      <c r="W309" s="141" t="s">
        <v>81</v>
      </c>
      <c r="X309" s="150" t="s">
        <v>81</v>
      </c>
      <c r="Y309" s="141" t="s">
        <v>81</v>
      </c>
      <c r="Z309" s="141" t="s">
        <v>81</v>
      </c>
      <c r="AA309" s="157" t="s">
        <v>81</v>
      </c>
      <c r="AB309" s="149" t="s">
        <v>81</v>
      </c>
      <c r="AC309" s="141" t="s">
        <v>81</v>
      </c>
      <c r="AD309" s="150" t="s">
        <v>81</v>
      </c>
      <c r="AE309" s="141">
        <f t="shared" si="585"/>
        <v>0</v>
      </c>
      <c r="AF309" s="141">
        <f t="shared" si="585"/>
        <v>0</v>
      </c>
      <c r="AG309" s="155">
        <f t="shared" si="582"/>
        <v>0</v>
      </c>
      <c r="AH309" s="149">
        <f t="shared" si="473"/>
        <v>9213570</v>
      </c>
      <c r="AI309" s="149">
        <f t="shared" si="584"/>
        <v>0</v>
      </c>
      <c r="AJ309" s="141">
        <f t="shared" si="584"/>
        <v>0</v>
      </c>
      <c r="AK309" s="150">
        <f t="shared" si="584"/>
        <v>0</v>
      </c>
    </row>
    <row r="310" spans="1:37" x14ac:dyDescent="0.15">
      <c r="A310" s="254"/>
      <c r="B310" s="95">
        <v>2016</v>
      </c>
      <c r="C310" s="156" t="s">
        <v>81</v>
      </c>
      <c r="D310" s="143" t="s">
        <v>81</v>
      </c>
      <c r="E310" s="157" t="s">
        <v>81</v>
      </c>
      <c r="F310" s="143" t="s">
        <v>81</v>
      </c>
      <c r="G310" s="144" t="s">
        <v>81</v>
      </c>
      <c r="H310" s="145" t="s">
        <v>81</v>
      </c>
      <c r="I310" s="141">
        <f>'2016 CER'!W3</f>
        <v>0</v>
      </c>
      <c r="J310" s="141">
        <f>'2016 CER'!B24</f>
        <v>0</v>
      </c>
      <c r="K310" s="148">
        <f t="shared" si="580"/>
        <v>0</v>
      </c>
      <c r="L310" s="141">
        <v>0</v>
      </c>
      <c r="M310" s="173">
        <f>Account_CP1!DF26-Account_CP1!CZ26</f>
        <v>0</v>
      </c>
      <c r="N310" s="175">
        <f>Account_CP1!DG26-Account_CP1!DA26</f>
        <v>0</v>
      </c>
      <c r="O310" s="175">
        <f>Account_CP1!DH26-Account_CP1!DB26</f>
        <v>0</v>
      </c>
      <c r="P310" s="141" t="s">
        <v>81</v>
      </c>
      <c r="Q310" s="150" t="s">
        <v>81</v>
      </c>
      <c r="R310" s="143" t="s">
        <v>81</v>
      </c>
      <c r="S310" s="143" t="s">
        <v>81</v>
      </c>
      <c r="T310" s="148" t="s">
        <v>81</v>
      </c>
      <c r="U310" s="141">
        <v>0</v>
      </c>
      <c r="V310" s="149" t="s">
        <v>81</v>
      </c>
      <c r="W310" s="141" t="s">
        <v>81</v>
      </c>
      <c r="X310" s="150" t="s">
        <v>81</v>
      </c>
      <c r="Y310" s="141" t="s">
        <v>81</v>
      </c>
      <c r="Z310" s="141" t="s">
        <v>81</v>
      </c>
      <c r="AA310" s="157" t="s">
        <v>81</v>
      </c>
      <c r="AB310" s="149" t="s">
        <v>81</v>
      </c>
      <c r="AC310" s="141" t="s">
        <v>81</v>
      </c>
      <c r="AD310" s="150" t="s">
        <v>81</v>
      </c>
      <c r="AE310" s="141">
        <f t="shared" si="585"/>
        <v>0</v>
      </c>
      <c r="AF310" s="141">
        <f t="shared" si="585"/>
        <v>0</v>
      </c>
      <c r="AG310" s="155">
        <f>AE310-AF310</f>
        <v>0</v>
      </c>
      <c r="AH310" s="149">
        <f t="shared" si="473"/>
        <v>0</v>
      </c>
      <c r="AI310" s="149">
        <f t="shared" si="584"/>
        <v>0</v>
      </c>
      <c r="AJ310" s="141">
        <f t="shared" si="584"/>
        <v>0</v>
      </c>
      <c r="AK310" s="150">
        <f t="shared" si="584"/>
        <v>0</v>
      </c>
    </row>
    <row r="311" spans="1:37" x14ac:dyDescent="0.15">
      <c r="A311" s="254"/>
      <c r="B311" s="95">
        <v>2015</v>
      </c>
      <c r="C311" s="156">
        <f>'2015 AAU'!V3</f>
        <v>1470</v>
      </c>
      <c r="D311" s="143">
        <f>'2015 AAU'!B23</f>
        <v>2906622</v>
      </c>
      <c r="E311" s="157">
        <f t="shared" ref="E311:E318" si="586">C311-D311</f>
        <v>-2905152</v>
      </c>
      <c r="F311" s="143">
        <f>Account_CP1!AX26-Account_CP1!AR26</f>
        <v>233450076</v>
      </c>
      <c r="G311" s="144">
        <f>Account_CP1!AY26-Account_CP1!AS26</f>
        <v>0</v>
      </c>
      <c r="H311" s="145">
        <f>Account_CP1!AZ26-Account_CP1!AT26</f>
        <v>0</v>
      </c>
      <c r="I311" s="141">
        <f>'2015 CER'!W3</f>
        <v>1631237</v>
      </c>
      <c r="J311" s="141">
        <f>'2015 CER'!B24</f>
        <v>0</v>
      </c>
      <c r="K311" s="148">
        <f t="shared" si="580"/>
        <v>1631237</v>
      </c>
      <c r="L311" s="141">
        <v>0</v>
      </c>
      <c r="M311" s="173">
        <f>Account_CP1!CZ26-Account_CP1!CT26</f>
        <v>0</v>
      </c>
      <c r="N311" s="175">
        <f>Account_CP1!DA26-Account_CP1!CU26</f>
        <v>0</v>
      </c>
      <c r="O311" s="175">
        <f>Account_CP1!DB26-Account_CP1!CV26</f>
        <v>0</v>
      </c>
      <c r="P311" s="141" t="s">
        <v>81</v>
      </c>
      <c r="Q311" s="150" t="s">
        <v>81</v>
      </c>
      <c r="R311" s="143">
        <f>'2015 ERU'!V3</f>
        <v>1284644</v>
      </c>
      <c r="S311" s="143">
        <f>'2015 ERU'!B23</f>
        <v>0</v>
      </c>
      <c r="T311" s="148">
        <f t="shared" ref="T311:T318" si="587">R311-S311</f>
        <v>1284644</v>
      </c>
      <c r="U311" s="141">
        <v>0</v>
      </c>
      <c r="V311" s="149">
        <f>Account_CP1!GF26-Account_CP1!FZ26</f>
        <v>0</v>
      </c>
      <c r="W311" s="141">
        <f>Account_CP1!GG26-Account_CP1!GA26</f>
        <v>0</v>
      </c>
      <c r="X311" s="150">
        <f>Account_CP1!GH26-Account_CP1!GB26</f>
        <v>0</v>
      </c>
      <c r="Y311" s="141">
        <v>0</v>
      </c>
      <c r="Z311" s="141">
        <v>0</v>
      </c>
      <c r="AA311" s="157">
        <f t="shared" ref="AA311:AA318" si="588">Y311-Z311</f>
        <v>0</v>
      </c>
      <c r="AB311" s="149">
        <f>Account_CP1!HJ26-Account_CP1!HD26</f>
        <v>7277911</v>
      </c>
      <c r="AC311" s="143">
        <f>Account_CP1!HK26-Account_CP1!HE26</f>
        <v>182829</v>
      </c>
      <c r="AD311" s="171">
        <f>Account_CP1!HL26-Account_CP1!HF26</f>
        <v>0</v>
      </c>
      <c r="AE311" s="143">
        <f t="shared" ref="AE311:AF318" si="589">SUM(C311+I311+R311+Y311)</f>
        <v>2917351</v>
      </c>
      <c r="AF311" s="143">
        <f t="shared" si="589"/>
        <v>2906622</v>
      </c>
      <c r="AG311" s="155">
        <f t="shared" si="582"/>
        <v>10729</v>
      </c>
      <c r="AH311" s="149">
        <f t="shared" si="473"/>
        <v>0</v>
      </c>
      <c r="AI311" s="149">
        <f t="shared" si="584"/>
        <v>240727987</v>
      </c>
      <c r="AJ311" s="141">
        <f t="shared" si="584"/>
        <v>182829</v>
      </c>
      <c r="AK311" s="150">
        <f t="shared" si="584"/>
        <v>0</v>
      </c>
    </row>
    <row r="312" spans="1:37" x14ac:dyDescent="0.15">
      <c r="A312" s="254"/>
      <c r="B312" s="95">
        <v>2014</v>
      </c>
      <c r="C312" s="156">
        <f>'2014 AAU'!V3</f>
        <v>1276</v>
      </c>
      <c r="D312" s="143">
        <f>'2014 AAU'!B23</f>
        <v>0</v>
      </c>
      <c r="E312" s="157">
        <f t="shared" si="586"/>
        <v>1276</v>
      </c>
      <c r="F312" s="143">
        <f>Account_CP1!AR26-Account_CP1!AL26</f>
        <v>0</v>
      </c>
      <c r="G312" s="144">
        <f>Account_CP1!AS26-Account_CP1!AM26</f>
        <v>87500</v>
      </c>
      <c r="H312" s="145">
        <f>Account_CP1!AT26-Account_CP1!AN26</f>
        <v>0</v>
      </c>
      <c r="I312" s="141">
        <f>'2014 CER'!W3</f>
        <v>0</v>
      </c>
      <c r="J312" s="141">
        <f>'2014 CER'!B24</f>
        <v>0</v>
      </c>
      <c r="K312" s="148">
        <f t="shared" si="580"/>
        <v>0</v>
      </c>
      <c r="L312" s="141">
        <v>0</v>
      </c>
      <c r="M312" s="173">
        <f>Account_CP1!CT26-Account_CP1!CN26</f>
        <v>0</v>
      </c>
      <c r="N312" s="175">
        <f>Account_CP1!CU26-Account_CP1!CO26</f>
        <v>0</v>
      </c>
      <c r="O312" s="175">
        <f>Account_CP1!CV26-Account_CP1!CP26</f>
        <v>0</v>
      </c>
      <c r="P312" s="141" t="s">
        <v>81</v>
      </c>
      <c r="Q312" s="150" t="s">
        <v>81</v>
      </c>
      <c r="R312" s="143">
        <f>'2014 ERU'!V3</f>
        <v>0</v>
      </c>
      <c r="S312" s="143">
        <f>'2014 ERU'!B23</f>
        <v>22644</v>
      </c>
      <c r="T312" s="148">
        <f t="shared" si="587"/>
        <v>-22644</v>
      </c>
      <c r="U312" s="141">
        <v>0</v>
      </c>
      <c r="V312" s="149">
        <f>Account_CP1!FZ26-Account_CP1!FT26</f>
        <v>0</v>
      </c>
      <c r="W312" s="141">
        <f>Account_CP1!GA26-Account_CP1!FU26</f>
        <v>0</v>
      </c>
      <c r="X312" s="150">
        <f>Account_CP1!GB26-Account_CP1!FV26</f>
        <v>0</v>
      </c>
      <c r="Y312" s="141">
        <v>0</v>
      </c>
      <c r="Z312" s="141">
        <v>0</v>
      </c>
      <c r="AA312" s="157">
        <f t="shared" si="588"/>
        <v>0</v>
      </c>
      <c r="AB312" s="149">
        <f>Account_CP1!HD26-Account_CP1!GX26</f>
        <v>0</v>
      </c>
      <c r="AC312" s="143">
        <f>Account_CP1!HE26-Account_CP1!GY26</f>
        <v>0</v>
      </c>
      <c r="AD312" s="171">
        <f>Account_CP1!HF26-Account_CP1!GZ26</f>
        <v>0</v>
      </c>
      <c r="AE312" s="143">
        <f t="shared" si="589"/>
        <v>1276</v>
      </c>
      <c r="AF312" s="143">
        <f t="shared" si="589"/>
        <v>22644</v>
      </c>
      <c r="AG312" s="155">
        <f t="shared" si="582"/>
        <v>-21368</v>
      </c>
      <c r="AH312" s="149">
        <f t="shared" si="473"/>
        <v>0</v>
      </c>
      <c r="AI312" s="149">
        <f t="shared" si="584"/>
        <v>0</v>
      </c>
      <c r="AJ312" s="141">
        <f t="shared" si="584"/>
        <v>87500</v>
      </c>
      <c r="AK312" s="150">
        <f t="shared" si="584"/>
        <v>0</v>
      </c>
    </row>
    <row r="313" spans="1:37" x14ac:dyDescent="0.15">
      <c r="A313" s="254"/>
      <c r="B313" s="95">
        <v>2013</v>
      </c>
      <c r="C313" s="156">
        <f>'2013 AAU'!V3</f>
        <v>0</v>
      </c>
      <c r="D313" s="143">
        <f>'2013 AAU'!B23</f>
        <v>11922250</v>
      </c>
      <c r="E313" s="157">
        <f t="shared" si="586"/>
        <v>-11922250</v>
      </c>
      <c r="F313" s="143">
        <f>Account_CP1!AL26-Account_CP1!AF26</f>
        <v>0</v>
      </c>
      <c r="G313" s="144">
        <f>Account_CP1!AM26-Account_CP1!AG26</f>
        <v>44812</v>
      </c>
      <c r="H313" s="145">
        <f>Account_CP1!AN26-Account_CP1!AH26</f>
        <v>0</v>
      </c>
      <c r="I313" s="141">
        <f>'2013 CER'!W3</f>
        <v>1465800</v>
      </c>
      <c r="J313" s="141">
        <f>'2013 CER'!B24</f>
        <v>223148</v>
      </c>
      <c r="K313" s="148">
        <f t="shared" si="580"/>
        <v>1242652</v>
      </c>
      <c r="L313" s="141">
        <v>0</v>
      </c>
      <c r="M313" s="173">
        <f>Account_CP1!CN26-Account_CP1!CH26</f>
        <v>0</v>
      </c>
      <c r="N313" s="175">
        <f>Account_CP1!CO26-Account_CP1!CI26</f>
        <v>0</v>
      </c>
      <c r="O313" s="175">
        <f>Account_CP1!CP26-Account_CP1!CJ26</f>
        <v>0</v>
      </c>
      <c r="P313" s="141" t="s">
        <v>81</v>
      </c>
      <c r="Q313" s="150" t="s">
        <v>81</v>
      </c>
      <c r="R313" s="143">
        <f>'2013 ERU'!V3</f>
        <v>1502153</v>
      </c>
      <c r="S313" s="143">
        <f>'2013 ERU'!B23</f>
        <v>2165208</v>
      </c>
      <c r="T313" s="148">
        <f t="shared" si="587"/>
        <v>-663055</v>
      </c>
      <c r="U313" s="141">
        <v>0</v>
      </c>
      <c r="V313" s="149">
        <f>Account_CP1!FT26-Account_CP1!FN26</f>
        <v>0</v>
      </c>
      <c r="W313" s="141">
        <f>Account_CP1!FU26-Account_CP1!FO26</f>
        <v>0</v>
      </c>
      <c r="X313" s="150">
        <f>Account_CP1!FV26-Account_CP1!FP26</f>
        <v>0</v>
      </c>
      <c r="Y313" s="141">
        <v>0</v>
      </c>
      <c r="Z313" s="141">
        <v>0</v>
      </c>
      <c r="AA313" s="157">
        <f t="shared" si="588"/>
        <v>0</v>
      </c>
      <c r="AB313" s="149">
        <f>Account_CP1!GX26-Account_CP1!GR26</f>
        <v>0</v>
      </c>
      <c r="AC313" s="143">
        <f>Account_CP1!GY26-Account_CP1!GS26</f>
        <v>0</v>
      </c>
      <c r="AD313" s="171">
        <f>Account_CP1!GZ26-Account_CP1!GT26</f>
        <v>0</v>
      </c>
      <c r="AE313" s="143">
        <f t="shared" si="589"/>
        <v>2967953</v>
      </c>
      <c r="AF313" s="143">
        <f t="shared" si="589"/>
        <v>14310606</v>
      </c>
      <c r="AG313" s="155">
        <f t="shared" si="582"/>
        <v>-11342653</v>
      </c>
      <c r="AH313" s="149">
        <f t="shared" si="473"/>
        <v>0</v>
      </c>
      <c r="AI313" s="149">
        <f t="shared" si="584"/>
        <v>0</v>
      </c>
      <c r="AJ313" s="141">
        <f t="shared" si="584"/>
        <v>44812</v>
      </c>
      <c r="AK313" s="150">
        <f t="shared" si="584"/>
        <v>0</v>
      </c>
    </row>
    <row r="314" spans="1:37" x14ac:dyDescent="0.15">
      <c r="A314" s="254"/>
      <c r="B314" s="95">
        <v>2012</v>
      </c>
      <c r="C314" s="156">
        <f>'2012 AAU'!V3</f>
        <v>1358331</v>
      </c>
      <c r="D314" s="143">
        <f>'2012 AAU'!B23</f>
        <v>5827508</v>
      </c>
      <c r="E314" s="157">
        <f t="shared" si="586"/>
        <v>-4469177</v>
      </c>
      <c r="F314" s="143">
        <f>Account_CP1!AF26-Account_CP1!Z26</f>
        <v>20458683</v>
      </c>
      <c r="G314" s="144">
        <f>Account_CP1!AG26-Account_CP1!AA26</f>
        <v>88349</v>
      </c>
      <c r="H314" s="145">
        <f>Account_CP1!AH26-Account_CP1!AB26</f>
        <v>0</v>
      </c>
      <c r="I314" s="141">
        <f>'2012 CER'!W3</f>
        <v>633010</v>
      </c>
      <c r="J314" s="141">
        <f>'2012 CER'!B24</f>
        <v>510098</v>
      </c>
      <c r="K314" s="148">
        <f t="shared" si="580"/>
        <v>122912</v>
      </c>
      <c r="L314" s="141">
        <v>0</v>
      </c>
      <c r="M314" s="173">
        <f>Account_CP1!CH26-Account_CP1!CB26</f>
        <v>1357320</v>
      </c>
      <c r="N314" s="175">
        <f>Account_CP1!CI26-Account_CP1!CC26</f>
        <v>0</v>
      </c>
      <c r="O314" s="175">
        <f>Account_CP1!CJ26-Account_CP1!CD26</f>
        <v>0</v>
      </c>
      <c r="P314" s="141" t="s">
        <v>81</v>
      </c>
      <c r="Q314" s="150" t="s">
        <v>81</v>
      </c>
      <c r="R314" s="143">
        <f>'2012 ERU'!V3</f>
        <v>451025</v>
      </c>
      <c r="S314" s="143">
        <f>'2012 ERU'!B23</f>
        <v>1541943</v>
      </c>
      <c r="T314" s="148">
        <f t="shared" si="587"/>
        <v>-1090918</v>
      </c>
      <c r="U314" s="141">
        <v>0</v>
      </c>
      <c r="V314" s="149">
        <f>Account_CP1!FN26-Account_CP1!FH26</f>
        <v>687440</v>
      </c>
      <c r="W314" s="141">
        <f>Account_CP1!FO26-Account_CP1!FI26</f>
        <v>0</v>
      </c>
      <c r="X314" s="150">
        <f>Account_CP1!FP26-Account_CP1!FJ26</f>
        <v>0</v>
      </c>
      <c r="Y314" s="143">
        <f>'2012 RMU'!V3</f>
        <v>0</v>
      </c>
      <c r="Z314" s="143">
        <f>'2012 RMU'!B23</f>
        <v>0</v>
      </c>
      <c r="AA314" s="157">
        <f t="shared" si="588"/>
        <v>0</v>
      </c>
      <c r="AB314" s="149">
        <f>Account_CP1!GR26-Account_CP1!GL26</f>
        <v>0</v>
      </c>
      <c r="AC314" s="143">
        <f>Account_CP1!GS26-Account_CP1!GM26</f>
        <v>0</v>
      </c>
      <c r="AD314" s="171">
        <f>Account_CP1!GT26-Account_CP1!GN26</f>
        <v>0</v>
      </c>
      <c r="AE314" s="143">
        <f t="shared" si="589"/>
        <v>2442366</v>
      </c>
      <c r="AF314" s="143">
        <f t="shared" si="589"/>
        <v>7879549</v>
      </c>
      <c r="AG314" s="155">
        <f t="shared" si="582"/>
        <v>-5437183</v>
      </c>
      <c r="AH314" s="149">
        <f t="shared" ref="AH314:AH392" si="590">SUM(L314,U314)</f>
        <v>0</v>
      </c>
      <c r="AI314" s="149">
        <f t="shared" si="584"/>
        <v>22503443</v>
      </c>
      <c r="AJ314" s="141">
        <f t="shared" si="584"/>
        <v>88349</v>
      </c>
      <c r="AK314" s="150">
        <f t="shared" si="584"/>
        <v>0</v>
      </c>
    </row>
    <row r="315" spans="1:37" x14ac:dyDescent="0.15">
      <c r="A315" s="254"/>
      <c r="B315" s="95">
        <v>2011</v>
      </c>
      <c r="C315" s="156">
        <f>'2011 AAU'!V3</f>
        <v>6066545</v>
      </c>
      <c r="D315" s="143">
        <f>'2011 AAU'!B23</f>
        <v>6832574</v>
      </c>
      <c r="E315" s="157">
        <f t="shared" si="586"/>
        <v>-766029</v>
      </c>
      <c r="F315" s="143">
        <f>Account_CP1!Z26-Account_CP1!T26</f>
        <v>21454072</v>
      </c>
      <c r="G315" s="144">
        <f>Account_CP1!AA26-Account_CP1!U26</f>
        <v>0</v>
      </c>
      <c r="H315" s="145">
        <f>Account_CP1!AB26-Account_CP1!V26</f>
        <v>0</v>
      </c>
      <c r="I315" s="141">
        <f>'2011 CER'!W3</f>
        <v>1075516</v>
      </c>
      <c r="J315" s="141">
        <f>'2011 CER'!B24</f>
        <v>221085</v>
      </c>
      <c r="K315" s="148">
        <f t="shared" si="580"/>
        <v>854431</v>
      </c>
      <c r="L315" s="141">
        <v>0</v>
      </c>
      <c r="M315" s="173">
        <f>Account_CP1!CB26-Account_CP1!BV26</f>
        <v>1146017</v>
      </c>
      <c r="N315" s="175">
        <f>Account_CP1!CC26-Account_CP1!BW26</f>
        <v>0</v>
      </c>
      <c r="O315" s="175">
        <f>Account_CP1!CD26-Account_CP1!BX26</f>
        <v>343</v>
      </c>
      <c r="P315" s="141" t="s">
        <v>81</v>
      </c>
      <c r="Q315" s="150" t="s">
        <v>81</v>
      </c>
      <c r="R315" s="143">
        <f>'2011 ERU'!V3</f>
        <v>737489</v>
      </c>
      <c r="S315" s="143">
        <f>'2011 ERU'!B23</f>
        <v>1686677</v>
      </c>
      <c r="T315" s="148">
        <f t="shared" si="587"/>
        <v>-949188</v>
      </c>
      <c r="U315" s="141">
        <v>0</v>
      </c>
      <c r="V315" s="149">
        <f>Account_CP1!FH26-Account_CP1!FB26</f>
        <v>485504</v>
      </c>
      <c r="W315" s="141">
        <f>Account_CP1!FI26-Account_CP1!FC26</f>
        <v>0</v>
      </c>
      <c r="X315" s="150">
        <f>Account_CP1!FJ26-Account_CP1!FD26</f>
        <v>0</v>
      </c>
      <c r="Y315" s="143">
        <f>'2011 RMU'!V3</f>
        <v>0</v>
      </c>
      <c r="Z315" s="143">
        <f>'2011 RMU'!B23</f>
        <v>3900000</v>
      </c>
      <c r="AA315" s="157">
        <f t="shared" si="588"/>
        <v>-3900000</v>
      </c>
      <c r="AB315" s="149">
        <f>Account_CP1!GL26</f>
        <v>0</v>
      </c>
      <c r="AC315" s="143">
        <f>Account_CP1!GM26</f>
        <v>34614</v>
      </c>
      <c r="AD315" s="171">
        <f>Account_CP1!GN26</f>
        <v>0</v>
      </c>
      <c r="AE315" s="143">
        <f t="shared" si="589"/>
        <v>7879550</v>
      </c>
      <c r="AF315" s="143">
        <f t="shared" si="589"/>
        <v>12640336</v>
      </c>
      <c r="AG315" s="155">
        <f t="shared" si="582"/>
        <v>-4760786</v>
      </c>
      <c r="AH315" s="149">
        <f t="shared" si="590"/>
        <v>0</v>
      </c>
      <c r="AI315" s="149">
        <f t="shared" si="584"/>
        <v>23085593</v>
      </c>
      <c r="AJ315" s="141">
        <f t="shared" si="584"/>
        <v>34614</v>
      </c>
      <c r="AK315" s="150">
        <f t="shared" si="584"/>
        <v>343</v>
      </c>
    </row>
    <row r="316" spans="1:37" x14ac:dyDescent="0.15">
      <c r="A316" s="254"/>
      <c r="B316" s="95">
        <v>2010</v>
      </c>
      <c r="C316" s="156">
        <f>'2010 AAU'!V3</f>
        <v>6765073</v>
      </c>
      <c r="D316" s="143">
        <f>'2010 AAU'!B23</f>
        <v>10963402</v>
      </c>
      <c r="E316" s="157">
        <f t="shared" si="586"/>
        <v>-4198329</v>
      </c>
      <c r="F316" s="143">
        <f>Account_CP1!T26-Account_CP1!N26</f>
        <v>49638997</v>
      </c>
      <c r="G316" s="144">
        <f>Account_CP1!U26-Account_CP1!O26</f>
        <v>0</v>
      </c>
      <c r="H316" s="145">
        <f>Account_CP1!V26-Account_CP1!P26</f>
        <v>0</v>
      </c>
      <c r="I316" s="141">
        <f>'2010 CER'!W3</f>
        <v>2069756</v>
      </c>
      <c r="J316" s="141">
        <f>'2010 CER'!B24</f>
        <v>1029934</v>
      </c>
      <c r="K316" s="148">
        <f t="shared" si="580"/>
        <v>1039822</v>
      </c>
      <c r="L316" s="141">
        <v>0</v>
      </c>
      <c r="M316" s="173">
        <f>Account_CP1!BV26-Account_CP1!BP26</f>
        <v>318</v>
      </c>
      <c r="N316" s="175">
        <f>Account_CP1!BW26-Account_CP1!BQ26</f>
        <v>0</v>
      </c>
      <c r="O316" s="175">
        <f>Account_CP1!BX26-Account_CP1!BR26</f>
        <v>0</v>
      </c>
      <c r="P316" s="141" t="s">
        <v>81</v>
      </c>
      <c r="Q316" s="150" t="s">
        <v>81</v>
      </c>
      <c r="R316" s="143">
        <f>'2010 ERU'!V3</f>
        <v>746030</v>
      </c>
      <c r="S316" s="143">
        <f>'2010 ERU'!B23</f>
        <v>1352484</v>
      </c>
      <c r="T316" s="148">
        <f t="shared" si="587"/>
        <v>-606454</v>
      </c>
      <c r="U316" s="141">
        <v>0</v>
      </c>
      <c r="V316" s="149">
        <f>Account_CP1!FB26-Account_CP1!EV26</f>
        <v>0</v>
      </c>
      <c r="W316" s="141">
        <f>Account_CP1!FC26-Account_CP1!EW26</f>
        <v>0</v>
      </c>
      <c r="X316" s="150">
        <f>Account_CP1!FD26-Account_CP1!EX26</f>
        <v>0</v>
      </c>
      <c r="Y316" s="143">
        <v>0</v>
      </c>
      <c r="Z316" s="143">
        <v>0</v>
      </c>
      <c r="AA316" s="157">
        <f t="shared" si="588"/>
        <v>0</v>
      </c>
      <c r="AB316" s="149" t="s">
        <v>81</v>
      </c>
      <c r="AC316" s="143" t="s">
        <v>81</v>
      </c>
      <c r="AD316" s="171" t="s">
        <v>81</v>
      </c>
      <c r="AE316" s="143">
        <f t="shared" si="589"/>
        <v>9580859</v>
      </c>
      <c r="AF316" s="143">
        <f t="shared" si="589"/>
        <v>13345820</v>
      </c>
      <c r="AG316" s="155">
        <f t="shared" si="582"/>
        <v>-3764961</v>
      </c>
      <c r="AH316" s="149">
        <f t="shared" si="590"/>
        <v>0</v>
      </c>
      <c r="AI316" s="149">
        <f t="shared" si="584"/>
        <v>49639315</v>
      </c>
      <c r="AJ316" s="141">
        <f t="shared" si="584"/>
        <v>0</v>
      </c>
      <c r="AK316" s="150">
        <f t="shared" si="584"/>
        <v>0</v>
      </c>
    </row>
    <row r="317" spans="1:37" x14ac:dyDescent="0.15">
      <c r="A317" s="254"/>
      <c r="B317" s="95">
        <v>2009</v>
      </c>
      <c r="C317" s="156">
        <f>'2009 AAU'!V3</f>
        <v>6604399</v>
      </c>
      <c r="D317" s="143">
        <f>'2009 AAU'!B23</f>
        <v>16322044</v>
      </c>
      <c r="E317" s="157">
        <f t="shared" si="586"/>
        <v>-9717645</v>
      </c>
      <c r="F317" s="143">
        <f>Account_CP1!N26-Account_CP1!H26</f>
        <v>0</v>
      </c>
      <c r="G317" s="144">
        <f>Account_CP1!O26-Account_CP1!I26</f>
        <v>0</v>
      </c>
      <c r="H317" s="145">
        <f>Account_CP1!P26-Account_CP1!J26</f>
        <v>0</v>
      </c>
      <c r="I317" s="141">
        <f>'2009 CER'!W3</f>
        <v>2446028</v>
      </c>
      <c r="J317" s="141">
        <f>'2009 CER'!B24</f>
        <v>106526</v>
      </c>
      <c r="K317" s="148">
        <f t="shared" si="580"/>
        <v>2339502</v>
      </c>
      <c r="L317" s="141">
        <v>0</v>
      </c>
      <c r="M317" s="173">
        <f>Account_CP1!BP26-Account_CP1!BJ26</f>
        <v>0</v>
      </c>
      <c r="N317" s="175">
        <f>Account_CP1!BQ26-Account_CP1!BK26</f>
        <v>0</v>
      </c>
      <c r="O317" s="175">
        <f>Account_CP1!BR26-Account_CP1!BL26</f>
        <v>0</v>
      </c>
      <c r="P317" s="141" t="s">
        <v>81</v>
      </c>
      <c r="Q317" s="150" t="s">
        <v>81</v>
      </c>
      <c r="R317" s="143">
        <f>'2009 ERU'!V3</f>
        <v>0</v>
      </c>
      <c r="S317" s="143">
        <f>'2009 ERU'!B23</f>
        <v>1168831</v>
      </c>
      <c r="T317" s="148">
        <f t="shared" si="587"/>
        <v>-1168831</v>
      </c>
      <c r="U317" s="141">
        <v>0</v>
      </c>
      <c r="V317" s="149">
        <f>Account_CP1!EV26-Account_CP1!EP26</f>
        <v>0</v>
      </c>
      <c r="W317" s="141">
        <f>Account_CP1!EW26-Account_CP1!EQ26</f>
        <v>0</v>
      </c>
      <c r="X317" s="150">
        <f>Account_CP1!EX26-Account_CP1!ER26</f>
        <v>0</v>
      </c>
      <c r="Y317" s="143">
        <v>0</v>
      </c>
      <c r="Z317" s="143">
        <v>0</v>
      </c>
      <c r="AA317" s="157">
        <f t="shared" si="588"/>
        <v>0</v>
      </c>
      <c r="AB317" s="149" t="s">
        <v>81</v>
      </c>
      <c r="AC317" s="143" t="s">
        <v>81</v>
      </c>
      <c r="AD317" s="171" t="s">
        <v>81</v>
      </c>
      <c r="AE317" s="143">
        <f t="shared" si="589"/>
        <v>9050427</v>
      </c>
      <c r="AF317" s="143">
        <f t="shared" si="589"/>
        <v>17597401</v>
      </c>
      <c r="AG317" s="155">
        <f t="shared" si="582"/>
        <v>-8546974</v>
      </c>
      <c r="AH317" s="149">
        <f t="shared" si="590"/>
        <v>0</v>
      </c>
      <c r="AI317" s="149">
        <f t="shared" si="584"/>
        <v>0</v>
      </c>
      <c r="AJ317" s="141">
        <f t="shared" si="584"/>
        <v>0</v>
      </c>
      <c r="AK317" s="150">
        <f t="shared" si="584"/>
        <v>0</v>
      </c>
    </row>
    <row r="318" spans="1:37" x14ac:dyDescent="0.15">
      <c r="A318" s="254"/>
      <c r="B318" s="95">
        <v>2008</v>
      </c>
      <c r="C318" s="156">
        <f>'2008 AAU'!V3</f>
        <v>746000</v>
      </c>
      <c r="D318" s="143">
        <f>'2008 AAU'!B23</f>
        <v>8650000</v>
      </c>
      <c r="E318" s="157">
        <f t="shared" si="586"/>
        <v>-7904000</v>
      </c>
      <c r="F318" s="143">
        <f>Account_CP1!H26</f>
        <v>0</v>
      </c>
      <c r="G318" s="144">
        <f>Account_CP1!I26</f>
        <v>0</v>
      </c>
      <c r="H318" s="145">
        <f>Account_CP1!J26</f>
        <v>0</v>
      </c>
      <c r="I318" s="141">
        <f>'2008 CER'!W3</f>
        <v>640118</v>
      </c>
      <c r="J318" s="141">
        <f>'2008 CER'!B24</f>
        <v>30000</v>
      </c>
      <c r="K318" s="148">
        <f t="shared" si="580"/>
        <v>610118</v>
      </c>
      <c r="L318" s="141">
        <v>0</v>
      </c>
      <c r="M318" s="173">
        <f>Account_CP1!BJ26</f>
        <v>0</v>
      </c>
      <c r="N318" s="175">
        <f>Account_CP1!BK26</f>
        <v>0</v>
      </c>
      <c r="O318" s="175">
        <f>Account_CP1!BL26</f>
        <v>0</v>
      </c>
      <c r="P318" s="141" t="s">
        <v>81</v>
      </c>
      <c r="Q318" s="150" t="s">
        <v>81</v>
      </c>
      <c r="R318" s="143">
        <v>0</v>
      </c>
      <c r="S318" s="143">
        <v>0</v>
      </c>
      <c r="T318" s="148">
        <f t="shared" si="587"/>
        <v>0</v>
      </c>
      <c r="U318" s="141">
        <v>0</v>
      </c>
      <c r="V318" s="149">
        <f>Account_CP1!EP26</f>
        <v>0</v>
      </c>
      <c r="W318" s="141">
        <f>Account_CP1!EQ26</f>
        <v>0</v>
      </c>
      <c r="X318" s="150">
        <f>Account_CP1!ER26</f>
        <v>0</v>
      </c>
      <c r="Y318" s="143">
        <v>0</v>
      </c>
      <c r="Z318" s="143">
        <v>0</v>
      </c>
      <c r="AA318" s="157">
        <f t="shared" si="588"/>
        <v>0</v>
      </c>
      <c r="AB318" s="149" t="s">
        <v>81</v>
      </c>
      <c r="AC318" s="143" t="s">
        <v>81</v>
      </c>
      <c r="AD318" s="171" t="s">
        <v>81</v>
      </c>
      <c r="AE318" s="143">
        <f t="shared" si="589"/>
        <v>1386118</v>
      </c>
      <c r="AF318" s="143">
        <f t="shared" si="589"/>
        <v>8680000</v>
      </c>
      <c r="AG318" s="155">
        <f t="shared" si="582"/>
        <v>-7293882</v>
      </c>
      <c r="AH318" s="149">
        <f t="shared" si="590"/>
        <v>0</v>
      </c>
      <c r="AI318" s="149">
        <f t="shared" si="584"/>
        <v>0</v>
      </c>
      <c r="AJ318" s="141">
        <f t="shared" si="584"/>
        <v>0</v>
      </c>
      <c r="AK318" s="150">
        <f t="shared" si="584"/>
        <v>0</v>
      </c>
    </row>
    <row r="319" spans="1:37" ht="15" x14ac:dyDescent="0.15">
      <c r="A319" s="255"/>
      <c r="B319" s="96" t="s">
        <v>233</v>
      </c>
      <c r="C319" s="151">
        <f t="shared" ref="C319:O319" si="591">SUM(C305:C318)</f>
        <v>21543094</v>
      </c>
      <c r="D319" s="152">
        <f t="shared" si="591"/>
        <v>63424400</v>
      </c>
      <c r="E319" s="153">
        <f t="shared" si="591"/>
        <v>-41881306</v>
      </c>
      <c r="F319" s="172">
        <f t="shared" si="591"/>
        <v>325001828</v>
      </c>
      <c r="G319" s="152">
        <f t="shared" si="591"/>
        <v>220661</v>
      </c>
      <c r="H319" s="181">
        <f t="shared" si="591"/>
        <v>0</v>
      </c>
      <c r="I319" s="176">
        <f t="shared" si="591"/>
        <v>9961465</v>
      </c>
      <c r="J319" s="176">
        <f t="shared" si="591"/>
        <v>2120791</v>
      </c>
      <c r="K319" s="176">
        <f t="shared" si="591"/>
        <v>7840674</v>
      </c>
      <c r="L319" s="176">
        <f t="shared" si="591"/>
        <v>5336676</v>
      </c>
      <c r="M319" s="176">
        <f t="shared" si="591"/>
        <v>2503655</v>
      </c>
      <c r="N319" s="176">
        <f t="shared" si="591"/>
        <v>0</v>
      </c>
      <c r="O319" s="176">
        <f t="shared" si="591"/>
        <v>343</v>
      </c>
      <c r="P319" s="154" t="s">
        <v>81</v>
      </c>
      <c r="Q319" s="170" t="s">
        <v>81</v>
      </c>
      <c r="R319" s="152">
        <f t="shared" ref="R319:AK319" si="592">SUM(R305:R318)</f>
        <v>4721341</v>
      </c>
      <c r="S319" s="152">
        <f t="shared" si="592"/>
        <v>7937787</v>
      </c>
      <c r="T319" s="153">
        <f t="shared" si="592"/>
        <v>-3216446</v>
      </c>
      <c r="U319" s="152">
        <f t="shared" si="592"/>
        <v>3876894</v>
      </c>
      <c r="V319" s="174">
        <f t="shared" si="592"/>
        <v>1172944</v>
      </c>
      <c r="W319" s="176">
        <f t="shared" si="592"/>
        <v>0</v>
      </c>
      <c r="X319" s="187">
        <f t="shared" si="592"/>
        <v>0</v>
      </c>
      <c r="Y319" s="152">
        <f t="shared" si="592"/>
        <v>0</v>
      </c>
      <c r="Z319" s="152">
        <f t="shared" si="592"/>
        <v>3900000</v>
      </c>
      <c r="AA319" s="153">
        <f t="shared" si="592"/>
        <v>-3900000</v>
      </c>
      <c r="AB319" s="172">
        <f t="shared" si="592"/>
        <v>7277911</v>
      </c>
      <c r="AC319" s="152">
        <f t="shared" si="592"/>
        <v>217443</v>
      </c>
      <c r="AD319" s="160">
        <f t="shared" si="592"/>
        <v>0</v>
      </c>
      <c r="AE319" s="152">
        <f t="shared" si="592"/>
        <v>36225900</v>
      </c>
      <c r="AF319" s="152">
        <f t="shared" si="592"/>
        <v>77382978</v>
      </c>
      <c r="AG319" s="153">
        <f t="shared" si="592"/>
        <v>-41157078</v>
      </c>
      <c r="AH319" s="152">
        <f t="shared" si="592"/>
        <v>9213570</v>
      </c>
      <c r="AI319" s="159">
        <f t="shared" si="592"/>
        <v>335956338</v>
      </c>
      <c r="AJ319" s="152">
        <f t="shared" si="592"/>
        <v>438104</v>
      </c>
      <c r="AK319" s="160">
        <f t="shared" si="592"/>
        <v>343</v>
      </c>
    </row>
    <row r="320" spans="1:37" x14ac:dyDescent="0.15">
      <c r="A320" s="253" t="s">
        <v>171</v>
      </c>
      <c r="B320" s="94">
        <v>2021</v>
      </c>
      <c r="C320" s="156" t="s">
        <v>81</v>
      </c>
      <c r="D320" s="143" t="s">
        <v>81</v>
      </c>
      <c r="E320" s="157" t="s">
        <v>81</v>
      </c>
      <c r="F320" s="143" t="s">
        <v>81</v>
      </c>
      <c r="G320" s="144" t="s">
        <v>81</v>
      </c>
      <c r="H320" s="145" t="s">
        <v>81</v>
      </c>
      <c r="I320" s="141">
        <f>'2021 CER'!$X$3</f>
        <v>0</v>
      </c>
      <c r="J320" s="141">
        <f>'2021 CER'!$B$25</f>
        <v>0</v>
      </c>
      <c r="K320" s="148">
        <f t="shared" ref="K320" si="593">I320-J320</f>
        <v>0</v>
      </c>
      <c r="L320" s="141">
        <v>0</v>
      </c>
      <c r="M320" s="149" t="str">
        <f>Account_CP1!$EJ$30</f>
        <v>n/a</v>
      </c>
      <c r="N320" s="141" t="str">
        <f>Account_CP1!$EE$30</f>
        <v>n/a</v>
      </c>
      <c r="O320" s="141" t="str">
        <f>Account_CP1!$EL$30</f>
        <v>n/a</v>
      </c>
      <c r="P320" s="141" t="s">
        <v>81</v>
      </c>
      <c r="Q320" s="150" t="s">
        <v>81</v>
      </c>
      <c r="R320" s="143" t="s">
        <v>81</v>
      </c>
      <c r="S320" s="143" t="s">
        <v>81</v>
      </c>
      <c r="T320" s="148" t="s">
        <v>81</v>
      </c>
      <c r="U320" s="141">
        <v>0</v>
      </c>
      <c r="V320" s="149" t="s">
        <v>81</v>
      </c>
      <c r="W320" s="141" t="s">
        <v>81</v>
      </c>
      <c r="X320" s="150" t="s">
        <v>81</v>
      </c>
      <c r="Y320" s="141" t="s">
        <v>81</v>
      </c>
      <c r="Z320" s="141" t="s">
        <v>81</v>
      </c>
      <c r="AA320" s="157" t="s">
        <v>81</v>
      </c>
      <c r="AB320" s="149" t="s">
        <v>81</v>
      </c>
      <c r="AC320" s="141" t="s">
        <v>81</v>
      </c>
      <c r="AD320" s="150" t="s">
        <v>81</v>
      </c>
      <c r="AE320" s="141">
        <f t="shared" ref="AE320" si="594">SUM(I320)</f>
        <v>0</v>
      </c>
      <c r="AF320" s="141">
        <f t="shared" ref="AF320" si="595">SUM(J320)</f>
        <v>0</v>
      </c>
      <c r="AG320" s="155">
        <f t="shared" ref="AG320" si="596">AE320-AF320</f>
        <v>0</v>
      </c>
      <c r="AH320" s="149">
        <f t="shared" ref="AH320" si="597">SUM(L320,U320)</f>
        <v>0</v>
      </c>
      <c r="AI320" s="149">
        <f t="shared" ref="AI320" si="598">SUM(F320,M320,V320,AB320)</f>
        <v>0</v>
      </c>
      <c r="AJ320" s="141">
        <f t="shared" ref="AJ320" si="599">SUM(G320,N320,W320,AC320)</f>
        <v>0</v>
      </c>
      <c r="AK320" s="150">
        <f t="shared" ref="AK320" si="600">SUM(H320,O320,X320,AD320)</f>
        <v>0</v>
      </c>
    </row>
    <row r="321" spans="1:37" x14ac:dyDescent="0.15">
      <c r="A321" s="254"/>
      <c r="B321" s="94">
        <v>2020</v>
      </c>
      <c r="C321" s="156" t="s">
        <v>81</v>
      </c>
      <c r="D321" s="143" t="s">
        <v>81</v>
      </c>
      <c r="E321" s="157" t="s">
        <v>81</v>
      </c>
      <c r="F321" s="143" t="s">
        <v>81</v>
      </c>
      <c r="G321" s="144" t="s">
        <v>81</v>
      </c>
      <c r="H321" s="145" t="s">
        <v>81</v>
      </c>
      <c r="I321" s="141">
        <f>'2020 CER'!$X$3</f>
        <v>0</v>
      </c>
      <c r="J321" s="141">
        <f>'2020 CER'!$B$25</f>
        <v>0</v>
      </c>
      <c r="K321" s="148">
        <f t="shared" ref="K321" si="601">I321-J321</f>
        <v>0</v>
      </c>
      <c r="L321" s="141">
        <v>0</v>
      </c>
      <c r="M321" s="149" t="str">
        <f>Account_CP1!$ED$30</f>
        <v>n/a</v>
      </c>
      <c r="N321" s="141" t="str">
        <f>Account_CP1!$EE$30</f>
        <v>n/a</v>
      </c>
      <c r="O321" s="141" t="str">
        <f>Account_CP1!$EF$30</f>
        <v>n/a</v>
      </c>
      <c r="P321" s="141" t="s">
        <v>81</v>
      </c>
      <c r="Q321" s="150" t="s">
        <v>81</v>
      </c>
      <c r="R321" s="143" t="s">
        <v>81</v>
      </c>
      <c r="S321" s="143" t="s">
        <v>81</v>
      </c>
      <c r="T321" s="148" t="s">
        <v>81</v>
      </c>
      <c r="U321" s="141">
        <v>0</v>
      </c>
      <c r="V321" s="149" t="s">
        <v>81</v>
      </c>
      <c r="W321" s="141" t="s">
        <v>81</v>
      </c>
      <c r="X321" s="150" t="s">
        <v>81</v>
      </c>
      <c r="Y321" s="141" t="s">
        <v>81</v>
      </c>
      <c r="Z321" s="141" t="s">
        <v>81</v>
      </c>
      <c r="AA321" s="157" t="s">
        <v>81</v>
      </c>
      <c r="AB321" s="149" t="s">
        <v>81</v>
      </c>
      <c r="AC321" s="141" t="s">
        <v>81</v>
      </c>
      <c r="AD321" s="150" t="s">
        <v>81</v>
      </c>
      <c r="AE321" s="141">
        <f t="shared" ref="AE321" si="602">SUM(I321)</f>
        <v>0</v>
      </c>
      <c r="AF321" s="141">
        <f t="shared" ref="AF321" si="603">SUM(J321)</f>
        <v>0</v>
      </c>
      <c r="AG321" s="155">
        <f t="shared" ref="AG321" si="604">AE321-AF321</f>
        <v>0</v>
      </c>
      <c r="AH321" s="149">
        <f t="shared" ref="AH321" si="605">SUM(L321,U321)</f>
        <v>0</v>
      </c>
      <c r="AI321" s="149">
        <f t="shared" ref="AI321" si="606">SUM(F321,M321,V321,AB321)</f>
        <v>0</v>
      </c>
      <c r="AJ321" s="141">
        <f t="shared" ref="AJ321" si="607">SUM(G321,N321,W321,AC321)</f>
        <v>0</v>
      </c>
      <c r="AK321" s="150">
        <f t="shared" ref="AK321" si="608">SUM(H321,O321,X321,AD321)</f>
        <v>0</v>
      </c>
    </row>
    <row r="322" spans="1:37" x14ac:dyDescent="0.15">
      <c r="A322" s="254"/>
      <c r="B322" s="94">
        <v>2019</v>
      </c>
      <c r="C322" s="156" t="s">
        <v>81</v>
      </c>
      <c r="D322" s="143" t="s">
        <v>81</v>
      </c>
      <c r="E322" s="157" t="s">
        <v>81</v>
      </c>
      <c r="F322" s="143" t="s">
        <v>81</v>
      </c>
      <c r="G322" s="144" t="s">
        <v>81</v>
      </c>
      <c r="H322" s="145" t="s">
        <v>81</v>
      </c>
      <c r="I322" s="141">
        <f>'2019 CER'!$X$3</f>
        <v>0</v>
      </c>
      <c r="J322" s="141">
        <f>'2019 CER'!$B$25</f>
        <v>0</v>
      </c>
      <c r="K322" s="148">
        <f t="shared" ref="K322:K333" si="609">I322-J322</f>
        <v>0</v>
      </c>
      <c r="L322" s="141">
        <v>0</v>
      </c>
      <c r="M322" s="149" t="str">
        <f>Account_CP1!$DX$30</f>
        <v>n/a</v>
      </c>
      <c r="N322" s="141" t="str">
        <f>Account_CP1!$DY$30</f>
        <v>n/a</v>
      </c>
      <c r="O322" s="141" t="str">
        <f>Account_CP1!$DZ$30</f>
        <v>n/a</v>
      </c>
      <c r="P322" s="141" t="s">
        <v>81</v>
      </c>
      <c r="Q322" s="150" t="s">
        <v>81</v>
      </c>
      <c r="R322" s="143" t="s">
        <v>81</v>
      </c>
      <c r="S322" s="143" t="s">
        <v>81</v>
      </c>
      <c r="T322" s="148" t="s">
        <v>81</v>
      </c>
      <c r="U322" s="141">
        <v>0</v>
      </c>
      <c r="V322" s="149" t="s">
        <v>81</v>
      </c>
      <c r="W322" s="141" t="s">
        <v>81</v>
      </c>
      <c r="X322" s="150" t="s">
        <v>81</v>
      </c>
      <c r="Y322" s="141" t="s">
        <v>81</v>
      </c>
      <c r="Z322" s="141" t="s">
        <v>81</v>
      </c>
      <c r="AA322" s="157" t="s">
        <v>81</v>
      </c>
      <c r="AB322" s="149" t="s">
        <v>81</v>
      </c>
      <c r="AC322" s="141" t="s">
        <v>81</v>
      </c>
      <c r="AD322" s="150" t="s">
        <v>81</v>
      </c>
      <c r="AE322" s="141">
        <f t="shared" ref="AE322:AF322" si="610">SUM(I322)</f>
        <v>0</v>
      </c>
      <c r="AF322" s="141">
        <f t="shared" si="610"/>
        <v>0</v>
      </c>
      <c r="AG322" s="155">
        <f t="shared" ref="AG322:AG333" si="611">AE322-AF322</f>
        <v>0</v>
      </c>
      <c r="AH322" s="149">
        <f t="shared" ref="AH322" si="612">SUM(L322,U322)</f>
        <v>0</v>
      </c>
      <c r="AI322" s="149">
        <f t="shared" ref="AI322:AK333" si="613">SUM(F322,M322,V322,AB322)</f>
        <v>0</v>
      </c>
      <c r="AJ322" s="141">
        <f t="shared" si="613"/>
        <v>0</v>
      </c>
      <c r="AK322" s="150">
        <f t="shared" si="613"/>
        <v>0</v>
      </c>
    </row>
    <row r="323" spans="1:37" x14ac:dyDescent="0.15">
      <c r="A323" s="254"/>
      <c r="B323" s="94">
        <v>2018</v>
      </c>
      <c r="C323" s="156" t="s">
        <v>81</v>
      </c>
      <c r="D323" s="143" t="s">
        <v>81</v>
      </c>
      <c r="E323" s="157" t="s">
        <v>81</v>
      </c>
      <c r="F323" s="143" t="s">
        <v>81</v>
      </c>
      <c r="G323" s="144" t="s">
        <v>81</v>
      </c>
      <c r="H323" s="145" t="s">
        <v>81</v>
      </c>
      <c r="I323" s="141">
        <f>'2018 CER'!$X$3</f>
        <v>0</v>
      </c>
      <c r="J323" s="141">
        <f>'2018 CER'!$B$25</f>
        <v>0</v>
      </c>
      <c r="K323" s="148">
        <f t="shared" si="609"/>
        <v>0</v>
      </c>
      <c r="L323" s="141">
        <v>0</v>
      </c>
      <c r="M323" s="149">
        <f>Account_CP1!$DR$30-Account_CP1!$DF$30</f>
        <v>0</v>
      </c>
      <c r="N323" s="141">
        <f>Account_CP1!$DS$30-Account_CP1!$DG$30</f>
        <v>0</v>
      </c>
      <c r="O323" s="141">
        <f>Account_CP1!$DT$30-Account_CP1!$DH$30</f>
        <v>0</v>
      </c>
      <c r="P323" s="141" t="s">
        <v>81</v>
      </c>
      <c r="Q323" s="150" t="s">
        <v>81</v>
      </c>
      <c r="R323" s="143" t="s">
        <v>81</v>
      </c>
      <c r="S323" s="143" t="s">
        <v>81</v>
      </c>
      <c r="T323" s="148" t="s">
        <v>81</v>
      </c>
      <c r="U323" s="141">
        <v>0</v>
      </c>
      <c r="V323" s="149" t="s">
        <v>81</v>
      </c>
      <c r="W323" s="141" t="s">
        <v>81</v>
      </c>
      <c r="X323" s="150" t="s">
        <v>81</v>
      </c>
      <c r="Y323" s="141" t="s">
        <v>81</v>
      </c>
      <c r="Z323" s="141" t="s">
        <v>81</v>
      </c>
      <c r="AA323" s="157" t="s">
        <v>81</v>
      </c>
      <c r="AB323" s="149" t="s">
        <v>81</v>
      </c>
      <c r="AC323" s="141" t="s">
        <v>81</v>
      </c>
      <c r="AD323" s="150" t="s">
        <v>81</v>
      </c>
      <c r="AE323" s="141">
        <f t="shared" ref="AE323:AF325" si="614">SUM(I323)</f>
        <v>0</v>
      </c>
      <c r="AF323" s="141">
        <f t="shared" si="614"/>
        <v>0</v>
      </c>
      <c r="AG323" s="155">
        <f t="shared" si="611"/>
        <v>0</v>
      </c>
      <c r="AH323" s="149">
        <f t="shared" si="590"/>
        <v>0</v>
      </c>
      <c r="AI323" s="149">
        <f t="shared" si="613"/>
        <v>0</v>
      </c>
      <c r="AJ323" s="141">
        <f t="shared" si="613"/>
        <v>0</v>
      </c>
      <c r="AK323" s="150">
        <f t="shared" si="613"/>
        <v>0</v>
      </c>
    </row>
    <row r="324" spans="1:37" x14ac:dyDescent="0.15">
      <c r="A324" s="254"/>
      <c r="B324" s="94">
        <v>2017</v>
      </c>
      <c r="C324" s="156" t="s">
        <v>81</v>
      </c>
      <c r="D324" s="143" t="s">
        <v>81</v>
      </c>
      <c r="E324" s="157" t="s">
        <v>81</v>
      </c>
      <c r="F324" s="143" t="s">
        <v>81</v>
      </c>
      <c r="G324" s="144" t="s">
        <v>81</v>
      </c>
      <c r="H324" s="145" t="s">
        <v>81</v>
      </c>
      <c r="I324" s="141">
        <f>'2017 CER'!$X$3</f>
        <v>0</v>
      </c>
      <c r="J324" s="141">
        <f>'2017 CER'!$B$25</f>
        <v>0</v>
      </c>
      <c r="K324" s="148">
        <f t="shared" si="609"/>
        <v>0</v>
      </c>
      <c r="L324" s="141">
        <v>0</v>
      </c>
      <c r="M324" s="149" t="str">
        <f>Account_CP1!$DL$30</f>
        <v>n/a</v>
      </c>
      <c r="N324" s="141" t="str">
        <f>Account_CP1!$DM$30</f>
        <v>n/a</v>
      </c>
      <c r="O324" s="141" t="str">
        <f>Account_CP1!$DN$30</f>
        <v>n/a</v>
      </c>
      <c r="P324" s="141" t="s">
        <v>81</v>
      </c>
      <c r="Q324" s="150" t="s">
        <v>81</v>
      </c>
      <c r="R324" s="143" t="s">
        <v>81</v>
      </c>
      <c r="S324" s="143" t="s">
        <v>81</v>
      </c>
      <c r="T324" s="148" t="s">
        <v>81</v>
      </c>
      <c r="U324" s="141">
        <v>0</v>
      </c>
      <c r="V324" s="149" t="s">
        <v>81</v>
      </c>
      <c r="W324" s="141" t="s">
        <v>81</v>
      </c>
      <c r="X324" s="150" t="s">
        <v>81</v>
      </c>
      <c r="Y324" s="141" t="s">
        <v>81</v>
      </c>
      <c r="Z324" s="141" t="s">
        <v>81</v>
      </c>
      <c r="AA324" s="157" t="s">
        <v>81</v>
      </c>
      <c r="AB324" s="149" t="s">
        <v>81</v>
      </c>
      <c r="AC324" s="141" t="s">
        <v>81</v>
      </c>
      <c r="AD324" s="150" t="s">
        <v>81</v>
      </c>
      <c r="AE324" s="141">
        <f t="shared" si="614"/>
        <v>0</v>
      </c>
      <c r="AF324" s="141">
        <f t="shared" si="614"/>
        <v>0</v>
      </c>
      <c r="AG324" s="155">
        <f t="shared" si="611"/>
        <v>0</v>
      </c>
      <c r="AH324" s="149">
        <f t="shared" si="590"/>
        <v>0</v>
      </c>
      <c r="AI324" s="149">
        <f t="shared" si="613"/>
        <v>0</v>
      </c>
      <c r="AJ324" s="141">
        <f t="shared" si="613"/>
        <v>0</v>
      </c>
      <c r="AK324" s="150">
        <f t="shared" si="613"/>
        <v>0</v>
      </c>
    </row>
    <row r="325" spans="1:37" x14ac:dyDescent="0.15">
      <c r="A325" s="254"/>
      <c r="B325" s="95">
        <v>2016</v>
      </c>
      <c r="C325" s="156" t="s">
        <v>81</v>
      </c>
      <c r="D325" s="143" t="s">
        <v>81</v>
      </c>
      <c r="E325" s="157" t="s">
        <v>81</v>
      </c>
      <c r="F325" s="143" t="s">
        <v>81</v>
      </c>
      <c r="G325" s="144" t="s">
        <v>81</v>
      </c>
      <c r="H325" s="145" t="s">
        <v>81</v>
      </c>
      <c r="I325" s="141">
        <f>'2016 CER'!X3</f>
        <v>0</v>
      </c>
      <c r="J325" s="141">
        <f>'2016 CER'!B25</f>
        <v>0</v>
      </c>
      <c r="K325" s="148">
        <f t="shared" si="609"/>
        <v>0</v>
      </c>
      <c r="L325" s="141">
        <v>21550</v>
      </c>
      <c r="M325" s="149">
        <f>Account_CP1!DF30-Account_CP1!CZ30</f>
        <v>0</v>
      </c>
      <c r="N325" s="141">
        <f>Account_CP1!DG30-Account_CP1!DA30</f>
        <v>0</v>
      </c>
      <c r="O325" s="141">
        <f>Account_CP1!DH30-Account_CP1!DB30</f>
        <v>0</v>
      </c>
      <c r="P325" s="141" t="s">
        <v>81</v>
      </c>
      <c r="Q325" s="150" t="s">
        <v>81</v>
      </c>
      <c r="R325" s="143" t="s">
        <v>81</v>
      </c>
      <c r="S325" s="143" t="s">
        <v>81</v>
      </c>
      <c r="T325" s="148" t="s">
        <v>81</v>
      </c>
      <c r="U325" s="141">
        <v>5317</v>
      </c>
      <c r="V325" s="149" t="s">
        <v>81</v>
      </c>
      <c r="W325" s="141" t="s">
        <v>81</v>
      </c>
      <c r="X325" s="150" t="s">
        <v>81</v>
      </c>
      <c r="Y325" s="141" t="s">
        <v>81</v>
      </c>
      <c r="Z325" s="141" t="s">
        <v>81</v>
      </c>
      <c r="AA325" s="157" t="s">
        <v>81</v>
      </c>
      <c r="AB325" s="149" t="s">
        <v>81</v>
      </c>
      <c r="AC325" s="141" t="s">
        <v>81</v>
      </c>
      <c r="AD325" s="150" t="s">
        <v>81</v>
      </c>
      <c r="AE325" s="141">
        <f t="shared" si="614"/>
        <v>0</v>
      </c>
      <c r="AF325" s="141">
        <f t="shared" si="614"/>
        <v>0</v>
      </c>
      <c r="AG325" s="155">
        <f t="shared" si="611"/>
        <v>0</v>
      </c>
      <c r="AH325" s="149">
        <f t="shared" si="590"/>
        <v>26867</v>
      </c>
      <c r="AI325" s="149">
        <f t="shared" si="613"/>
        <v>0</v>
      </c>
      <c r="AJ325" s="141">
        <f t="shared" si="613"/>
        <v>0</v>
      </c>
      <c r="AK325" s="150">
        <f t="shared" si="613"/>
        <v>0</v>
      </c>
    </row>
    <row r="326" spans="1:37" x14ac:dyDescent="0.15">
      <c r="A326" s="254"/>
      <c r="B326" s="95">
        <v>2015</v>
      </c>
      <c r="C326" s="156">
        <f>'2015 AAU'!W3</f>
        <v>0</v>
      </c>
      <c r="D326" s="143">
        <f>'2015 AAU'!B24</f>
        <v>103456</v>
      </c>
      <c r="E326" s="157">
        <f t="shared" ref="E326:E333" si="615">C326-D326</f>
        <v>-103456</v>
      </c>
      <c r="F326" s="143">
        <f>Account_CP1!AX30-Account_CP1!AR30</f>
        <v>37979251</v>
      </c>
      <c r="G326" s="144">
        <f>Account_CP1!AY30-Account_CP1!AS30</f>
        <v>0</v>
      </c>
      <c r="H326" s="145">
        <f>Account_CP1!AZ30-Account_CP1!AT30</f>
        <v>0</v>
      </c>
      <c r="I326" s="141">
        <f>'2015 CER'!X3</f>
        <v>80545</v>
      </c>
      <c r="J326" s="141">
        <f>'2015 CER'!B25</f>
        <v>0</v>
      </c>
      <c r="K326" s="148">
        <f t="shared" si="609"/>
        <v>80545</v>
      </c>
      <c r="L326" s="141">
        <v>0</v>
      </c>
      <c r="M326" s="149">
        <f>Account_CP1!CZ30-Account_CP1!CT30</f>
        <v>403449</v>
      </c>
      <c r="N326" s="141">
        <f>Account_CP1!DA30-Account_CP1!CU30</f>
        <v>0</v>
      </c>
      <c r="O326" s="141">
        <f>Account_CP1!DB30-Account_CP1!CV30</f>
        <v>0</v>
      </c>
      <c r="P326" s="141" t="s">
        <v>81</v>
      </c>
      <c r="Q326" s="150" t="s">
        <v>81</v>
      </c>
      <c r="R326" s="143">
        <f>'2015 ERU'!W3</f>
        <v>22911</v>
      </c>
      <c r="S326" s="143">
        <f>'2015 ERU'!B24</f>
        <v>0</v>
      </c>
      <c r="T326" s="148">
        <f t="shared" ref="T326:T333" si="616">R326-S326</f>
        <v>22911</v>
      </c>
      <c r="U326" s="141">
        <v>0</v>
      </c>
      <c r="V326" s="149">
        <f>Account_CP1!GF30-Account_CP1!FZ30</f>
        <v>441518</v>
      </c>
      <c r="W326" s="141">
        <f>Account_CP1!GG30-Account_CP1!GA30</f>
        <v>0</v>
      </c>
      <c r="X326" s="150">
        <f>Account_CP1!GH30-Account_CP1!GB30</f>
        <v>0</v>
      </c>
      <c r="Y326" s="141">
        <v>0</v>
      </c>
      <c r="Z326" s="141">
        <v>0</v>
      </c>
      <c r="AA326" s="157">
        <f t="shared" ref="AA326:AA333" si="617">Y326-Z326</f>
        <v>0</v>
      </c>
      <c r="AB326" s="149">
        <f>Account_CP1!HJ30-Account_CP1!HD30</f>
        <v>6233333</v>
      </c>
      <c r="AC326" s="143">
        <f>Account_CP1!HK30-Account_CP1!HE30</f>
        <v>6224420</v>
      </c>
      <c r="AD326" s="171">
        <f>Account_CP1!HL30-Account_CP1!HF30</f>
        <v>0</v>
      </c>
      <c r="AE326" s="143">
        <f t="shared" ref="AE326:AF333" si="618">SUM(C326+I326+R326+Y326)</f>
        <v>103456</v>
      </c>
      <c r="AF326" s="143">
        <f t="shared" si="618"/>
        <v>103456</v>
      </c>
      <c r="AG326" s="155">
        <f t="shared" si="611"/>
        <v>0</v>
      </c>
      <c r="AH326" s="149">
        <f t="shared" si="590"/>
        <v>0</v>
      </c>
      <c r="AI326" s="149">
        <f t="shared" si="613"/>
        <v>45057551</v>
      </c>
      <c r="AJ326" s="141">
        <f t="shared" si="613"/>
        <v>6224420</v>
      </c>
      <c r="AK326" s="150">
        <f t="shared" si="613"/>
        <v>0</v>
      </c>
    </row>
    <row r="327" spans="1:37" x14ac:dyDescent="0.15">
      <c r="A327" s="254"/>
      <c r="B327" s="95">
        <v>2014</v>
      </c>
      <c r="C327" s="156">
        <f>'2014 AAU'!W3</f>
        <v>2257</v>
      </c>
      <c r="D327" s="143">
        <f>'2014 AAU'!B24</f>
        <v>0</v>
      </c>
      <c r="E327" s="157">
        <f t="shared" si="615"/>
        <v>2257</v>
      </c>
      <c r="F327" s="143">
        <f>Account_CP1!AR30-Account_CP1!AL30</f>
        <v>0</v>
      </c>
      <c r="G327" s="144">
        <f>Account_CP1!AS30-Account_CP1!AM30</f>
        <v>0</v>
      </c>
      <c r="H327" s="145">
        <f>Account_CP1!AT30-Account_CP1!AN30</f>
        <v>0</v>
      </c>
      <c r="I327" s="141">
        <f>'2014 CER'!X3</f>
        <v>8530</v>
      </c>
      <c r="J327" s="141">
        <f>'2014 CER'!B25</f>
        <v>3087</v>
      </c>
      <c r="K327" s="148">
        <f t="shared" si="609"/>
        <v>5443</v>
      </c>
      <c r="L327" s="141">
        <v>0</v>
      </c>
      <c r="M327" s="149">
        <f>Account_CP1!CT30-Account_CP1!CN30</f>
        <v>0</v>
      </c>
      <c r="N327" s="141">
        <f>Account_CP1!CU30-Account_CP1!CO30</f>
        <v>0</v>
      </c>
      <c r="O327" s="141">
        <f>Account_CP1!CV30-Account_CP1!CP30</f>
        <v>0</v>
      </c>
      <c r="P327" s="141" t="s">
        <v>81</v>
      </c>
      <c r="Q327" s="150" t="s">
        <v>81</v>
      </c>
      <c r="R327" s="143">
        <f>'2014 ERU'!W3</f>
        <v>0</v>
      </c>
      <c r="S327" s="143">
        <f>'2014 ERU'!B24</f>
        <v>7</v>
      </c>
      <c r="T327" s="148">
        <f t="shared" si="616"/>
        <v>-7</v>
      </c>
      <c r="U327" s="141">
        <v>0</v>
      </c>
      <c r="V327" s="149">
        <f>Account_CP1!FZ30-Account_CP1!FT30</f>
        <v>0</v>
      </c>
      <c r="W327" s="141">
        <f>Account_CP1!GA30-Account_CP1!FU30</f>
        <v>0</v>
      </c>
      <c r="X327" s="150">
        <f>Account_CP1!GB30-Account_CP1!FV30</f>
        <v>0</v>
      </c>
      <c r="Y327" s="141">
        <v>0</v>
      </c>
      <c r="Z327" s="141">
        <v>0</v>
      </c>
      <c r="AA327" s="157">
        <f t="shared" si="617"/>
        <v>0</v>
      </c>
      <c r="AB327" s="149">
        <f>Account_CP1!HD30-Account_CP1!GX30</f>
        <v>0</v>
      </c>
      <c r="AC327" s="143">
        <f>Account_CP1!HE30-Account_CP1!GY30</f>
        <v>0</v>
      </c>
      <c r="AD327" s="171">
        <f>Account_CP1!HF30-Account_CP1!GZ30</f>
        <v>0</v>
      </c>
      <c r="AE327" s="143">
        <f t="shared" si="618"/>
        <v>10787</v>
      </c>
      <c r="AF327" s="143">
        <f t="shared" si="618"/>
        <v>3094</v>
      </c>
      <c r="AG327" s="155">
        <f t="shared" si="611"/>
        <v>7693</v>
      </c>
      <c r="AH327" s="149">
        <f t="shared" si="590"/>
        <v>0</v>
      </c>
      <c r="AI327" s="149">
        <f t="shared" si="613"/>
        <v>0</v>
      </c>
      <c r="AJ327" s="141">
        <f t="shared" si="613"/>
        <v>0</v>
      </c>
      <c r="AK327" s="150">
        <f t="shared" si="613"/>
        <v>0</v>
      </c>
    </row>
    <row r="328" spans="1:37" x14ac:dyDescent="0.15">
      <c r="A328" s="254"/>
      <c r="B328" s="95">
        <v>2013</v>
      </c>
      <c r="C328" s="156">
        <f>'2013 AAU'!W3</f>
        <v>0</v>
      </c>
      <c r="D328" s="143">
        <f>'2013 AAU'!B24</f>
        <v>19555943</v>
      </c>
      <c r="E328" s="157">
        <f t="shared" si="615"/>
        <v>-19555943</v>
      </c>
      <c r="F328" s="143">
        <f>Account_CP1!AL30-Account_CP1!AF30</f>
        <v>0</v>
      </c>
      <c r="G328" s="144">
        <f>Account_CP1!AM30-Account_CP1!AG30</f>
        <v>0</v>
      </c>
      <c r="H328" s="145">
        <f>Account_CP1!AN30-Account_CP1!AH30</f>
        <v>0</v>
      </c>
      <c r="I328" s="141">
        <f>'2013 CER'!X3</f>
        <v>373200</v>
      </c>
      <c r="J328" s="141">
        <f>'2013 CER'!B25</f>
        <v>298435</v>
      </c>
      <c r="K328" s="148">
        <f t="shared" si="609"/>
        <v>74765</v>
      </c>
      <c r="L328" s="141">
        <v>0</v>
      </c>
      <c r="M328" s="149">
        <f>Account_CP1!CN30-Account_CP1!CH30</f>
        <v>0</v>
      </c>
      <c r="N328" s="141">
        <f>Account_CP1!CO30-Account_CP1!CI30</f>
        <v>0</v>
      </c>
      <c r="O328" s="141">
        <f>Account_CP1!CP30-Account_CP1!CJ30</f>
        <v>0</v>
      </c>
      <c r="P328" s="141" t="s">
        <v>81</v>
      </c>
      <c r="Q328" s="150" t="s">
        <v>81</v>
      </c>
      <c r="R328" s="143">
        <f>'2013 ERU'!W3</f>
        <v>1823924</v>
      </c>
      <c r="S328" s="143">
        <f>'2013 ERU'!B24</f>
        <v>1442900</v>
      </c>
      <c r="T328" s="148">
        <f t="shared" si="616"/>
        <v>381024</v>
      </c>
      <c r="U328" s="141">
        <v>0</v>
      </c>
      <c r="V328" s="149">
        <f>Account_CP1!FT30-Account_CP1!FN30</f>
        <v>0</v>
      </c>
      <c r="W328" s="141">
        <f>Account_CP1!FU30-Account_CP1!FO30</f>
        <v>0</v>
      </c>
      <c r="X328" s="150">
        <f>Account_CP1!FV30-Account_CP1!FP30</f>
        <v>0</v>
      </c>
      <c r="Y328" s="141">
        <v>0</v>
      </c>
      <c r="Z328" s="141">
        <v>0</v>
      </c>
      <c r="AA328" s="157">
        <f t="shared" si="617"/>
        <v>0</v>
      </c>
      <c r="AB328" s="149">
        <f>Account_CP1!GX30-Account_CP1!GR30</f>
        <v>0</v>
      </c>
      <c r="AC328" s="143">
        <f>Account_CP1!GY30-Account_CP1!GS30</f>
        <v>0</v>
      </c>
      <c r="AD328" s="171">
        <f>Account_CP1!GZ30-Account_CP1!GT30</f>
        <v>0</v>
      </c>
      <c r="AE328" s="143">
        <f t="shared" si="618"/>
        <v>2197124</v>
      </c>
      <c r="AF328" s="143">
        <f t="shared" si="618"/>
        <v>21297278</v>
      </c>
      <c r="AG328" s="155">
        <f t="shared" si="611"/>
        <v>-19100154</v>
      </c>
      <c r="AH328" s="149">
        <f t="shared" si="590"/>
        <v>0</v>
      </c>
      <c r="AI328" s="149">
        <f t="shared" si="613"/>
        <v>0</v>
      </c>
      <c r="AJ328" s="141">
        <f t="shared" si="613"/>
        <v>0</v>
      </c>
      <c r="AK328" s="150">
        <f t="shared" si="613"/>
        <v>0</v>
      </c>
    </row>
    <row r="329" spans="1:37" x14ac:dyDescent="0.15">
      <c r="A329" s="254"/>
      <c r="B329" s="95">
        <v>2012</v>
      </c>
      <c r="C329" s="156">
        <f>'2012 AAU'!W3</f>
        <v>12515000</v>
      </c>
      <c r="D329" s="143">
        <f>'2012 AAU'!B24</f>
        <v>1164135</v>
      </c>
      <c r="E329" s="157">
        <f t="shared" si="615"/>
        <v>11350865</v>
      </c>
      <c r="F329" s="143">
        <f>Account_CP1!AF30-Account_CP1!Z30</f>
        <v>2847924</v>
      </c>
      <c r="G329" s="144">
        <f>Account_CP1!AG30-Account_CP1!AA30</f>
        <v>0</v>
      </c>
      <c r="H329" s="145">
        <f>Account_CP1!AH30-Account_CP1!AB30</f>
        <v>0</v>
      </c>
      <c r="I329" s="141">
        <f>'2012 CER'!X3</f>
        <v>310225</v>
      </c>
      <c r="J329" s="141">
        <f>'2012 CER'!B25</f>
        <v>0</v>
      </c>
      <c r="K329" s="148">
        <f t="shared" si="609"/>
        <v>310225</v>
      </c>
      <c r="L329" s="141">
        <v>0</v>
      </c>
      <c r="M329" s="149">
        <f>Account_CP1!CH30-Account_CP1!CB30</f>
        <v>53740</v>
      </c>
      <c r="N329" s="141">
        <f>Account_CP1!CI30-Account_CP1!CC30</f>
        <v>0</v>
      </c>
      <c r="O329" s="141">
        <f>Account_CP1!CJ30-Account_CP1!CD30</f>
        <v>0</v>
      </c>
      <c r="P329" s="141" t="s">
        <v>81</v>
      </c>
      <c r="Q329" s="150" t="s">
        <v>81</v>
      </c>
      <c r="R329" s="143">
        <f>'2012 ERU'!W3</f>
        <v>56399</v>
      </c>
      <c r="S329" s="143">
        <f>'2012 ERU'!B24</f>
        <v>44248</v>
      </c>
      <c r="T329" s="148">
        <f t="shared" si="616"/>
        <v>12151</v>
      </c>
      <c r="U329" s="141">
        <v>0</v>
      </c>
      <c r="V329" s="149">
        <f>Account_CP1!FN30-Account_CP1!FH30</f>
        <v>21791</v>
      </c>
      <c r="W329" s="141">
        <f>Account_CP1!FO30-Account_CP1!FI30</f>
        <v>0</v>
      </c>
      <c r="X329" s="150">
        <f>Account_CP1!FP30-Account_CP1!FJ30</f>
        <v>0</v>
      </c>
      <c r="Y329" s="143">
        <f>'2012 RMU'!W3</f>
        <v>0</v>
      </c>
      <c r="Z329" s="143">
        <f>'2012 RMU'!B24</f>
        <v>0</v>
      </c>
      <c r="AA329" s="157">
        <f t="shared" si="617"/>
        <v>0</v>
      </c>
      <c r="AB329" s="149">
        <f>Account_CP1!GR30-Account_CP1!GL30</f>
        <v>0</v>
      </c>
      <c r="AC329" s="143">
        <f>Account_CP1!GS30-Account_CP1!GM30</f>
        <v>0</v>
      </c>
      <c r="AD329" s="171">
        <f>Account_CP1!GT30-Account_CP1!GN30</f>
        <v>0</v>
      </c>
      <c r="AE329" s="143">
        <f t="shared" si="618"/>
        <v>12881624</v>
      </c>
      <c r="AF329" s="143">
        <f t="shared" si="618"/>
        <v>1208383</v>
      </c>
      <c r="AG329" s="155">
        <f t="shared" si="611"/>
        <v>11673241</v>
      </c>
      <c r="AH329" s="149">
        <f t="shared" si="590"/>
        <v>0</v>
      </c>
      <c r="AI329" s="149">
        <f t="shared" si="613"/>
        <v>2923455</v>
      </c>
      <c r="AJ329" s="141">
        <f t="shared" si="613"/>
        <v>0</v>
      </c>
      <c r="AK329" s="150">
        <f t="shared" si="613"/>
        <v>0</v>
      </c>
    </row>
    <row r="330" spans="1:37" x14ac:dyDescent="0.15">
      <c r="A330" s="254"/>
      <c r="B330" s="95">
        <v>2011</v>
      </c>
      <c r="C330" s="156">
        <f>'2011 AAU'!W3</f>
        <v>20132</v>
      </c>
      <c r="D330" s="143">
        <f>'2011 AAU'!B24</f>
        <v>1443221</v>
      </c>
      <c r="E330" s="157">
        <f t="shared" si="615"/>
        <v>-1423089</v>
      </c>
      <c r="F330" s="143">
        <f>Account_CP1!Z30-Account_CP1!T30</f>
        <v>3010593</v>
      </c>
      <c r="G330" s="144">
        <f>Account_CP1!AA30-Account_CP1!U30</f>
        <v>0</v>
      </c>
      <c r="H330" s="145">
        <f>Account_CP1!AB30-Account_CP1!V30</f>
        <v>0</v>
      </c>
      <c r="I330" s="141">
        <f>'2011 CER'!X3</f>
        <v>189483</v>
      </c>
      <c r="J330" s="141">
        <f>'2011 CER'!B25</f>
        <v>4000</v>
      </c>
      <c r="K330" s="148">
        <f t="shared" si="609"/>
        <v>185483</v>
      </c>
      <c r="L330" s="141">
        <v>0</v>
      </c>
      <c r="M330" s="149">
        <f>Account_CP1!CB30-Account_CP1!BV30</f>
        <v>211580</v>
      </c>
      <c r="N330" s="141">
        <f>Account_CP1!CC30-Account_CP1!BW30</f>
        <v>0</v>
      </c>
      <c r="O330" s="141">
        <f>Account_CP1!CD30-Account_CP1!BX30</f>
        <v>0</v>
      </c>
      <c r="P330" s="141" t="s">
        <v>81</v>
      </c>
      <c r="Q330" s="150" t="s">
        <v>81</v>
      </c>
      <c r="R330" s="143">
        <f>'2011 ERU'!W3</f>
        <v>26932</v>
      </c>
      <c r="S330" s="143">
        <f>'2011 ERU'!B24</f>
        <v>626</v>
      </c>
      <c r="T330" s="148">
        <f t="shared" si="616"/>
        <v>26306</v>
      </c>
      <c r="U330" s="141">
        <v>0</v>
      </c>
      <c r="V330" s="149">
        <f>Account_CP1!FH30-Account_CP1!FB30</f>
        <v>18007</v>
      </c>
      <c r="W330" s="141">
        <f>Account_CP1!FI30-Account_CP1!FC30</f>
        <v>0</v>
      </c>
      <c r="X330" s="150">
        <f>Account_CP1!FJ30-Account_CP1!FD30</f>
        <v>0</v>
      </c>
      <c r="Y330" s="143">
        <f>'2011 RMU'!W3</f>
        <v>0</v>
      </c>
      <c r="Z330" s="143">
        <f>'2011 RMU'!B24</f>
        <v>0</v>
      </c>
      <c r="AA330" s="157">
        <f t="shared" si="617"/>
        <v>0</v>
      </c>
      <c r="AB330" s="149">
        <f>Account_CP1!GL30</f>
        <v>0</v>
      </c>
      <c r="AC330" s="143">
        <f>Account_CP1!GM30</f>
        <v>0</v>
      </c>
      <c r="AD330" s="171">
        <f>Account_CP1!GN30</f>
        <v>0</v>
      </c>
      <c r="AE330" s="143">
        <f t="shared" si="618"/>
        <v>236547</v>
      </c>
      <c r="AF330" s="143">
        <f t="shared" si="618"/>
        <v>1447847</v>
      </c>
      <c r="AG330" s="155">
        <f t="shared" si="611"/>
        <v>-1211300</v>
      </c>
      <c r="AH330" s="149">
        <f t="shared" si="590"/>
        <v>0</v>
      </c>
      <c r="AI330" s="149">
        <f t="shared" si="613"/>
        <v>3240180</v>
      </c>
      <c r="AJ330" s="141">
        <f t="shared" si="613"/>
        <v>0</v>
      </c>
      <c r="AK330" s="150">
        <f t="shared" si="613"/>
        <v>0</v>
      </c>
    </row>
    <row r="331" spans="1:37" x14ac:dyDescent="0.15">
      <c r="A331" s="254"/>
      <c r="B331" s="95">
        <v>2010</v>
      </c>
      <c r="C331" s="156">
        <f>'2010 AAU'!W3</f>
        <v>21288603</v>
      </c>
      <c r="D331" s="143">
        <f>'2010 AAU'!B24</f>
        <v>16592018</v>
      </c>
      <c r="E331" s="157">
        <f t="shared" si="615"/>
        <v>4696585</v>
      </c>
      <c r="F331" s="143">
        <f>Account_CP1!T30-Account_CP1!N30</f>
        <v>2000982</v>
      </c>
      <c r="G331" s="144">
        <f>Account_CP1!U30-Account_CP1!O30</f>
        <v>0</v>
      </c>
      <c r="H331" s="145">
        <f>Account_CP1!V30-Account_CP1!P30</f>
        <v>0</v>
      </c>
      <c r="I331" s="141">
        <f>'2010 CER'!X3</f>
        <v>574729</v>
      </c>
      <c r="J331" s="141">
        <f>'2010 CER'!B25</f>
        <v>310000</v>
      </c>
      <c r="K331" s="148">
        <f t="shared" si="609"/>
        <v>264729</v>
      </c>
      <c r="L331" s="141">
        <v>0</v>
      </c>
      <c r="M331" s="149">
        <f>Account_CP1!BV30-Account_CP1!BP30</f>
        <v>479600</v>
      </c>
      <c r="N331" s="141">
        <f>Account_CP1!BW30-Account_CP1!BQ30</f>
        <v>0</v>
      </c>
      <c r="O331" s="141">
        <f>Account_CP1!BX30-Account_CP1!BR30</f>
        <v>0</v>
      </c>
      <c r="P331" s="141" t="s">
        <v>81</v>
      </c>
      <c r="Q331" s="150" t="s">
        <v>81</v>
      </c>
      <c r="R331" s="143">
        <f>'2010 ERU'!W3</f>
        <v>9215</v>
      </c>
      <c r="S331" s="143">
        <f>'2010 ERU'!B24</f>
        <v>0</v>
      </c>
      <c r="T331" s="148">
        <f t="shared" si="616"/>
        <v>9215</v>
      </c>
      <c r="U331" s="141">
        <v>0</v>
      </c>
      <c r="V331" s="149">
        <f>Account_CP1!FB30-Account_CP1!EV30</f>
        <v>9215</v>
      </c>
      <c r="W331" s="141">
        <f>Account_CP1!FC30-Account_CP1!EW30</f>
        <v>0</v>
      </c>
      <c r="X331" s="150">
        <f>Account_CP1!FD30-Account_CP1!EX30</f>
        <v>0</v>
      </c>
      <c r="Y331" s="143">
        <v>0</v>
      </c>
      <c r="Z331" s="143">
        <v>0</v>
      </c>
      <c r="AA331" s="157">
        <f t="shared" si="617"/>
        <v>0</v>
      </c>
      <c r="AB331" s="149" t="s">
        <v>81</v>
      </c>
      <c r="AC331" s="143" t="s">
        <v>81</v>
      </c>
      <c r="AD331" s="171" t="s">
        <v>81</v>
      </c>
      <c r="AE331" s="143">
        <f t="shared" si="618"/>
        <v>21872547</v>
      </c>
      <c r="AF331" s="143">
        <f t="shared" si="618"/>
        <v>16902018</v>
      </c>
      <c r="AG331" s="155">
        <f t="shared" si="611"/>
        <v>4970529</v>
      </c>
      <c r="AH331" s="149">
        <f t="shared" si="590"/>
        <v>0</v>
      </c>
      <c r="AI331" s="149">
        <f t="shared" si="613"/>
        <v>2489797</v>
      </c>
      <c r="AJ331" s="141">
        <f t="shared" si="613"/>
        <v>0</v>
      </c>
      <c r="AK331" s="150">
        <f t="shared" si="613"/>
        <v>0</v>
      </c>
    </row>
    <row r="332" spans="1:37" x14ac:dyDescent="0.15">
      <c r="A332" s="254"/>
      <c r="B332" s="95">
        <v>2009</v>
      </c>
      <c r="C332" s="156">
        <f>'2009 AAU'!W3</f>
        <v>234492</v>
      </c>
      <c r="D332" s="143">
        <f>'2009 AAU'!B24</f>
        <v>37794102</v>
      </c>
      <c r="E332" s="157">
        <f t="shared" si="615"/>
        <v>-37559610</v>
      </c>
      <c r="F332" s="143">
        <f>Account_CP1!N30-Account_CP1!H30</f>
        <v>2639647</v>
      </c>
      <c r="G332" s="144">
        <f>Account_CP1!O30-Account_CP1!I30</f>
        <v>0</v>
      </c>
      <c r="H332" s="145">
        <f>Account_CP1!P30-Account_CP1!J30</f>
        <v>0</v>
      </c>
      <c r="I332" s="141">
        <f>'2009 CER'!X3</f>
        <v>242000</v>
      </c>
      <c r="J332" s="141">
        <f>'2009 CER'!B25</f>
        <v>0</v>
      </c>
      <c r="K332" s="148">
        <f t="shared" si="609"/>
        <v>242000</v>
      </c>
      <c r="L332" s="141">
        <v>0</v>
      </c>
      <c r="M332" s="149">
        <f>Account_CP1!BP30-Account_CP1!BJ30</f>
        <v>103271</v>
      </c>
      <c r="N332" s="141">
        <f>Account_CP1!BQ30-Account_CP1!BK30</f>
        <v>0</v>
      </c>
      <c r="O332" s="141">
        <f>Account_CP1!BR30-Account_CP1!BL30</f>
        <v>0</v>
      </c>
      <c r="P332" s="141" t="s">
        <v>81</v>
      </c>
      <c r="Q332" s="150" t="s">
        <v>81</v>
      </c>
      <c r="R332" s="143">
        <f>'2009 ERU'!W3</f>
        <v>0</v>
      </c>
      <c r="S332" s="143">
        <f>'2009 ERU'!B24</f>
        <v>0</v>
      </c>
      <c r="T332" s="148">
        <f t="shared" si="616"/>
        <v>0</v>
      </c>
      <c r="U332" s="141">
        <v>0</v>
      </c>
      <c r="V332" s="149">
        <f>Account_CP1!EV30-Account_CP1!EP30</f>
        <v>0</v>
      </c>
      <c r="W332" s="141">
        <f>Account_CP1!EW30-Account_CP1!EQ30</f>
        <v>0</v>
      </c>
      <c r="X332" s="150">
        <f>Account_CP1!EX30-Account_CP1!ER30</f>
        <v>0</v>
      </c>
      <c r="Y332" s="143">
        <v>0</v>
      </c>
      <c r="Z332" s="143">
        <v>0</v>
      </c>
      <c r="AA332" s="157">
        <f t="shared" si="617"/>
        <v>0</v>
      </c>
      <c r="AB332" s="149" t="s">
        <v>81</v>
      </c>
      <c r="AC332" s="143" t="s">
        <v>81</v>
      </c>
      <c r="AD332" s="171" t="s">
        <v>81</v>
      </c>
      <c r="AE332" s="143">
        <f t="shared" si="618"/>
        <v>476492</v>
      </c>
      <c r="AF332" s="143">
        <f t="shared" si="618"/>
        <v>37794102</v>
      </c>
      <c r="AG332" s="155">
        <f t="shared" si="611"/>
        <v>-37317610</v>
      </c>
      <c r="AH332" s="149">
        <f t="shared" si="590"/>
        <v>0</v>
      </c>
      <c r="AI332" s="149">
        <f>SUM(F332,M332,V332,AB332)</f>
        <v>2742918</v>
      </c>
      <c r="AJ332" s="141">
        <f t="shared" si="613"/>
        <v>0</v>
      </c>
      <c r="AK332" s="150">
        <f t="shared" si="613"/>
        <v>0</v>
      </c>
    </row>
    <row r="333" spans="1:37" x14ac:dyDescent="0.15">
      <c r="A333" s="254"/>
      <c r="B333" s="95">
        <v>2008</v>
      </c>
      <c r="C333" s="156">
        <f>'2008 AAU'!W3</f>
        <v>295088</v>
      </c>
      <c r="D333" s="143">
        <f>'2008 AAU'!B24</f>
        <v>112456</v>
      </c>
      <c r="E333" s="157">
        <f t="shared" si="615"/>
        <v>182632</v>
      </c>
      <c r="F333" s="143">
        <f>Account_CP1!H30</f>
        <v>0</v>
      </c>
      <c r="G333" s="144">
        <f>Account_CP1!I30</f>
        <v>0</v>
      </c>
      <c r="H333" s="145">
        <f>Account_CP1!J30</f>
        <v>0</v>
      </c>
      <c r="I333" s="141">
        <f>'2008 CER'!X3</f>
        <v>110000</v>
      </c>
      <c r="J333" s="141">
        <f>'2008 CER'!B25</f>
        <v>0</v>
      </c>
      <c r="K333" s="148">
        <f t="shared" si="609"/>
        <v>110000</v>
      </c>
      <c r="L333" s="141">
        <v>0</v>
      </c>
      <c r="M333" s="149">
        <f>Account_CP1!BJ30</f>
        <v>0</v>
      </c>
      <c r="N333" s="141">
        <f>Account_CP1!BK30</f>
        <v>0</v>
      </c>
      <c r="O333" s="141">
        <f>Account_CP1!BL30</f>
        <v>0</v>
      </c>
      <c r="P333" s="141" t="s">
        <v>81</v>
      </c>
      <c r="Q333" s="150" t="s">
        <v>81</v>
      </c>
      <c r="R333" s="143">
        <v>0</v>
      </c>
      <c r="S333" s="143">
        <v>0</v>
      </c>
      <c r="T333" s="148">
        <f t="shared" si="616"/>
        <v>0</v>
      </c>
      <c r="U333" s="141">
        <v>0</v>
      </c>
      <c r="V333" s="149">
        <f>Account_CP1!EP30</f>
        <v>0</v>
      </c>
      <c r="W333" s="141">
        <f>Account_CP1!EQ30</f>
        <v>0</v>
      </c>
      <c r="X333" s="150">
        <f>Account_CP1!ER30</f>
        <v>0</v>
      </c>
      <c r="Y333" s="143">
        <v>0</v>
      </c>
      <c r="Z333" s="143">
        <v>0</v>
      </c>
      <c r="AA333" s="157">
        <f t="shared" si="617"/>
        <v>0</v>
      </c>
      <c r="AB333" s="149" t="s">
        <v>81</v>
      </c>
      <c r="AC333" s="143" t="s">
        <v>81</v>
      </c>
      <c r="AD333" s="171" t="s">
        <v>81</v>
      </c>
      <c r="AE333" s="143">
        <f t="shared" si="618"/>
        <v>405088</v>
      </c>
      <c r="AF333" s="143">
        <f t="shared" si="618"/>
        <v>112456</v>
      </c>
      <c r="AG333" s="155">
        <f t="shared" si="611"/>
        <v>292632</v>
      </c>
      <c r="AH333" s="149">
        <f t="shared" si="590"/>
        <v>0</v>
      </c>
      <c r="AI333" s="149">
        <f t="shared" si="613"/>
        <v>0</v>
      </c>
      <c r="AJ333" s="141">
        <f t="shared" si="613"/>
        <v>0</v>
      </c>
      <c r="AK333" s="150">
        <f t="shared" si="613"/>
        <v>0</v>
      </c>
    </row>
    <row r="334" spans="1:37" ht="15" x14ac:dyDescent="0.15">
      <c r="A334" s="255"/>
      <c r="B334" s="96" t="s">
        <v>233</v>
      </c>
      <c r="C334" s="151">
        <f t="shared" ref="C334:O334" si="619">SUM(C320:C333)</f>
        <v>34355572</v>
      </c>
      <c r="D334" s="152">
        <f t="shared" si="619"/>
        <v>76765331</v>
      </c>
      <c r="E334" s="153">
        <f t="shared" si="619"/>
        <v>-42409759</v>
      </c>
      <c r="F334" s="172">
        <f t="shared" si="619"/>
        <v>48478397</v>
      </c>
      <c r="G334" s="152">
        <f t="shared" si="619"/>
        <v>0</v>
      </c>
      <c r="H334" s="181">
        <f t="shared" si="619"/>
        <v>0</v>
      </c>
      <c r="I334" s="152">
        <f t="shared" si="619"/>
        <v>1888712</v>
      </c>
      <c r="J334" s="152">
        <f t="shared" si="619"/>
        <v>615522</v>
      </c>
      <c r="K334" s="152">
        <f t="shared" si="619"/>
        <v>1273190</v>
      </c>
      <c r="L334" s="152">
        <f t="shared" si="619"/>
        <v>21550</v>
      </c>
      <c r="M334" s="152">
        <f t="shared" si="619"/>
        <v>1251640</v>
      </c>
      <c r="N334" s="152">
        <f t="shared" si="619"/>
        <v>0</v>
      </c>
      <c r="O334" s="152">
        <f t="shared" si="619"/>
        <v>0</v>
      </c>
      <c r="P334" s="154" t="s">
        <v>81</v>
      </c>
      <c r="Q334" s="170" t="s">
        <v>81</v>
      </c>
      <c r="R334" s="152">
        <f t="shared" ref="R334:AK334" si="620">SUM(R320:R333)</f>
        <v>1939381</v>
      </c>
      <c r="S334" s="152">
        <f t="shared" si="620"/>
        <v>1487781</v>
      </c>
      <c r="T334" s="153">
        <f t="shared" si="620"/>
        <v>451600</v>
      </c>
      <c r="U334" s="152">
        <f t="shared" si="620"/>
        <v>5317</v>
      </c>
      <c r="V334" s="174">
        <f t="shared" si="620"/>
        <v>490531</v>
      </c>
      <c r="W334" s="176">
        <f t="shared" si="620"/>
        <v>0</v>
      </c>
      <c r="X334" s="187">
        <f t="shared" si="620"/>
        <v>0</v>
      </c>
      <c r="Y334" s="152">
        <f t="shared" si="620"/>
        <v>0</v>
      </c>
      <c r="Z334" s="152">
        <f t="shared" si="620"/>
        <v>0</v>
      </c>
      <c r="AA334" s="153">
        <f t="shared" si="620"/>
        <v>0</v>
      </c>
      <c r="AB334" s="172">
        <f t="shared" si="620"/>
        <v>6233333</v>
      </c>
      <c r="AC334" s="152">
        <f t="shared" si="620"/>
        <v>6224420</v>
      </c>
      <c r="AD334" s="160">
        <f t="shared" si="620"/>
        <v>0</v>
      </c>
      <c r="AE334" s="152">
        <f t="shared" si="620"/>
        <v>38183665</v>
      </c>
      <c r="AF334" s="152">
        <f t="shared" si="620"/>
        <v>78868634</v>
      </c>
      <c r="AG334" s="153">
        <f t="shared" si="620"/>
        <v>-40684969</v>
      </c>
      <c r="AH334" s="152">
        <f t="shared" si="620"/>
        <v>26867</v>
      </c>
      <c r="AI334" s="159">
        <f t="shared" si="620"/>
        <v>56453901</v>
      </c>
      <c r="AJ334" s="152">
        <f t="shared" si="620"/>
        <v>6224420</v>
      </c>
      <c r="AK334" s="160">
        <f t="shared" si="620"/>
        <v>0</v>
      </c>
    </row>
    <row r="335" spans="1:37" x14ac:dyDescent="0.15">
      <c r="A335" s="253" t="s">
        <v>172</v>
      </c>
      <c r="B335" s="94">
        <v>2021</v>
      </c>
      <c r="C335" s="156" t="s">
        <v>81</v>
      </c>
      <c r="D335" s="143" t="s">
        <v>81</v>
      </c>
      <c r="E335" s="157" t="s">
        <v>81</v>
      </c>
      <c r="F335" s="143" t="s">
        <v>81</v>
      </c>
      <c r="G335" s="144" t="s">
        <v>81</v>
      </c>
      <c r="H335" s="145" t="s">
        <v>81</v>
      </c>
      <c r="I335" s="141">
        <f>'2021 CER'!$Y$3</f>
        <v>0</v>
      </c>
      <c r="J335" s="141">
        <f>'2021 CER'!$B$26</f>
        <v>0</v>
      </c>
      <c r="K335" s="148">
        <f t="shared" ref="K335" si="621">I335-J335</f>
        <v>0</v>
      </c>
      <c r="L335" s="141">
        <v>0</v>
      </c>
      <c r="M335" s="149">
        <f>Account_CP1!$EJ$28-Account_CP1!$ED$28</f>
        <v>0</v>
      </c>
      <c r="N335" s="141">
        <f>Account_CP1!$EE$28-Account_CP1!$DM$28</f>
        <v>0</v>
      </c>
      <c r="O335" s="141">
        <f>Account_CP1!$EL$28-Account_CP1!$EF$28</f>
        <v>0</v>
      </c>
      <c r="P335" s="141" t="s">
        <v>81</v>
      </c>
      <c r="Q335" s="150" t="s">
        <v>81</v>
      </c>
      <c r="R335" s="143" t="s">
        <v>81</v>
      </c>
      <c r="S335" s="143" t="s">
        <v>81</v>
      </c>
      <c r="T335" s="148" t="s">
        <v>81</v>
      </c>
      <c r="U335" s="141">
        <v>0</v>
      </c>
      <c r="V335" s="149" t="s">
        <v>81</v>
      </c>
      <c r="W335" s="141" t="s">
        <v>81</v>
      </c>
      <c r="X335" s="150" t="s">
        <v>81</v>
      </c>
      <c r="Y335" s="141" t="s">
        <v>81</v>
      </c>
      <c r="Z335" s="141" t="s">
        <v>81</v>
      </c>
      <c r="AA335" s="157" t="s">
        <v>81</v>
      </c>
      <c r="AB335" s="149" t="s">
        <v>81</v>
      </c>
      <c r="AC335" s="141" t="s">
        <v>81</v>
      </c>
      <c r="AD335" s="150" t="s">
        <v>81</v>
      </c>
      <c r="AE335" s="141">
        <f t="shared" ref="AE335" si="622">SUM(I335)</f>
        <v>0</v>
      </c>
      <c r="AF335" s="141">
        <f t="shared" ref="AF335" si="623">SUM(J335)</f>
        <v>0</v>
      </c>
      <c r="AG335" s="155">
        <f t="shared" ref="AG335" si="624">AE335-AF335</f>
        <v>0</v>
      </c>
      <c r="AH335" s="149">
        <f t="shared" ref="AH335" si="625">SUM(L335,U335)</f>
        <v>0</v>
      </c>
      <c r="AI335" s="149">
        <f t="shared" ref="AI335" si="626">SUM(F335,M335,V335,AB335)</f>
        <v>0</v>
      </c>
      <c r="AJ335" s="141">
        <f t="shared" ref="AJ335" si="627">SUM(G335,N335,W335,AC335)</f>
        <v>0</v>
      </c>
      <c r="AK335" s="150">
        <f t="shared" ref="AK335" si="628">SUM(H335,O335,X335,AD335)</f>
        <v>0</v>
      </c>
    </row>
    <row r="336" spans="1:37" x14ac:dyDescent="0.15">
      <c r="A336" s="254"/>
      <c r="B336" s="94">
        <v>2020</v>
      </c>
      <c r="C336" s="156" t="s">
        <v>81</v>
      </c>
      <c r="D336" s="143" t="s">
        <v>81</v>
      </c>
      <c r="E336" s="157" t="s">
        <v>81</v>
      </c>
      <c r="F336" s="143" t="s">
        <v>81</v>
      </c>
      <c r="G336" s="144" t="s">
        <v>81</v>
      </c>
      <c r="H336" s="145" t="s">
        <v>81</v>
      </c>
      <c r="I336" s="141">
        <f>'2020 CER'!$Y$3</f>
        <v>0</v>
      </c>
      <c r="J336" s="141">
        <f>'2020 CER'!$B$26</f>
        <v>0</v>
      </c>
      <c r="K336" s="148">
        <f t="shared" ref="K336" si="629">I336-J336</f>
        <v>0</v>
      </c>
      <c r="L336" s="141">
        <v>0</v>
      </c>
      <c r="M336" s="149">
        <f>Account_CP1!$ED$28-Account_CP1!$DL$28</f>
        <v>0</v>
      </c>
      <c r="N336" s="141">
        <f>Account_CP1!$EE$28-Account_CP1!$DM$28</f>
        <v>0</v>
      </c>
      <c r="O336" s="141">
        <f>Account_CP1!$EF$28-Account_CP1!$DN$28</f>
        <v>0</v>
      </c>
      <c r="P336" s="141" t="s">
        <v>81</v>
      </c>
      <c r="Q336" s="150" t="s">
        <v>81</v>
      </c>
      <c r="R336" s="143" t="s">
        <v>81</v>
      </c>
      <c r="S336" s="143" t="s">
        <v>81</v>
      </c>
      <c r="T336" s="148" t="s">
        <v>81</v>
      </c>
      <c r="U336" s="141">
        <v>0</v>
      </c>
      <c r="V336" s="149" t="s">
        <v>81</v>
      </c>
      <c r="W336" s="141" t="s">
        <v>81</v>
      </c>
      <c r="X336" s="150" t="s">
        <v>81</v>
      </c>
      <c r="Y336" s="141" t="s">
        <v>81</v>
      </c>
      <c r="Z336" s="141" t="s">
        <v>81</v>
      </c>
      <c r="AA336" s="157" t="s">
        <v>81</v>
      </c>
      <c r="AB336" s="149" t="s">
        <v>81</v>
      </c>
      <c r="AC336" s="141" t="s">
        <v>81</v>
      </c>
      <c r="AD336" s="150" t="s">
        <v>81</v>
      </c>
      <c r="AE336" s="141">
        <f t="shared" ref="AE336" si="630">SUM(I336)</f>
        <v>0</v>
      </c>
      <c r="AF336" s="141">
        <f t="shared" ref="AF336" si="631">SUM(J336)</f>
        <v>0</v>
      </c>
      <c r="AG336" s="155">
        <f t="shared" ref="AG336" si="632">AE336-AF336</f>
        <v>0</v>
      </c>
      <c r="AH336" s="149">
        <f t="shared" ref="AH336" si="633">SUM(L336,U336)</f>
        <v>0</v>
      </c>
      <c r="AI336" s="149">
        <f t="shared" ref="AI336" si="634">SUM(F336,M336,V336,AB336)</f>
        <v>0</v>
      </c>
      <c r="AJ336" s="141">
        <f t="shared" ref="AJ336" si="635">SUM(G336,N336,W336,AC336)</f>
        <v>0</v>
      </c>
      <c r="AK336" s="150">
        <f t="shared" ref="AK336" si="636">SUM(H336,O336,X336,AD336)</f>
        <v>0</v>
      </c>
    </row>
    <row r="337" spans="1:37" x14ac:dyDescent="0.15">
      <c r="A337" s="254"/>
      <c r="B337" s="94">
        <v>2019</v>
      </c>
      <c r="C337" s="156" t="s">
        <v>81</v>
      </c>
      <c r="D337" s="143" t="s">
        <v>81</v>
      </c>
      <c r="E337" s="157" t="s">
        <v>81</v>
      </c>
      <c r="F337" s="143" t="s">
        <v>81</v>
      </c>
      <c r="G337" s="144" t="s">
        <v>81</v>
      </c>
      <c r="H337" s="145" t="s">
        <v>81</v>
      </c>
      <c r="I337" s="141">
        <f>'2019 CER'!$Y$3</f>
        <v>0</v>
      </c>
      <c r="J337" s="141">
        <f>'2019 CER'!$B$26</f>
        <v>0</v>
      </c>
      <c r="K337" s="148">
        <f t="shared" ref="K337:K348" si="637">I337-J337</f>
        <v>0</v>
      </c>
      <c r="L337" s="141">
        <v>0</v>
      </c>
      <c r="M337" s="149" t="str">
        <f>Account_CP1!$DX$28</f>
        <v>n/a</v>
      </c>
      <c r="N337" s="141" t="str">
        <f>Account_CP1!$DY$28</f>
        <v>n/a</v>
      </c>
      <c r="O337" s="141" t="str">
        <f>Account_CP1!$DZ$28</f>
        <v>n/a</v>
      </c>
      <c r="P337" s="141" t="s">
        <v>81</v>
      </c>
      <c r="Q337" s="150" t="s">
        <v>81</v>
      </c>
      <c r="R337" s="143" t="s">
        <v>81</v>
      </c>
      <c r="S337" s="143" t="s">
        <v>81</v>
      </c>
      <c r="T337" s="148" t="s">
        <v>81</v>
      </c>
      <c r="U337" s="141">
        <v>0</v>
      </c>
      <c r="V337" s="149" t="s">
        <v>81</v>
      </c>
      <c r="W337" s="141" t="s">
        <v>81</v>
      </c>
      <c r="X337" s="150" t="s">
        <v>81</v>
      </c>
      <c r="Y337" s="141" t="s">
        <v>81</v>
      </c>
      <c r="Z337" s="141" t="s">
        <v>81</v>
      </c>
      <c r="AA337" s="157" t="s">
        <v>81</v>
      </c>
      <c r="AB337" s="149" t="s">
        <v>81</v>
      </c>
      <c r="AC337" s="141" t="s">
        <v>81</v>
      </c>
      <c r="AD337" s="150" t="s">
        <v>81</v>
      </c>
      <c r="AE337" s="141">
        <f t="shared" ref="AE337:AF340" si="638">SUM(I337)</f>
        <v>0</v>
      </c>
      <c r="AF337" s="141">
        <f t="shared" si="638"/>
        <v>0</v>
      </c>
      <c r="AG337" s="155">
        <f t="shared" ref="AG337:AG348" si="639">AE337-AF337</f>
        <v>0</v>
      </c>
      <c r="AH337" s="149">
        <f t="shared" ref="AH337" si="640">SUM(L337,U337)</f>
        <v>0</v>
      </c>
      <c r="AI337" s="149">
        <f t="shared" ref="AI337:AK348" si="641">SUM(F337,M337,V337,AB337)</f>
        <v>0</v>
      </c>
      <c r="AJ337" s="141">
        <f t="shared" si="641"/>
        <v>0</v>
      </c>
      <c r="AK337" s="150">
        <f t="shared" si="641"/>
        <v>0</v>
      </c>
    </row>
    <row r="338" spans="1:37" x14ac:dyDescent="0.15">
      <c r="A338" s="254"/>
      <c r="B338" s="94">
        <v>2018</v>
      </c>
      <c r="C338" s="156" t="s">
        <v>81</v>
      </c>
      <c r="D338" s="143" t="s">
        <v>81</v>
      </c>
      <c r="E338" s="157" t="s">
        <v>81</v>
      </c>
      <c r="F338" s="143" t="s">
        <v>81</v>
      </c>
      <c r="G338" s="144" t="s">
        <v>81</v>
      </c>
      <c r="H338" s="145" t="s">
        <v>81</v>
      </c>
      <c r="I338" s="141">
        <f>'2018 CER'!$Y$3</f>
        <v>0</v>
      </c>
      <c r="J338" s="141">
        <f>'2018 CER'!$B$26</f>
        <v>0</v>
      </c>
      <c r="K338" s="148">
        <f t="shared" si="637"/>
        <v>0</v>
      </c>
      <c r="L338" s="141">
        <v>0</v>
      </c>
      <c r="M338" s="149" t="str">
        <f>Account_CP1!$DR$28</f>
        <v>n/a</v>
      </c>
      <c r="N338" s="141" t="str">
        <f>Account_CP1!$DS$28</f>
        <v>n/a</v>
      </c>
      <c r="O338" s="141" t="str">
        <f>Account_CP1!$DT$28</f>
        <v>n/a</v>
      </c>
      <c r="P338" s="141" t="s">
        <v>81</v>
      </c>
      <c r="Q338" s="150" t="s">
        <v>81</v>
      </c>
      <c r="R338" s="143" t="s">
        <v>81</v>
      </c>
      <c r="S338" s="143" t="s">
        <v>81</v>
      </c>
      <c r="T338" s="148" t="s">
        <v>81</v>
      </c>
      <c r="U338" s="141">
        <v>0</v>
      </c>
      <c r="V338" s="149" t="s">
        <v>81</v>
      </c>
      <c r="W338" s="141" t="s">
        <v>81</v>
      </c>
      <c r="X338" s="150" t="s">
        <v>81</v>
      </c>
      <c r="Y338" s="141" t="s">
        <v>81</v>
      </c>
      <c r="Z338" s="141" t="s">
        <v>81</v>
      </c>
      <c r="AA338" s="157" t="s">
        <v>81</v>
      </c>
      <c r="AB338" s="149" t="s">
        <v>81</v>
      </c>
      <c r="AC338" s="141" t="s">
        <v>81</v>
      </c>
      <c r="AD338" s="150" t="s">
        <v>81</v>
      </c>
      <c r="AE338" s="141">
        <f t="shared" si="638"/>
        <v>0</v>
      </c>
      <c r="AF338" s="141">
        <f t="shared" si="638"/>
        <v>0</v>
      </c>
      <c r="AG338" s="155">
        <f t="shared" si="639"/>
        <v>0</v>
      </c>
      <c r="AH338" s="149">
        <f t="shared" si="590"/>
        <v>0</v>
      </c>
      <c r="AI338" s="149">
        <f t="shared" si="641"/>
        <v>0</v>
      </c>
      <c r="AJ338" s="141">
        <f t="shared" si="641"/>
        <v>0</v>
      </c>
      <c r="AK338" s="150">
        <f t="shared" si="641"/>
        <v>0</v>
      </c>
    </row>
    <row r="339" spans="1:37" x14ac:dyDescent="0.15">
      <c r="A339" s="254"/>
      <c r="B339" s="94">
        <v>2017</v>
      </c>
      <c r="C339" s="156" t="s">
        <v>81</v>
      </c>
      <c r="D339" s="143" t="s">
        <v>81</v>
      </c>
      <c r="E339" s="157" t="s">
        <v>81</v>
      </c>
      <c r="F339" s="143" t="s">
        <v>81</v>
      </c>
      <c r="G339" s="144" t="s">
        <v>81</v>
      </c>
      <c r="H339" s="145" t="s">
        <v>81</v>
      </c>
      <c r="I339" s="141">
        <f>'2017 CER'!$Y$3</f>
        <v>0</v>
      </c>
      <c r="J339" s="141">
        <f>'2017 CER'!$B$26</f>
        <v>0</v>
      </c>
      <c r="K339" s="148">
        <f t="shared" si="637"/>
        <v>0</v>
      </c>
      <c r="L339" s="141">
        <v>0</v>
      </c>
      <c r="M339" s="173">
        <f>Account_CP1!$DL$28-Account_CP1!$DF$28</f>
        <v>0</v>
      </c>
      <c r="N339" s="175">
        <f>Account_CP1!$DM$28-Account_CP1!$DG$28</f>
        <v>0</v>
      </c>
      <c r="O339" s="175">
        <f>Account_CP1!$DN$28-Account_CP1!$DH$28</f>
        <v>0</v>
      </c>
      <c r="P339" s="141" t="s">
        <v>81</v>
      </c>
      <c r="Q339" s="150" t="s">
        <v>81</v>
      </c>
      <c r="R339" s="143" t="s">
        <v>81</v>
      </c>
      <c r="S339" s="143" t="s">
        <v>81</v>
      </c>
      <c r="T339" s="148" t="s">
        <v>81</v>
      </c>
      <c r="U339" s="141">
        <v>0</v>
      </c>
      <c r="V339" s="149" t="s">
        <v>81</v>
      </c>
      <c r="W339" s="141" t="s">
        <v>81</v>
      </c>
      <c r="X339" s="150" t="s">
        <v>81</v>
      </c>
      <c r="Y339" s="141" t="s">
        <v>81</v>
      </c>
      <c r="Z339" s="141" t="s">
        <v>81</v>
      </c>
      <c r="AA339" s="157" t="s">
        <v>81</v>
      </c>
      <c r="AB339" s="149" t="s">
        <v>81</v>
      </c>
      <c r="AC339" s="141" t="s">
        <v>81</v>
      </c>
      <c r="AD339" s="150" t="s">
        <v>81</v>
      </c>
      <c r="AE339" s="141">
        <f t="shared" si="638"/>
        <v>0</v>
      </c>
      <c r="AF339" s="141">
        <f t="shared" si="638"/>
        <v>0</v>
      </c>
      <c r="AG339" s="155">
        <f t="shared" si="639"/>
        <v>0</v>
      </c>
      <c r="AH339" s="149">
        <f t="shared" si="590"/>
        <v>0</v>
      </c>
      <c r="AI339" s="149">
        <f t="shared" si="641"/>
        <v>0</v>
      </c>
      <c r="AJ339" s="141">
        <f t="shared" si="641"/>
        <v>0</v>
      </c>
      <c r="AK339" s="150">
        <f t="shared" si="641"/>
        <v>0</v>
      </c>
    </row>
    <row r="340" spans="1:37" x14ac:dyDescent="0.15">
      <c r="A340" s="254"/>
      <c r="B340" s="95">
        <v>2016</v>
      </c>
      <c r="C340" s="156" t="s">
        <v>81</v>
      </c>
      <c r="D340" s="143" t="s">
        <v>81</v>
      </c>
      <c r="E340" s="157" t="s">
        <v>81</v>
      </c>
      <c r="F340" s="143" t="s">
        <v>81</v>
      </c>
      <c r="G340" s="144" t="s">
        <v>81</v>
      </c>
      <c r="H340" s="145" t="s">
        <v>81</v>
      </c>
      <c r="I340" s="141">
        <f>'2016 CER'!Y3</f>
        <v>0</v>
      </c>
      <c r="J340" s="141">
        <f>'2016 CER'!B26</f>
        <v>0</v>
      </c>
      <c r="K340" s="148">
        <f t="shared" si="637"/>
        <v>0</v>
      </c>
      <c r="L340" s="141">
        <v>246966</v>
      </c>
      <c r="M340" s="173">
        <f>Account_CP1!DF28-Account_CP1!CZ28</f>
        <v>0</v>
      </c>
      <c r="N340" s="175">
        <f>Account_CP1!DG28-Account_CP1!DA28</f>
        <v>0</v>
      </c>
      <c r="O340" s="175">
        <f>Account_CP1!DH28-Account_CP1!DB28</f>
        <v>0</v>
      </c>
      <c r="P340" s="141" t="s">
        <v>81</v>
      </c>
      <c r="Q340" s="150" t="s">
        <v>81</v>
      </c>
      <c r="R340" s="143" t="s">
        <v>81</v>
      </c>
      <c r="S340" s="143" t="s">
        <v>81</v>
      </c>
      <c r="T340" s="148" t="s">
        <v>81</v>
      </c>
      <c r="U340" s="141">
        <v>2327000</v>
      </c>
      <c r="V340" s="149" t="s">
        <v>81</v>
      </c>
      <c r="W340" s="141" t="s">
        <v>81</v>
      </c>
      <c r="X340" s="150" t="s">
        <v>81</v>
      </c>
      <c r="Y340" s="141" t="s">
        <v>81</v>
      </c>
      <c r="Z340" s="141" t="s">
        <v>81</v>
      </c>
      <c r="AA340" s="157" t="s">
        <v>81</v>
      </c>
      <c r="AB340" s="149" t="s">
        <v>81</v>
      </c>
      <c r="AC340" s="141" t="s">
        <v>81</v>
      </c>
      <c r="AD340" s="150" t="s">
        <v>81</v>
      </c>
      <c r="AE340" s="141">
        <f t="shared" si="638"/>
        <v>0</v>
      </c>
      <c r="AF340" s="141">
        <f t="shared" si="638"/>
        <v>0</v>
      </c>
      <c r="AG340" s="155">
        <f>AE340-AF340</f>
        <v>0</v>
      </c>
      <c r="AH340" s="149">
        <f t="shared" si="590"/>
        <v>2573966</v>
      </c>
      <c r="AI340" s="149">
        <f t="shared" si="641"/>
        <v>0</v>
      </c>
      <c r="AJ340" s="141">
        <f t="shared" si="641"/>
        <v>0</v>
      </c>
      <c r="AK340" s="150">
        <f t="shared" si="641"/>
        <v>0</v>
      </c>
    </row>
    <row r="341" spans="1:37" x14ac:dyDescent="0.15">
      <c r="A341" s="254"/>
      <c r="B341" s="95">
        <v>2015</v>
      </c>
      <c r="C341" s="156">
        <f>'2015 AAU'!X3</f>
        <v>0</v>
      </c>
      <c r="D341" s="143">
        <f>'2015 AAU'!B25</f>
        <v>863136</v>
      </c>
      <c r="E341" s="157">
        <f t="shared" ref="E341:E348" si="642">C341-D341</f>
        <v>-863136</v>
      </c>
      <c r="F341" s="143">
        <f>Account_CP1!AX28-Account_CP1!AR28</f>
        <v>74283299</v>
      </c>
      <c r="G341" s="144">
        <f>Account_CP1!AY28-Account_CP1!AS28</f>
        <v>177669</v>
      </c>
      <c r="H341" s="145">
        <f>Account_CP1!AZ28-Account_CP1!AT28</f>
        <v>0</v>
      </c>
      <c r="I341" s="141">
        <f>'2015 CER'!Y3</f>
        <v>245618</v>
      </c>
      <c r="J341" s="141">
        <f>'2015 CER'!B26</f>
        <v>206389</v>
      </c>
      <c r="K341" s="148">
        <f t="shared" si="637"/>
        <v>39229</v>
      </c>
      <c r="L341" s="141">
        <v>0</v>
      </c>
      <c r="M341" s="173">
        <f>Account_CP1!CZ28-Account_CP1!CT28</f>
        <v>0</v>
      </c>
      <c r="N341" s="175">
        <f>Account_CP1!DA28-Account_CP1!CU28</f>
        <v>0</v>
      </c>
      <c r="O341" s="175">
        <f>Account_CP1!DB28-Account_CP1!CV28</f>
        <v>0</v>
      </c>
      <c r="P341" s="141" t="s">
        <v>81</v>
      </c>
      <c r="Q341" s="150" t="s">
        <v>81</v>
      </c>
      <c r="R341" s="143">
        <f>'2015 ERU'!X3</f>
        <v>1220701</v>
      </c>
      <c r="S341" s="143">
        <f>'2015 ERU'!B25</f>
        <v>2891086</v>
      </c>
      <c r="T341" s="148">
        <f t="shared" ref="T341:T348" si="643">R341-S341</f>
        <v>-1670385</v>
      </c>
      <c r="U341" s="141">
        <v>0</v>
      </c>
      <c r="V341" s="149">
        <f>Account_CP1!GF28-Account_CP1!FZ28</f>
        <v>0</v>
      </c>
      <c r="W341" s="141">
        <f>Account_CP1!GG28-Account_CP1!GA28</f>
        <v>0</v>
      </c>
      <c r="X341" s="150">
        <f>Account_CP1!GH28-Account_CP1!GB28</f>
        <v>0</v>
      </c>
      <c r="Y341" s="141">
        <v>0</v>
      </c>
      <c r="Z341" s="141">
        <v>0</v>
      </c>
      <c r="AA341" s="157">
        <f t="shared" ref="AA341:AA348" si="644">Y341-Z341</f>
        <v>0</v>
      </c>
      <c r="AB341" s="149">
        <f>Account_CP1!HJ28-Account_CP1!HD28</f>
        <v>5893653</v>
      </c>
      <c r="AC341" s="143">
        <f>Account_CP1!HK28-Account_CP1!HE28</f>
        <v>0</v>
      </c>
      <c r="AD341" s="171">
        <f>Account_CP1!HL28-Account_CP1!HF28</f>
        <v>0</v>
      </c>
      <c r="AE341" s="143">
        <f t="shared" ref="AE341:AF348" si="645">SUM(C341+I341+R341+Y341)</f>
        <v>1466319</v>
      </c>
      <c r="AF341" s="143">
        <f t="shared" si="645"/>
        <v>3960611</v>
      </c>
      <c r="AG341" s="155">
        <f t="shared" si="639"/>
        <v>-2494292</v>
      </c>
      <c r="AH341" s="149">
        <f t="shared" si="590"/>
        <v>0</v>
      </c>
      <c r="AI341" s="149">
        <f>SUM(F341,M341,V341,AB341)</f>
        <v>80176952</v>
      </c>
      <c r="AJ341" s="141">
        <f t="shared" si="641"/>
        <v>177669</v>
      </c>
      <c r="AK341" s="150">
        <f t="shared" si="641"/>
        <v>0</v>
      </c>
    </row>
    <row r="342" spans="1:37" x14ac:dyDescent="0.15">
      <c r="A342" s="254"/>
      <c r="B342" s="95">
        <v>2014</v>
      </c>
      <c r="C342" s="156">
        <f>'2014 AAU'!X3</f>
        <v>1723</v>
      </c>
      <c r="D342" s="143">
        <f>'2014 AAU'!B25</f>
        <v>0</v>
      </c>
      <c r="E342" s="157">
        <f t="shared" si="642"/>
        <v>1723</v>
      </c>
      <c r="F342" s="143">
        <f>Account_CP1!AR28-Account_CP1!AL28</f>
        <v>0</v>
      </c>
      <c r="G342" s="144">
        <f>Account_CP1!AS28-Account_CP1!AM28</f>
        <v>0</v>
      </c>
      <c r="H342" s="145">
        <f>Account_CP1!AT28-Account_CP1!AN28</f>
        <v>0</v>
      </c>
      <c r="I342" s="141">
        <f>'2014 CER'!Y3</f>
        <v>5236</v>
      </c>
      <c r="J342" s="141">
        <f>'2014 CER'!B26</f>
        <v>34788</v>
      </c>
      <c r="K342" s="148">
        <f t="shared" si="637"/>
        <v>-29552</v>
      </c>
      <c r="L342" s="141">
        <v>0</v>
      </c>
      <c r="M342" s="173">
        <f>Account_CP1!CT28-Account_CP1!CN28</f>
        <v>0</v>
      </c>
      <c r="N342" s="175">
        <f>Account_CP1!CU28-Account_CP1!CO28</f>
        <v>0</v>
      </c>
      <c r="O342" s="175">
        <f>Account_CP1!CV28-Account_CP1!CP28</f>
        <v>0</v>
      </c>
      <c r="P342" s="141" t="s">
        <v>81</v>
      </c>
      <c r="Q342" s="150" t="s">
        <v>81</v>
      </c>
      <c r="R342" s="143">
        <f>'2014 ERU'!X3</f>
        <v>77027</v>
      </c>
      <c r="S342" s="143">
        <f>'2014 ERU'!B25</f>
        <v>1009199</v>
      </c>
      <c r="T342" s="148">
        <f t="shared" si="643"/>
        <v>-932172</v>
      </c>
      <c r="U342" s="141">
        <v>0</v>
      </c>
      <c r="V342" s="149">
        <f>Account_CP1!FZ28-Account_CP1!FT28</f>
        <v>0</v>
      </c>
      <c r="W342" s="141">
        <f>Account_CP1!GA28-Account_CP1!FU28</f>
        <v>0</v>
      </c>
      <c r="X342" s="150">
        <f>Account_CP1!GB28-Account_CP1!FV28</f>
        <v>0</v>
      </c>
      <c r="Y342" s="141">
        <v>0</v>
      </c>
      <c r="Z342" s="141">
        <v>0</v>
      </c>
      <c r="AA342" s="157">
        <f t="shared" si="644"/>
        <v>0</v>
      </c>
      <c r="AB342" s="149">
        <f>Account_CP1!HD28-Account_CP1!GX28</f>
        <v>0</v>
      </c>
      <c r="AC342" s="143">
        <f>Account_CP1!HE28-Account_CP1!GY28</f>
        <v>0</v>
      </c>
      <c r="AD342" s="171">
        <f>Account_CP1!HF28-Account_CP1!GZ28</f>
        <v>0</v>
      </c>
      <c r="AE342" s="143">
        <f t="shared" si="645"/>
        <v>83986</v>
      </c>
      <c r="AF342" s="143">
        <f t="shared" si="645"/>
        <v>1043987</v>
      </c>
      <c r="AG342" s="155">
        <f t="shared" si="639"/>
        <v>-960001</v>
      </c>
      <c r="AH342" s="149">
        <f t="shared" si="590"/>
        <v>0</v>
      </c>
      <c r="AI342" s="149">
        <f t="shared" si="641"/>
        <v>0</v>
      </c>
      <c r="AJ342" s="141">
        <f t="shared" si="641"/>
        <v>0</v>
      </c>
      <c r="AK342" s="150">
        <f t="shared" si="641"/>
        <v>0</v>
      </c>
    </row>
    <row r="343" spans="1:37" x14ac:dyDescent="0.15">
      <c r="A343" s="254"/>
      <c r="B343" s="95">
        <v>2013</v>
      </c>
      <c r="C343" s="156">
        <f>'2013 AAU'!X3</f>
        <v>0</v>
      </c>
      <c r="D343" s="143">
        <f>'2013 AAU'!B25</f>
        <v>7839577</v>
      </c>
      <c r="E343" s="157">
        <f t="shared" si="642"/>
        <v>-7839577</v>
      </c>
      <c r="F343" s="143">
        <f>Account_CP1!AL28-Account_CP1!AF28</f>
        <v>3263364</v>
      </c>
      <c r="G343" s="144">
        <f>Account_CP1!AM28-Account_CP1!AG28</f>
        <v>0</v>
      </c>
      <c r="H343" s="145">
        <f>Account_CP1!AN28-Account_CP1!AH28</f>
        <v>11559</v>
      </c>
      <c r="I343" s="141">
        <f>'2013 CER'!Y3</f>
        <v>785732</v>
      </c>
      <c r="J343" s="141">
        <f>'2013 CER'!B26</f>
        <v>155149</v>
      </c>
      <c r="K343" s="148">
        <f t="shared" si="637"/>
        <v>630583</v>
      </c>
      <c r="L343" s="141">
        <v>0</v>
      </c>
      <c r="M343" s="173">
        <f>Account_CP1!CN28-Account_CP1!CH28</f>
        <v>785732</v>
      </c>
      <c r="N343" s="175">
        <f>Account_CP1!CO28-Account_CP1!CI28</f>
        <v>0</v>
      </c>
      <c r="O343" s="175">
        <f>Account_CP1!CP28-Account_CP1!CJ28</f>
        <v>0</v>
      </c>
      <c r="P343" s="141" t="s">
        <v>81</v>
      </c>
      <c r="Q343" s="150" t="s">
        <v>81</v>
      </c>
      <c r="R343" s="143">
        <f>'2013 ERU'!X3</f>
        <v>1667611</v>
      </c>
      <c r="S343" s="143">
        <f>'2013 ERU'!B25</f>
        <v>836134</v>
      </c>
      <c r="T343" s="148">
        <f t="shared" si="643"/>
        <v>831477</v>
      </c>
      <c r="U343" s="141">
        <v>0</v>
      </c>
      <c r="V343" s="149">
        <f>Account_CP1!FT28-Account_CP1!FN28</f>
        <v>1667611</v>
      </c>
      <c r="W343" s="141">
        <f>Account_CP1!FU28-Account_CP1!FO28</f>
        <v>0</v>
      </c>
      <c r="X343" s="150">
        <f>Account_CP1!FV28-Account_CP1!FP28</f>
        <v>0</v>
      </c>
      <c r="Y343" s="141">
        <v>0</v>
      </c>
      <c r="Z343" s="141">
        <v>0</v>
      </c>
      <c r="AA343" s="157">
        <f t="shared" si="644"/>
        <v>0</v>
      </c>
      <c r="AB343" s="149">
        <f>Account_CP1!GX28-Account_CP1!GR28</f>
        <v>0</v>
      </c>
      <c r="AC343" s="143">
        <f>Account_CP1!GY28-Account_CP1!GS28</f>
        <v>0</v>
      </c>
      <c r="AD343" s="171">
        <f>Account_CP1!GZ28-Account_CP1!GT28</f>
        <v>0</v>
      </c>
      <c r="AE343" s="143">
        <f t="shared" si="645"/>
        <v>2453343</v>
      </c>
      <c r="AF343" s="143">
        <f t="shared" si="645"/>
        <v>8830860</v>
      </c>
      <c r="AG343" s="155">
        <f t="shared" si="639"/>
        <v>-6377517</v>
      </c>
      <c r="AH343" s="149">
        <f t="shared" si="590"/>
        <v>0</v>
      </c>
      <c r="AI343" s="149">
        <f t="shared" si="641"/>
        <v>5716707</v>
      </c>
      <c r="AJ343" s="141">
        <f t="shared" si="641"/>
        <v>0</v>
      </c>
      <c r="AK343" s="150">
        <f t="shared" si="641"/>
        <v>11559</v>
      </c>
    </row>
    <row r="344" spans="1:37" x14ac:dyDescent="0.15">
      <c r="A344" s="254"/>
      <c r="B344" s="95">
        <v>2012</v>
      </c>
      <c r="C344" s="156">
        <f>'2012 AAU'!X3</f>
        <v>3722296</v>
      </c>
      <c r="D344" s="143">
        <f>'2012 AAU'!B25</f>
        <v>2637034</v>
      </c>
      <c r="E344" s="157">
        <f t="shared" si="642"/>
        <v>1085262</v>
      </c>
      <c r="F344" s="143">
        <f>Account_CP1!AF28-Account_CP1!Z28</f>
        <v>4076420</v>
      </c>
      <c r="G344" s="144">
        <f>Account_CP1!AG28-Account_CP1!AA28</f>
        <v>0</v>
      </c>
      <c r="H344" s="145">
        <f>Account_CP1!AH28-Account_CP1!AB28</f>
        <v>0</v>
      </c>
      <c r="I344" s="141">
        <f>'2012 CER'!Y3</f>
        <v>0</v>
      </c>
      <c r="J344" s="141">
        <f>'2012 CER'!B26</f>
        <v>0</v>
      </c>
      <c r="K344" s="148">
        <f t="shared" si="637"/>
        <v>0</v>
      </c>
      <c r="L344" s="141">
        <v>0</v>
      </c>
      <c r="M344" s="173">
        <f>Account_CP1!CH28-Account_CP1!CB28</f>
        <v>363494</v>
      </c>
      <c r="N344" s="175">
        <f>Account_CP1!CI28-Account_CP1!CC28</f>
        <v>0</v>
      </c>
      <c r="O344" s="175">
        <f>Account_CP1!CJ28-Account_CP1!CD28</f>
        <v>0</v>
      </c>
      <c r="P344" s="141" t="s">
        <v>81</v>
      </c>
      <c r="Q344" s="150" t="s">
        <v>81</v>
      </c>
      <c r="R344" s="143">
        <f>'2012 ERU'!X3</f>
        <v>337350</v>
      </c>
      <c r="S344" s="143">
        <f>'2012 ERU'!B25</f>
        <v>898763</v>
      </c>
      <c r="T344" s="148">
        <f t="shared" si="643"/>
        <v>-561413</v>
      </c>
      <c r="U344" s="141">
        <v>0</v>
      </c>
      <c r="V344" s="149">
        <f>Account_CP1!FN28-Account_CP1!FH28</f>
        <v>1165359</v>
      </c>
      <c r="W344" s="141">
        <f>Account_CP1!FO28-Account_CP1!FI28</f>
        <v>0</v>
      </c>
      <c r="X344" s="150">
        <f>Account_CP1!FP28-Account_CP1!FJ28</f>
        <v>0</v>
      </c>
      <c r="Y344" s="143">
        <f>'2012 RMU'!X3</f>
        <v>0</v>
      </c>
      <c r="Z344" s="143">
        <f>'2012 RMU'!B25</f>
        <v>0</v>
      </c>
      <c r="AA344" s="157">
        <f t="shared" si="644"/>
        <v>0</v>
      </c>
      <c r="AB344" s="149">
        <f>Account_CP1!GR28-Account_CP1!GL28</f>
        <v>0</v>
      </c>
      <c r="AC344" s="143">
        <f>Account_CP1!GS28-Account_CP1!GM28</f>
        <v>0</v>
      </c>
      <c r="AD344" s="171">
        <f>Account_CP1!GT28-Account_CP1!GN28</f>
        <v>0</v>
      </c>
      <c r="AE344" s="143">
        <f t="shared" si="645"/>
        <v>4059646</v>
      </c>
      <c r="AF344" s="143">
        <f t="shared" si="645"/>
        <v>3535797</v>
      </c>
      <c r="AG344" s="155">
        <f t="shared" si="639"/>
        <v>523849</v>
      </c>
      <c r="AH344" s="149">
        <f t="shared" si="590"/>
        <v>0</v>
      </c>
      <c r="AI344" s="149">
        <f t="shared" si="641"/>
        <v>5605273</v>
      </c>
      <c r="AJ344" s="141">
        <f t="shared" si="641"/>
        <v>0</v>
      </c>
      <c r="AK344" s="150">
        <f t="shared" si="641"/>
        <v>0</v>
      </c>
    </row>
    <row r="345" spans="1:37" x14ac:dyDescent="0.15">
      <c r="A345" s="254"/>
      <c r="B345" s="95">
        <v>2011</v>
      </c>
      <c r="C345" s="156">
        <f>'2011 AAU'!X3</f>
        <v>4127961</v>
      </c>
      <c r="D345" s="143">
        <f>'2011 AAU'!B25</f>
        <v>37038421</v>
      </c>
      <c r="E345" s="157">
        <f t="shared" si="642"/>
        <v>-32910460</v>
      </c>
      <c r="F345" s="143">
        <f>Account_CP1!Z28-Account_CP1!T28</f>
        <v>5563062</v>
      </c>
      <c r="G345" s="144">
        <f>Account_CP1!AA28-Account_CP1!U28</f>
        <v>0</v>
      </c>
      <c r="H345" s="145">
        <f>Account_CP1!AB28-Account_CP1!V28</f>
        <v>0</v>
      </c>
      <c r="I345" s="141">
        <f>'2011 CER'!Y3</f>
        <v>1078419</v>
      </c>
      <c r="J345" s="141">
        <f>'2011 CER'!B26</f>
        <v>445830</v>
      </c>
      <c r="K345" s="148">
        <f t="shared" si="637"/>
        <v>632589</v>
      </c>
      <c r="L345" s="141">
        <v>0</v>
      </c>
      <c r="M345" s="173">
        <f>Account_CP1!CB28-Account_CP1!BV28</f>
        <v>648014</v>
      </c>
      <c r="N345" s="175">
        <f>Account_CP1!CC28-Account_CP1!BW28</f>
        <v>0</v>
      </c>
      <c r="O345" s="175">
        <f>Account_CP1!CD28-Account_CP1!BX28</f>
        <v>0</v>
      </c>
      <c r="P345" s="141" t="s">
        <v>81</v>
      </c>
      <c r="Q345" s="150" t="s">
        <v>81</v>
      </c>
      <c r="R345" s="143">
        <f>'2011 ERU'!X3</f>
        <v>714506</v>
      </c>
      <c r="S345" s="143">
        <f>'2011 ERU'!B25</f>
        <v>142669</v>
      </c>
      <c r="T345" s="148">
        <f t="shared" si="643"/>
        <v>571837</v>
      </c>
      <c r="U345" s="141">
        <v>0</v>
      </c>
      <c r="V345" s="149">
        <f>Account_CP1!FH28-Account_CP1!FB28</f>
        <v>183378</v>
      </c>
      <c r="W345" s="141">
        <f>Account_CP1!FI28-Account_CP1!FC28</f>
        <v>0</v>
      </c>
      <c r="X345" s="150">
        <f>Account_CP1!FJ28-Account_CP1!FD28</f>
        <v>0</v>
      </c>
      <c r="Y345" s="143">
        <f>'2011 RMU'!X3</f>
        <v>0</v>
      </c>
      <c r="Z345" s="143">
        <f>'2011 RMU'!B25</f>
        <v>0</v>
      </c>
      <c r="AA345" s="157">
        <f t="shared" si="644"/>
        <v>0</v>
      </c>
      <c r="AB345" s="149">
        <f>Account_CP1!GL28</f>
        <v>0</v>
      </c>
      <c r="AC345" s="143">
        <f>Account_CP1!GM28</f>
        <v>0</v>
      </c>
      <c r="AD345" s="171">
        <f>Account_CP1!GN28</f>
        <v>0</v>
      </c>
      <c r="AE345" s="143">
        <f t="shared" si="645"/>
        <v>5920886</v>
      </c>
      <c r="AF345" s="143">
        <f t="shared" si="645"/>
        <v>37626920</v>
      </c>
      <c r="AG345" s="155">
        <f t="shared" si="639"/>
        <v>-31706034</v>
      </c>
      <c r="AH345" s="149">
        <f t="shared" si="590"/>
        <v>0</v>
      </c>
      <c r="AI345" s="149">
        <f t="shared" si="641"/>
        <v>6394454</v>
      </c>
      <c r="AJ345" s="141">
        <f t="shared" si="641"/>
        <v>0</v>
      </c>
      <c r="AK345" s="150">
        <f t="shared" si="641"/>
        <v>0</v>
      </c>
    </row>
    <row r="346" spans="1:37" x14ac:dyDescent="0.15">
      <c r="A346" s="254"/>
      <c r="B346" s="95">
        <v>2010</v>
      </c>
      <c r="C346" s="156">
        <f>'2010 AAU'!X3</f>
        <v>3603211</v>
      </c>
      <c r="D346" s="143">
        <f>'2010 AAU'!B25</f>
        <v>6861142</v>
      </c>
      <c r="E346" s="157">
        <f t="shared" si="642"/>
        <v>-3257931</v>
      </c>
      <c r="F346" s="143">
        <f>Account_CP1!T28-Account_CP1!N28</f>
        <v>3776687</v>
      </c>
      <c r="G346" s="144">
        <f>Account_CP1!U28-Account_CP1!O28</f>
        <v>0</v>
      </c>
      <c r="H346" s="145">
        <f>Account_CP1!V28-Account_CP1!P28</f>
        <v>0</v>
      </c>
      <c r="I346" s="141">
        <f>'2010 CER'!Y3</f>
        <v>2042899</v>
      </c>
      <c r="J346" s="141">
        <f>'2010 CER'!B26</f>
        <v>337000</v>
      </c>
      <c r="K346" s="148">
        <f t="shared" si="637"/>
        <v>1705899</v>
      </c>
      <c r="L346" s="141">
        <v>0</v>
      </c>
      <c r="M346" s="173">
        <f>Account_CP1!BV28-Account_CP1!BP28</f>
        <v>1550891</v>
      </c>
      <c r="N346" s="175">
        <f>Account_CP1!BW28-Account_CP1!BQ28</f>
        <v>0</v>
      </c>
      <c r="O346" s="175">
        <f>Account_CP1!BX28-Account_CP1!BR28</f>
        <v>0</v>
      </c>
      <c r="P346" s="141" t="s">
        <v>81</v>
      </c>
      <c r="Q346" s="150" t="s">
        <v>81</v>
      </c>
      <c r="R346" s="143">
        <f>'2010 ERU'!X3</f>
        <v>973979</v>
      </c>
      <c r="S346" s="143">
        <f>'2010 ERU'!B25</f>
        <v>1734690</v>
      </c>
      <c r="T346" s="148">
        <f t="shared" si="643"/>
        <v>-760711</v>
      </c>
      <c r="U346" s="141">
        <v>0</v>
      </c>
      <c r="V346" s="149">
        <f>Account_CP1!FB28-Account_CP1!EV28</f>
        <v>461637</v>
      </c>
      <c r="W346" s="141">
        <f>Account_CP1!FC28-Account_CP1!EW28</f>
        <v>0</v>
      </c>
      <c r="X346" s="150">
        <f>Account_CP1!FD28-Account_CP1!EX28</f>
        <v>0</v>
      </c>
      <c r="Y346" s="143">
        <v>0</v>
      </c>
      <c r="Z346" s="143">
        <v>0</v>
      </c>
      <c r="AA346" s="157">
        <f t="shared" si="644"/>
        <v>0</v>
      </c>
      <c r="AB346" s="149" t="s">
        <v>81</v>
      </c>
      <c r="AC346" s="143" t="s">
        <v>81</v>
      </c>
      <c r="AD346" s="171" t="s">
        <v>81</v>
      </c>
      <c r="AE346" s="143">
        <f t="shared" si="645"/>
        <v>6620089</v>
      </c>
      <c r="AF346" s="143">
        <f t="shared" si="645"/>
        <v>8932832</v>
      </c>
      <c r="AG346" s="155">
        <f t="shared" si="639"/>
        <v>-2312743</v>
      </c>
      <c r="AH346" s="149">
        <f t="shared" si="590"/>
        <v>0</v>
      </c>
      <c r="AI346" s="149">
        <f t="shared" si="641"/>
        <v>5789215</v>
      </c>
      <c r="AJ346" s="141">
        <f t="shared" si="641"/>
        <v>0</v>
      </c>
      <c r="AK346" s="150">
        <f t="shared" si="641"/>
        <v>0</v>
      </c>
    </row>
    <row r="347" spans="1:37" x14ac:dyDescent="0.15">
      <c r="A347" s="254"/>
      <c r="B347" s="95">
        <v>2009</v>
      </c>
      <c r="C347" s="156">
        <f>'2009 AAU'!X3</f>
        <v>2444021</v>
      </c>
      <c r="D347" s="143">
        <f>'2009 AAU'!B25</f>
        <v>6239269</v>
      </c>
      <c r="E347" s="157">
        <f t="shared" si="642"/>
        <v>-3795248</v>
      </c>
      <c r="F347" s="143">
        <f>Account_CP1!N28-Account_CP1!H28</f>
        <v>6103720</v>
      </c>
      <c r="G347" s="144">
        <f>Account_CP1!O28-Account_CP1!I28</f>
        <v>0</v>
      </c>
      <c r="H347" s="145">
        <f>Account_CP1!P28-Account_CP1!J28</f>
        <v>0</v>
      </c>
      <c r="I347" s="141">
        <f>'2009 CER'!Y3</f>
        <v>862599</v>
      </c>
      <c r="J347" s="141">
        <f>'2009 CER'!B26</f>
        <v>480001</v>
      </c>
      <c r="K347" s="148">
        <f t="shared" si="637"/>
        <v>382598</v>
      </c>
      <c r="L347" s="141">
        <v>0</v>
      </c>
      <c r="M347" s="173">
        <f>Account_CP1!BP28-Account_CP1!BJ28</f>
        <v>0</v>
      </c>
      <c r="N347" s="175">
        <f>Account_CP1!BQ28-Account_CP1!BK28</f>
        <v>0</v>
      </c>
      <c r="O347" s="175">
        <f>Account_CP1!BR28-Account_CP1!BL28</f>
        <v>0</v>
      </c>
      <c r="P347" s="141" t="s">
        <v>81</v>
      </c>
      <c r="Q347" s="150" t="s">
        <v>81</v>
      </c>
      <c r="R347" s="143">
        <f>'2009 ERU'!X3</f>
        <v>109301</v>
      </c>
      <c r="S347" s="143">
        <f>'2009 ERU'!B25</f>
        <v>72184</v>
      </c>
      <c r="T347" s="148">
        <f t="shared" si="643"/>
        <v>37117</v>
      </c>
      <c r="U347" s="141">
        <v>0</v>
      </c>
      <c r="V347" s="149">
        <f>Account_CP1!EV28-Account_CP1!EP28</f>
        <v>0</v>
      </c>
      <c r="W347" s="141">
        <f>Account_CP1!EW28-Account_CP1!EQ28</f>
        <v>0</v>
      </c>
      <c r="X347" s="150">
        <f>Account_CP1!EX28-Account_CP1!ER28</f>
        <v>0</v>
      </c>
      <c r="Y347" s="143">
        <v>0</v>
      </c>
      <c r="Z347" s="143">
        <v>0</v>
      </c>
      <c r="AA347" s="157">
        <f t="shared" si="644"/>
        <v>0</v>
      </c>
      <c r="AB347" s="149" t="s">
        <v>81</v>
      </c>
      <c r="AC347" s="143" t="s">
        <v>81</v>
      </c>
      <c r="AD347" s="171" t="s">
        <v>81</v>
      </c>
      <c r="AE347" s="143">
        <f t="shared" si="645"/>
        <v>3415921</v>
      </c>
      <c r="AF347" s="143">
        <f t="shared" si="645"/>
        <v>6791454</v>
      </c>
      <c r="AG347" s="155">
        <f t="shared" si="639"/>
        <v>-3375533</v>
      </c>
      <c r="AH347" s="149">
        <f t="shared" si="590"/>
        <v>0</v>
      </c>
      <c r="AI347" s="149">
        <f t="shared" si="641"/>
        <v>6103720</v>
      </c>
      <c r="AJ347" s="141">
        <f t="shared" si="641"/>
        <v>0</v>
      </c>
      <c r="AK347" s="150">
        <f t="shared" si="641"/>
        <v>0</v>
      </c>
    </row>
    <row r="348" spans="1:37" x14ac:dyDescent="0.15">
      <c r="A348" s="254"/>
      <c r="B348" s="95">
        <v>2008</v>
      </c>
      <c r="C348" s="156">
        <f>'2008 AAU'!X3</f>
        <v>0</v>
      </c>
      <c r="D348" s="143">
        <f>'2008 AAU'!B25</f>
        <v>2358291</v>
      </c>
      <c r="E348" s="157">
        <f t="shared" si="642"/>
        <v>-2358291</v>
      </c>
      <c r="F348" s="143">
        <f>Account_CP1!H28</f>
        <v>0</v>
      </c>
      <c r="G348" s="144">
        <f>Account_CP1!I28</f>
        <v>0</v>
      </c>
      <c r="H348" s="145">
        <f>Account_CP1!J28</f>
        <v>0</v>
      </c>
      <c r="I348" s="141">
        <f>'2008 CER'!Y3</f>
        <v>271751</v>
      </c>
      <c r="J348" s="141">
        <f>'2008 CER'!B26</f>
        <v>38000</v>
      </c>
      <c r="K348" s="148">
        <f t="shared" si="637"/>
        <v>233751</v>
      </c>
      <c r="L348" s="141">
        <v>0</v>
      </c>
      <c r="M348" s="173">
        <f>Account_CP1!BJ28</f>
        <v>0</v>
      </c>
      <c r="N348" s="175">
        <f>Account_CP1!BK28</f>
        <v>0</v>
      </c>
      <c r="O348" s="175">
        <f>Account_CP1!BL28</f>
        <v>0</v>
      </c>
      <c r="P348" s="141" t="s">
        <v>81</v>
      </c>
      <c r="Q348" s="150" t="s">
        <v>81</v>
      </c>
      <c r="R348" s="143">
        <v>0</v>
      </c>
      <c r="S348" s="143">
        <v>0</v>
      </c>
      <c r="T348" s="148">
        <f t="shared" si="643"/>
        <v>0</v>
      </c>
      <c r="U348" s="141">
        <v>0</v>
      </c>
      <c r="V348" s="149">
        <f>Account_CP1!EP28</f>
        <v>0</v>
      </c>
      <c r="W348" s="141">
        <f>Account_CP1!EQ28</f>
        <v>0</v>
      </c>
      <c r="X348" s="150">
        <f>Account_CP1!ER28</f>
        <v>0</v>
      </c>
      <c r="Y348" s="143">
        <v>0</v>
      </c>
      <c r="Z348" s="143">
        <v>0</v>
      </c>
      <c r="AA348" s="157">
        <f t="shared" si="644"/>
        <v>0</v>
      </c>
      <c r="AB348" s="149" t="s">
        <v>81</v>
      </c>
      <c r="AC348" s="143" t="s">
        <v>81</v>
      </c>
      <c r="AD348" s="171" t="s">
        <v>81</v>
      </c>
      <c r="AE348" s="143">
        <f t="shared" si="645"/>
        <v>271751</v>
      </c>
      <c r="AF348" s="143">
        <f t="shared" si="645"/>
        <v>2396291</v>
      </c>
      <c r="AG348" s="155">
        <f t="shared" si="639"/>
        <v>-2124540</v>
      </c>
      <c r="AH348" s="149">
        <f t="shared" si="590"/>
        <v>0</v>
      </c>
      <c r="AI348" s="149">
        <f t="shared" si="641"/>
        <v>0</v>
      </c>
      <c r="AJ348" s="141">
        <f t="shared" si="641"/>
        <v>0</v>
      </c>
      <c r="AK348" s="150">
        <f t="shared" si="641"/>
        <v>0</v>
      </c>
    </row>
    <row r="349" spans="1:37" ht="15" x14ac:dyDescent="0.15">
      <c r="A349" s="255"/>
      <c r="B349" s="96" t="s">
        <v>233</v>
      </c>
      <c r="C349" s="151">
        <f t="shared" ref="C349:O349" si="646">SUM(C335:C348)</f>
        <v>13899212</v>
      </c>
      <c r="D349" s="152">
        <f t="shared" si="646"/>
        <v>63836870</v>
      </c>
      <c r="E349" s="153">
        <f t="shared" si="646"/>
        <v>-49937658</v>
      </c>
      <c r="F349" s="172">
        <f t="shared" si="646"/>
        <v>97066552</v>
      </c>
      <c r="G349" s="152">
        <f t="shared" si="646"/>
        <v>177669</v>
      </c>
      <c r="H349" s="181">
        <f t="shared" si="646"/>
        <v>11559</v>
      </c>
      <c r="I349" s="176">
        <f t="shared" si="646"/>
        <v>5292254</v>
      </c>
      <c r="J349" s="176">
        <f t="shared" si="646"/>
        <v>1697157</v>
      </c>
      <c r="K349" s="176">
        <f t="shared" si="646"/>
        <v>3595097</v>
      </c>
      <c r="L349" s="176">
        <f t="shared" si="646"/>
        <v>246966</v>
      </c>
      <c r="M349" s="176">
        <f t="shared" si="646"/>
        <v>3348131</v>
      </c>
      <c r="N349" s="176">
        <f t="shared" si="646"/>
        <v>0</v>
      </c>
      <c r="O349" s="176">
        <f t="shared" si="646"/>
        <v>0</v>
      </c>
      <c r="P349" s="154" t="s">
        <v>81</v>
      </c>
      <c r="Q349" s="170" t="s">
        <v>81</v>
      </c>
      <c r="R349" s="152">
        <f t="shared" ref="R349:AK349" si="647">SUM(R335:R348)</f>
        <v>5100475</v>
      </c>
      <c r="S349" s="152">
        <f t="shared" si="647"/>
        <v>7584725</v>
      </c>
      <c r="T349" s="153">
        <f t="shared" si="647"/>
        <v>-2484250</v>
      </c>
      <c r="U349" s="152">
        <f t="shared" si="647"/>
        <v>2327000</v>
      </c>
      <c r="V349" s="174">
        <f t="shared" si="647"/>
        <v>3477985</v>
      </c>
      <c r="W349" s="176">
        <f t="shared" si="647"/>
        <v>0</v>
      </c>
      <c r="X349" s="187">
        <f t="shared" si="647"/>
        <v>0</v>
      </c>
      <c r="Y349" s="152">
        <f t="shared" si="647"/>
        <v>0</v>
      </c>
      <c r="Z349" s="152">
        <f t="shared" si="647"/>
        <v>0</v>
      </c>
      <c r="AA349" s="153">
        <f t="shared" si="647"/>
        <v>0</v>
      </c>
      <c r="AB349" s="172">
        <f t="shared" si="647"/>
        <v>5893653</v>
      </c>
      <c r="AC349" s="152">
        <f t="shared" si="647"/>
        <v>0</v>
      </c>
      <c r="AD349" s="160">
        <f t="shared" si="647"/>
        <v>0</v>
      </c>
      <c r="AE349" s="152">
        <f t="shared" si="647"/>
        <v>24291941</v>
      </c>
      <c r="AF349" s="152">
        <f t="shared" si="647"/>
        <v>73118752</v>
      </c>
      <c r="AG349" s="153">
        <f t="shared" si="647"/>
        <v>-48826811</v>
      </c>
      <c r="AH349" s="152">
        <f t="shared" si="647"/>
        <v>2573966</v>
      </c>
      <c r="AI349" s="159">
        <f t="shared" si="647"/>
        <v>109786321</v>
      </c>
      <c r="AJ349" s="152">
        <f t="shared" si="647"/>
        <v>177669</v>
      </c>
      <c r="AK349" s="160">
        <f t="shared" si="647"/>
        <v>11559</v>
      </c>
    </row>
    <row r="350" spans="1:37" x14ac:dyDescent="0.15">
      <c r="A350" s="253" t="s">
        <v>173</v>
      </c>
      <c r="B350" s="94">
        <v>2021</v>
      </c>
      <c r="C350" s="156" t="s">
        <v>81</v>
      </c>
      <c r="D350" s="143" t="s">
        <v>81</v>
      </c>
      <c r="E350" s="157" t="s">
        <v>81</v>
      </c>
      <c r="F350" s="143" t="s">
        <v>81</v>
      </c>
      <c r="G350" s="144" t="s">
        <v>81</v>
      </c>
      <c r="H350" s="145" t="s">
        <v>81</v>
      </c>
      <c r="I350" s="141">
        <f>'2021 CER'!$Z$3</f>
        <v>0</v>
      </c>
      <c r="J350" s="141">
        <f>'2021 CER'!$B$27</f>
        <v>0</v>
      </c>
      <c r="K350" s="148">
        <f t="shared" ref="K350" si="648">I350-J350</f>
        <v>0</v>
      </c>
      <c r="L350" s="141">
        <v>0</v>
      </c>
      <c r="M350" s="149" t="str">
        <f>Account_CP1!$EJ$22</f>
        <v>n/a</v>
      </c>
      <c r="N350" s="175">
        <f>Account_CP1!$EE$22-Account_CP1!$DY$22</f>
        <v>0</v>
      </c>
      <c r="O350" s="141" t="str">
        <f>Account_CP1!$EL$22</f>
        <v>n/a</v>
      </c>
      <c r="P350" s="141" t="s">
        <v>81</v>
      </c>
      <c r="Q350" s="150" t="s">
        <v>81</v>
      </c>
      <c r="R350" s="143" t="s">
        <v>81</v>
      </c>
      <c r="S350" s="143" t="s">
        <v>81</v>
      </c>
      <c r="T350" s="148" t="s">
        <v>81</v>
      </c>
      <c r="U350" s="141"/>
      <c r="V350" s="149" t="s">
        <v>81</v>
      </c>
      <c r="W350" s="141" t="s">
        <v>81</v>
      </c>
      <c r="X350" s="150" t="s">
        <v>81</v>
      </c>
      <c r="Y350" s="141" t="s">
        <v>81</v>
      </c>
      <c r="Z350" s="141" t="s">
        <v>81</v>
      </c>
      <c r="AA350" s="157" t="s">
        <v>81</v>
      </c>
      <c r="AB350" s="149" t="s">
        <v>81</v>
      </c>
      <c r="AC350" s="141" t="s">
        <v>81</v>
      </c>
      <c r="AD350" s="150" t="s">
        <v>81</v>
      </c>
      <c r="AE350" s="141">
        <f t="shared" ref="AE350" si="649">SUM(I350)</f>
        <v>0</v>
      </c>
      <c r="AF350" s="141">
        <f t="shared" ref="AF350" si="650">SUM(J350)</f>
        <v>0</v>
      </c>
      <c r="AG350" s="155">
        <f t="shared" ref="AG350" si="651">AE350-AF350</f>
        <v>0</v>
      </c>
      <c r="AH350" s="149">
        <f t="shared" ref="AH350" si="652">SUM(L350,U350)</f>
        <v>0</v>
      </c>
      <c r="AI350" s="149">
        <f t="shared" ref="AI350" si="653">SUM(F350,M350,V350,AB350)</f>
        <v>0</v>
      </c>
      <c r="AJ350" s="141">
        <f t="shared" ref="AJ350" si="654">SUM(G350,N350,W350,AC350)</f>
        <v>0</v>
      </c>
      <c r="AK350" s="150">
        <f t="shared" ref="AK350" si="655">SUM(H350,O350,X350,AD350)</f>
        <v>0</v>
      </c>
    </row>
    <row r="351" spans="1:37" x14ac:dyDescent="0.15">
      <c r="A351" s="254"/>
      <c r="B351" s="94">
        <v>2020</v>
      </c>
      <c r="C351" s="156" t="s">
        <v>81</v>
      </c>
      <c r="D351" s="143" t="s">
        <v>81</v>
      </c>
      <c r="E351" s="157" t="s">
        <v>81</v>
      </c>
      <c r="F351" s="143" t="s">
        <v>81</v>
      </c>
      <c r="G351" s="144" t="s">
        <v>81</v>
      </c>
      <c r="H351" s="145" t="s">
        <v>81</v>
      </c>
      <c r="I351" s="141">
        <f>'2020 CER'!$Z$3</f>
        <v>0</v>
      </c>
      <c r="J351" s="141">
        <f>'2020 CER'!$B$27</f>
        <v>0</v>
      </c>
      <c r="K351" s="148">
        <f t="shared" ref="K351" si="656">I351-J351</f>
        <v>0</v>
      </c>
      <c r="L351" s="141">
        <v>0</v>
      </c>
      <c r="M351" s="173">
        <f>Account_CP1!$ED$22-Account_CP1!$DX$22</f>
        <v>0</v>
      </c>
      <c r="N351" s="175">
        <f>Account_CP1!$EE$22-Account_CP1!$DY$22</f>
        <v>0</v>
      </c>
      <c r="O351" s="175">
        <f>Account_CP1!$EF$22-Account_CP1!$DZ$22</f>
        <v>0</v>
      </c>
      <c r="P351" s="141" t="s">
        <v>81</v>
      </c>
      <c r="Q351" s="150" t="s">
        <v>81</v>
      </c>
      <c r="R351" s="143" t="s">
        <v>81</v>
      </c>
      <c r="S351" s="143" t="s">
        <v>81</v>
      </c>
      <c r="T351" s="148" t="s">
        <v>81</v>
      </c>
      <c r="U351" s="141"/>
      <c r="V351" s="149" t="s">
        <v>81</v>
      </c>
      <c r="W351" s="141" t="s">
        <v>81</v>
      </c>
      <c r="X351" s="150" t="s">
        <v>81</v>
      </c>
      <c r="Y351" s="141" t="s">
        <v>81</v>
      </c>
      <c r="Z351" s="141" t="s">
        <v>81</v>
      </c>
      <c r="AA351" s="157" t="s">
        <v>81</v>
      </c>
      <c r="AB351" s="149" t="s">
        <v>81</v>
      </c>
      <c r="AC351" s="141" t="s">
        <v>81</v>
      </c>
      <c r="AD351" s="150" t="s">
        <v>81</v>
      </c>
      <c r="AE351" s="141">
        <f t="shared" ref="AE351" si="657">SUM(I351)</f>
        <v>0</v>
      </c>
      <c r="AF351" s="141">
        <f t="shared" ref="AF351" si="658">SUM(J351)</f>
        <v>0</v>
      </c>
      <c r="AG351" s="155">
        <f t="shared" ref="AG351" si="659">AE351-AF351</f>
        <v>0</v>
      </c>
      <c r="AH351" s="149">
        <f t="shared" ref="AH351" si="660">SUM(L351,U351)</f>
        <v>0</v>
      </c>
      <c r="AI351" s="149">
        <f t="shared" ref="AI351" si="661">SUM(F351,M351,V351,AB351)</f>
        <v>0</v>
      </c>
      <c r="AJ351" s="141">
        <f t="shared" ref="AJ351" si="662">SUM(G351,N351,W351,AC351)</f>
        <v>0</v>
      </c>
      <c r="AK351" s="150">
        <f t="shared" ref="AK351" si="663">SUM(H351,O351,X351,AD351)</f>
        <v>0</v>
      </c>
    </row>
    <row r="352" spans="1:37" x14ac:dyDescent="0.15">
      <c r="A352" s="254"/>
      <c r="B352" s="94">
        <v>2019</v>
      </c>
      <c r="C352" s="156" t="s">
        <v>81</v>
      </c>
      <c r="D352" s="143" t="s">
        <v>81</v>
      </c>
      <c r="E352" s="157" t="s">
        <v>81</v>
      </c>
      <c r="F352" s="143" t="s">
        <v>81</v>
      </c>
      <c r="G352" s="144" t="s">
        <v>81</v>
      </c>
      <c r="H352" s="145" t="s">
        <v>81</v>
      </c>
      <c r="I352" s="141">
        <f>'2019 CER'!$Z$3</f>
        <v>0</v>
      </c>
      <c r="J352" s="141">
        <f>'2019 CER'!$B$27</f>
        <v>0</v>
      </c>
      <c r="K352" s="148">
        <f t="shared" ref="K352:K363" si="664">I352-J352</f>
        <v>0</v>
      </c>
      <c r="L352" s="141">
        <v>0</v>
      </c>
      <c r="M352" s="173">
        <f>Account_CP1!$DX$22-Account_CP1!$DR$22</f>
        <v>0</v>
      </c>
      <c r="N352" s="175">
        <f>Account_CP1!$DY$22-Account_CP1!$DS$22</f>
        <v>0</v>
      </c>
      <c r="O352" s="175">
        <f>Account_CP1!$DZ$22-Account_CP1!$DT$22</f>
        <v>0</v>
      </c>
      <c r="P352" s="141" t="s">
        <v>81</v>
      </c>
      <c r="Q352" s="150" t="s">
        <v>81</v>
      </c>
      <c r="R352" s="143" t="s">
        <v>81</v>
      </c>
      <c r="S352" s="143" t="s">
        <v>81</v>
      </c>
      <c r="T352" s="148" t="s">
        <v>81</v>
      </c>
      <c r="U352" s="141">
        <v>4814441</v>
      </c>
      <c r="V352" s="149" t="s">
        <v>81</v>
      </c>
      <c r="W352" s="141" t="s">
        <v>81</v>
      </c>
      <c r="X352" s="150" t="s">
        <v>81</v>
      </c>
      <c r="Y352" s="141" t="s">
        <v>81</v>
      </c>
      <c r="Z352" s="141" t="s">
        <v>81</v>
      </c>
      <c r="AA352" s="157" t="s">
        <v>81</v>
      </c>
      <c r="AB352" s="149" t="s">
        <v>81</v>
      </c>
      <c r="AC352" s="141" t="s">
        <v>81</v>
      </c>
      <c r="AD352" s="150" t="s">
        <v>81</v>
      </c>
      <c r="AE352" s="141">
        <f t="shared" ref="AE352:AF355" si="665">SUM(I352)</f>
        <v>0</v>
      </c>
      <c r="AF352" s="141">
        <f t="shared" ref="AF352" si="666">SUM(J352)</f>
        <v>0</v>
      </c>
      <c r="AG352" s="155">
        <f t="shared" ref="AG352:AG363" si="667">AE352-AF352</f>
        <v>0</v>
      </c>
      <c r="AH352" s="149">
        <f t="shared" ref="AH352" si="668">SUM(L352,U352)</f>
        <v>4814441</v>
      </c>
      <c r="AI352" s="149">
        <f t="shared" ref="AI352:AK363" si="669">SUM(F352,M352,V352,AB352)</f>
        <v>0</v>
      </c>
      <c r="AJ352" s="141">
        <f t="shared" si="669"/>
        <v>0</v>
      </c>
      <c r="AK352" s="150">
        <f t="shared" si="669"/>
        <v>0</v>
      </c>
    </row>
    <row r="353" spans="1:37" x14ac:dyDescent="0.15">
      <c r="A353" s="254"/>
      <c r="B353" s="94">
        <v>2018</v>
      </c>
      <c r="C353" s="156" t="s">
        <v>81</v>
      </c>
      <c r="D353" s="143" t="s">
        <v>81</v>
      </c>
      <c r="E353" s="157" t="s">
        <v>81</v>
      </c>
      <c r="F353" s="143" t="s">
        <v>81</v>
      </c>
      <c r="G353" s="144" t="s">
        <v>81</v>
      </c>
      <c r="H353" s="145" t="s">
        <v>81</v>
      </c>
      <c r="I353" s="141">
        <f>'2018 CER'!$Z$3</f>
        <v>0</v>
      </c>
      <c r="J353" s="141">
        <f>'2018 CER'!$B$27</f>
        <v>0</v>
      </c>
      <c r="K353" s="148">
        <f t="shared" si="664"/>
        <v>0</v>
      </c>
      <c r="L353" s="141">
        <v>0</v>
      </c>
      <c r="M353" s="173">
        <f>Account_CP1!$DR$22-Account_CP1!$DL$22</f>
        <v>0</v>
      </c>
      <c r="N353" s="175">
        <f>Account_CP1!$DS$22-Account_CP1!$DM$22</f>
        <v>0</v>
      </c>
      <c r="O353" s="175">
        <f>Account_CP1!$DT$22-Account_CP1!$DN$22</f>
        <v>0</v>
      </c>
      <c r="P353" s="141" t="s">
        <v>81</v>
      </c>
      <c r="Q353" s="150" t="s">
        <v>81</v>
      </c>
      <c r="R353" s="143" t="s">
        <v>81</v>
      </c>
      <c r="S353" s="143" t="s">
        <v>81</v>
      </c>
      <c r="T353" s="148" t="s">
        <v>81</v>
      </c>
      <c r="U353" s="141">
        <v>0</v>
      </c>
      <c r="V353" s="149" t="s">
        <v>81</v>
      </c>
      <c r="W353" s="141" t="s">
        <v>81</v>
      </c>
      <c r="X353" s="150" t="s">
        <v>81</v>
      </c>
      <c r="Y353" s="141" t="s">
        <v>81</v>
      </c>
      <c r="Z353" s="141" t="s">
        <v>81</v>
      </c>
      <c r="AA353" s="157" t="s">
        <v>81</v>
      </c>
      <c r="AB353" s="149" t="s">
        <v>81</v>
      </c>
      <c r="AC353" s="141" t="s">
        <v>81</v>
      </c>
      <c r="AD353" s="150" t="s">
        <v>81</v>
      </c>
      <c r="AE353" s="141">
        <f t="shared" si="665"/>
        <v>0</v>
      </c>
      <c r="AF353" s="141">
        <f t="shared" si="665"/>
        <v>0</v>
      </c>
      <c r="AG353" s="155">
        <f t="shared" si="667"/>
        <v>0</v>
      </c>
      <c r="AH353" s="149">
        <f t="shared" si="590"/>
        <v>0</v>
      </c>
      <c r="AI353" s="149">
        <f t="shared" si="669"/>
        <v>0</v>
      </c>
      <c r="AJ353" s="141">
        <f t="shared" si="669"/>
        <v>0</v>
      </c>
      <c r="AK353" s="150">
        <f t="shared" si="669"/>
        <v>0</v>
      </c>
    </row>
    <row r="354" spans="1:37" x14ac:dyDescent="0.15">
      <c r="A354" s="254"/>
      <c r="B354" s="94">
        <v>2017</v>
      </c>
      <c r="C354" s="156" t="s">
        <v>81</v>
      </c>
      <c r="D354" s="143" t="s">
        <v>81</v>
      </c>
      <c r="E354" s="157" t="s">
        <v>81</v>
      </c>
      <c r="F354" s="143" t="s">
        <v>81</v>
      </c>
      <c r="G354" s="144" t="s">
        <v>81</v>
      </c>
      <c r="H354" s="145" t="s">
        <v>81</v>
      </c>
      <c r="I354" s="141">
        <f>'2017 CER'!$Z$3</f>
        <v>0</v>
      </c>
      <c r="J354" s="141">
        <f>'2017 CER'!$B$27</f>
        <v>0</v>
      </c>
      <c r="K354" s="148">
        <f t="shared" si="664"/>
        <v>0</v>
      </c>
      <c r="L354" s="141">
        <v>42966159</v>
      </c>
      <c r="M354" s="173">
        <f>Account_CP1!$DL$22-Account_CP1!$DF$22</f>
        <v>0</v>
      </c>
      <c r="N354" s="175">
        <f>Account_CP1!$DM$22-Account_CP1!$DG$22</f>
        <v>0</v>
      </c>
      <c r="O354" s="175">
        <f>Account_CP1!$DN$22-Account_CP1!$DH$22</f>
        <v>0</v>
      </c>
      <c r="P354" s="141" t="s">
        <v>81</v>
      </c>
      <c r="Q354" s="150" t="s">
        <v>81</v>
      </c>
      <c r="R354" s="143" t="s">
        <v>81</v>
      </c>
      <c r="S354" s="143" t="s">
        <v>81</v>
      </c>
      <c r="T354" s="148" t="s">
        <v>81</v>
      </c>
      <c r="U354" s="141">
        <v>37574448</v>
      </c>
      <c r="V354" s="149" t="s">
        <v>81</v>
      </c>
      <c r="W354" s="141" t="s">
        <v>81</v>
      </c>
      <c r="X354" s="150" t="s">
        <v>81</v>
      </c>
      <c r="Y354" s="141" t="s">
        <v>81</v>
      </c>
      <c r="Z354" s="141" t="s">
        <v>81</v>
      </c>
      <c r="AA354" s="157" t="s">
        <v>81</v>
      </c>
      <c r="AB354" s="149" t="s">
        <v>81</v>
      </c>
      <c r="AC354" s="141" t="s">
        <v>81</v>
      </c>
      <c r="AD354" s="150" t="s">
        <v>81</v>
      </c>
      <c r="AE354" s="141">
        <f t="shared" si="665"/>
        <v>0</v>
      </c>
      <c r="AF354" s="141">
        <f t="shared" si="665"/>
        <v>0</v>
      </c>
      <c r="AG354" s="155">
        <f t="shared" si="667"/>
        <v>0</v>
      </c>
      <c r="AH354" s="149">
        <f t="shared" si="590"/>
        <v>80540607</v>
      </c>
      <c r="AI354" s="149">
        <f t="shared" si="669"/>
        <v>0</v>
      </c>
      <c r="AJ354" s="141">
        <f t="shared" si="669"/>
        <v>0</v>
      </c>
      <c r="AK354" s="150">
        <f t="shared" si="669"/>
        <v>0</v>
      </c>
    </row>
    <row r="355" spans="1:37" x14ac:dyDescent="0.15">
      <c r="A355" s="254"/>
      <c r="B355" s="95">
        <v>2016</v>
      </c>
      <c r="C355" s="156" t="s">
        <v>81</v>
      </c>
      <c r="D355" s="143" t="s">
        <v>81</v>
      </c>
      <c r="E355" s="157" t="s">
        <v>81</v>
      </c>
      <c r="F355" s="143" t="s">
        <v>81</v>
      </c>
      <c r="G355" s="144" t="s">
        <v>81</v>
      </c>
      <c r="H355" s="145" t="s">
        <v>81</v>
      </c>
      <c r="I355" s="141">
        <f>'2016 CER'!Z3</f>
        <v>0</v>
      </c>
      <c r="J355" s="141">
        <f>'2016 CER'!B27</f>
        <v>0</v>
      </c>
      <c r="K355" s="148">
        <f t="shared" si="664"/>
        <v>0</v>
      </c>
      <c r="L355" s="141">
        <v>0</v>
      </c>
      <c r="M355" s="173">
        <f>Account_CP1!DF22-Account_CP1!CZ22</f>
        <v>0</v>
      </c>
      <c r="N355" s="175">
        <f>Account_CP1!DG22-Account_CP1!DA22</f>
        <v>0</v>
      </c>
      <c r="O355" s="175">
        <f>Account_CP1!DH22-Account_CP1!DB22</f>
        <v>374</v>
      </c>
      <c r="P355" s="141" t="s">
        <v>81</v>
      </c>
      <c r="Q355" s="150" t="s">
        <v>81</v>
      </c>
      <c r="R355" s="143" t="s">
        <v>81</v>
      </c>
      <c r="S355" s="143" t="s">
        <v>81</v>
      </c>
      <c r="T355" s="148" t="s">
        <v>81</v>
      </c>
      <c r="U355" s="141">
        <v>0</v>
      </c>
      <c r="V355" s="149" t="s">
        <v>81</v>
      </c>
      <c r="W355" s="141" t="s">
        <v>81</v>
      </c>
      <c r="X355" s="150" t="s">
        <v>81</v>
      </c>
      <c r="Y355" s="141" t="s">
        <v>81</v>
      </c>
      <c r="Z355" s="141" t="s">
        <v>81</v>
      </c>
      <c r="AA355" s="157" t="s">
        <v>81</v>
      </c>
      <c r="AB355" s="149" t="s">
        <v>81</v>
      </c>
      <c r="AC355" s="141" t="s">
        <v>81</v>
      </c>
      <c r="AD355" s="150" t="s">
        <v>81</v>
      </c>
      <c r="AE355" s="141">
        <f t="shared" si="665"/>
        <v>0</v>
      </c>
      <c r="AF355" s="141">
        <f t="shared" si="665"/>
        <v>0</v>
      </c>
      <c r="AG355" s="155">
        <f t="shared" si="667"/>
        <v>0</v>
      </c>
      <c r="AH355" s="149">
        <f t="shared" si="590"/>
        <v>0</v>
      </c>
      <c r="AI355" s="149">
        <f t="shared" si="669"/>
        <v>0</v>
      </c>
      <c r="AJ355" s="141">
        <f t="shared" si="669"/>
        <v>0</v>
      </c>
      <c r="AK355" s="150">
        <f t="shared" si="669"/>
        <v>374</v>
      </c>
    </row>
    <row r="356" spans="1:37" x14ac:dyDescent="0.15">
      <c r="A356" s="254"/>
      <c r="B356" s="95">
        <v>2015</v>
      </c>
      <c r="C356" s="156">
        <f>'2015 AAU'!Y3</f>
        <v>80512</v>
      </c>
      <c r="D356" s="143">
        <f>'2015 AAU'!B26</f>
        <v>39203067</v>
      </c>
      <c r="E356" s="157">
        <f t="shared" ref="E356:E363" si="670">C356-D356</f>
        <v>-39122555</v>
      </c>
      <c r="F356" s="143">
        <f>Account_CP1!AX22-Account_CP1!AR22</f>
        <v>1383507478</v>
      </c>
      <c r="G356" s="144">
        <f>Account_CP1!AY22-Account_CP1!AS22</f>
        <v>1692255</v>
      </c>
      <c r="H356" s="145">
        <f>Account_CP1!AZ22-Account_CP1!AT22</f>
        <v>0</v>
      </c>
      <c r="I356" s="141">
        <f>'2015 CER'!Z3</f>
        <v>6882757</v>
      </c>
      <c r="J356" s="141">
        <f>'2015 CER'!B27</f>
        <v>0</v>
      </c>
      <c r="K356" s="148">
        <f t="shared" si="664"/>
        <v>6882757</v>
      </c>
      <c r="L356" s="141">
        <v>0</v>
      </c>
      <c r="M356" s="173">
        <f>Account_CP1!CZ22-Account_CP1!CT22</f>
        <v>0</v>
      </c>
      <c r="N356" s="175">
        <f>Account_CP1!DA22-Account_CP1!CU22</f>
        <v>0</v>
      </c>
      <c r="O356" s="175">
        <f>Account_CP1!DB22-Account_CP1!CV22</f>
        <v>4253</v>
      </c>
      <c r="P356" s="141" t="s">
        <v>81</v>
      </c>
      <c r="Q356" s="150" t="s">
        <v>81</v>
      </c>
      <c r="R356" s="143">
        <f>'2015 ERU'!Y3</f>
        <v>8910310</v>
      </c>
      <c r="S356" s="143">
        <f>'2015 ERU'!B26</f>
        <v>0</v>
      </c>
      <c r="T356" s="148">
        <f t="shared" ref="T356:T363" si="671">R356-S356</f>
        <v>8910310</v>
      </c>
      <c r="U356" s="141">
        <v>0</v>
      </c>
      <c r="V356" s="149">
        <f>Account_CP1!GF22-Account_CP1!FZ22</f>
        <v>0</v>
      </c>
      <c r="W356" s="141">
        <f>Account_CP1!GG22-Account_CP1!GA22</f>
        <v>0</v>
      </c>
      <c r="X356" s="150">
        <f>Account_CP1!GH22-Account_CP1!GB22</f>
        <v>0</v>
      </c>
      <c r="Y356" s="141">
        <v>0</v>
      </c>
      <c r="Z356" s="141">
        <v>0</v>
      </c>
      <c r="AA356" s="157">
        <f t="shared" ref="AA356:AA363" si="672">Y356-Z356</f>
        <v>0</v>
      </c>
      <c r="AB356" s="149">
        <f>Account_CP1!HJ22-Account_CP1!HD22</f>
        <v>27766419</v>
      </c>
      <c r="AC356" s="143">
        <f>Account_CP1!HK22-Account_CP1!HE22</f>
        <v>0</v>
      </c>
      <c r="AD356" s="171">
        <f>Account_CP1!HL22-Account_CP1!HF22</f>
        <v>0</v>
      </c>
      <c r="AE356" s="143">
        <f t="shared" ref="AE356:AF363" si="673">SUM(C356+I356+R356+Y356)</f>
        <v>15873579</v>
      </c>
      <c r="AF356" s="143">
        <f t="shared" si="673"/>
        <v>39203067</v>
      </c>
      <c r="AG356" s="155">
        <f t="shared" si="667"/>
        <v>-23329488</v>
      </c>
      <c r="AH356" s="149">
        <f t="shared" si="590"/>
        <v>0</v>
      </c>
      <c r="AI356" s="149">
        <f t="shared" si="669"/>
        <v>1411273897</v>
      </c>
      <c r="AJ356" s="141">
        <f t="shared" si="669"/>
        <v>1692255</v>
      </c>
      <c r="AK356" s="150">
        <f t="shared" si="669"/>
        <v>4253</v>
      </c>
    </row>
    <row r="357" spans="1:37" x14ac:dyDescent="0.15">
      <c r="A357" s="254"/>
      <c r="B357" s="95">
        <v>2014</v>
      </c>
      <c r="C357" s="156">
        <f>'2014 AAU'!Y3</f>
        <v>0</v>
      </c>
      <c r="D357" s="143">
        <f>'2014 AAU'!B26</f>
        <v>0</v>
      </c>
      <c r="E357" s="157">
        <f t="shared" si="670"/>
        <v>0</v>
      </c>
      <c r="F357" s="143">
        <f>Account_CP1!AR22-Account_CP1!AL22</f>
        <v>0</v>
      </c>
      <c r="G357" s="144">
        <f>Account_CP1!AS22-Account_CP1!AM22</f>
        <v>0</v>
      </c>
      <c r="H357" s="145">
        <f>Account_CP1!AT22-Account_CP1!AN22</f>
        <v>0</v>
      </c>
      <c r="I357" s="141">
        <f>'2014 CER'!Z3</f>
        <v>21660</v>
      </c>
      <c r="J357" s="141">
        <f>'2014 CER'!B27</f>
        <v>1</v>
      </c>
      <c r="K357" s="148">
        <f t="shared" si="664"/>
        <v>21659</v>
      </c>
      <c r="L357" s="141">
        <v>0</v>
      </c>
      <c r="M357" s="173">
        <f>Account_CP1!CT22-Account_CP1!CN22</f>
        <v>0</v>
      </c>
      <c r="N357" s="175">
        <f>Account_CP1!CU22-Account_CP1!CO22</f>
        <v>0</v>
      </c>
      <c r="O357" s="175">
        <f>Account_CP1!CV22-Account_CP1!CP22</f>
        <v>0</v>
      </c>
      <c r="P357" s="141" t="s">
        <v>81</v>
      </c>
      <c r="Q357" s="150" t="s">
        <v>81</v>
      </c>
      <c r="R357" s="143">
        <f>'2014 ERU'!Y3</f>
        <v>33888</v>
      </c>
      <c r="S357" s="143">
        <f>'2014 ERU'!B26</f>
        <v>1151081</v>
      </c>
      <c r="T357" s="148">
        <f t="shared" si="671"/>
        <v>-1117193</v>
      </c>
      <c r="U357" s="141">
        <v>0</v>
      </c>
      <c r="V357" s="149">
        <f>Account_CP1!FZ22-Account_CP1!FT22</f>
        <v>0</v>
      </c>
      <c r="W357" s="141">
        <f>Account_CP1!GA22-Account_CP1!FU22</f>
        <v>0</v>
      </c>
      <c r="X357" s="150">
        <f>Account_CP1!GB22-Account_CP1!FV22</f>
        <v>0</v>
      </c>
      <c r="Y357" s="141">
        <v>0</v>
      </c>
      <c r="Z357" s="141">
        <v>0</v>
      </c>
      <c r="AA357" s="157">
        <f t="shared" si="672"/>
        <v>0</v>
      </c>
      <c r="AB357" s="149">
        <f>Account_CP1!HD22-Account_CP1!GX22</f>
        <v>0</v>
      </c>
      <c r="AC357" s="143">
        <f>Account_CP1!HE22-Account_CP1!GY22</f>
        <v>0</v>
      </c>
      <c r="AD357" s="171">
        <f>Account_CP1!HF22-Account_CP1!GZ22</f>
        <v>0</v>
      </c>
      <c r="AE357" s="143">
        <f t="shared" si="673"/>
        <v>55548</v>
      </c>
      <c r="AF357" s="143">
        <f t="shared" si="673"/>
        <v>1151082</v>
      </c>
      <c r="AG357" s="155">
        <f t="shared" si="667"/>
        <v>-1095534</v>
      </c>
      <c r="AH357" s="149">
        <f t="shared" si="590"/>
        <v>0</v>
      </c>
      <c r="AI357" s="149">
        <f t="shared" si="669"/>
        <v>0</v>
      </c>
      <c r="AJ357" s="141">
        <f t="shared" si="669"/>
        <v>0</v>
      </c>
      <c r="AK357" s="150">
        <f t="shared" si="669"/>
        <v>0</v>
      </c>
    </row>
    <row r="358" spans="1:37" x14ac:dyDescent="0.15">
      <c r="A358" s="254"/>
      <c r="B358" s="95">
        <v>2013</v>
      </c>
      <c r="C358" s="156">
        <f>'2013 AAU'!Y3</f>
        <v>0</v>
      </c>
      <c r="D358" s="143">
        <f>'2013 AAU'!B26</f>
        <v>47621081</v>
      </c>
      <c r="E358" s="157">
        <f t="shared" si="670"/>
        <v>-47621081</v>
      </c>
      <c r="F358" s="143">
        <f>Account_CP1!AL22-Account_CP1!AF22</f>
        <v>0</v>
      </c>
      <c r="G358" s="144">
        <f>Account_CP1!AM22-Account_CP1!AG22</f>
        <v>0</v>
      </c>
      <c r="H358" s="145">
        <f>Account_CP1!AN22-Account_CP1!AH22</f>
        <v>0</v>
      </c>
      <c r="I358" s="141">
        <f>'2013 CER'!Z3</f>
        <v>16899837</v>
      </c>
      <c r="J358" s="141">
        <f>'2013 CER'!B27</f>
        <v>611003</v>
      </c>
      <c r="K358" s="148">
        <f t="shared" si="664"/>
        <v>16288834</v>
      </c>
      <c r="L358" s="141">
        <v>0</v>
      </c>
      <c r="M358" s="173">
        <f>Account_CP1!CN22-Account_CP1!CH22</f>
        <v>0</v>
      </c>
      <c r="N358" s="175">
        <f>Account_CP1!CO22-Account_CP1!CI22</f>
        <v>0</v>
      </c>
      <c r="O358" s="175">
        <f>Account_CP1!CP22-Account_CP1!CJ22</f>
        <v>2</v>
      </c>
      <c r="P358" s="141" t="s">
        <v>81</v>
      </c>
      <c r="Q358" s="150" t="s">
        <v>81</v>
      </c>
      <c r="R358" s="143">
        <f>'2013 ERU'!Y3</f>
        <v>35344134</v>
      </c>
      <c r="S358" s="143">
        <f>'2013 ERU'!B26</f>
        <v>14075726</v>
      </c>
      <c r="T358" s="148">
        <f t="shared" si="671"/>
        <v>21268408</v>
      </c>
      <c r="U358" s="141">
        <v>0</v>
      </c>
      <c r="V358" s="149">
        <f>Account_CP1!FT22-Account_CP1!FN22</f>
        <v>0</v>
      </c>
      <c r="W358" s="141">
        <f>Account_CP1!FU22-Account_CP1!FO22</f>
        <v>0</v>
      </c>
      <c r="X358" s="150">
        <f>Account_CP1!FV22-Account_CP1!FP22</f>
        <v>0</v>
      </c>
      <c r="Y358" s="141">
        <v>0</v>
      </c>
      <c r="Z358" s="141">
        <v>0</v>
      </c>
      <c r="AA358" s="157">
        <f t="shared" si="672"/>
        <v>0</v>
      </c>
      <c r="AB358" s="149">
        <f>Account_CP1!GX22-Account_CP1!GR22</f>
        <v>0</v>
      </c>
      <c r="AC358" s="143">
        <f>Account_CP1!GY22-Account_CP1!GS22</f>
        <v>0</v>
      </c>
      <c r="AD358" s="171">
        <f>Account_CP1!GZ22-Account_CP1!GT22</f>
        <v>0</v>
      </c>
      <c r="AE358" s="143">
        <f t="shared" si="673"/>
        <v>52243971</v>
      </c>
      <c r="AF358" s="143">
        <f t="shared" si="673"/>
        <v>62307810</v>
      </c>
      <c r="AG358" s="155">
        <f t="shared" si="667"/>
        <v>-10063839</v>
      </c>
      <c r="AH358" s="149">
        <f t="shared" si="590"/>
        <v>0</v>
      </c>
      <c r="AI358" s="149">
        <f t="shared" si="669"/>
        <v>0</v>
      </c>
      <c r="AJ358" s="141">
        <f t="shared" si="669"/>
        <v>0</v>
      </c>
      <c r="AK358" s="150">
        <f t="shared" si="669"/>
        <v>2</v>
      </c>
    </row>
    <row r="359" spans="1:37" x14ac:dyDescent="0.15">
      <c r="A359" s="254"/>
      <c r="B359" s="95">
        <v>2012</v>
      </c>
      <c r="C359" s="156">
        <f>'2012 AAU'!Y3</f>
        <v>8024797</v>
      </c>
      <c r="D359" s="143">
        <f>'2012 AAU'!B26</f>
        <v>101123088</v>
      </c>
      <c r="E359" s="157">
        <f t="shared" si="670"/>
        <v>-93098291</v>
      </c>
      <c r="F359" s="143">
        <f>Account_CP1!AF22-Account_CP1!Z22</f>
        <v>0</v>
      </c>
      <c r="G359" s="144">
        <f>Account_CP1!AG22-Account_CP1!AA22</f>
        <v>0</v>
      </c>
      <c r="H359" s="145">
        <f>Account_CP1!AH22-Account_CP1!AB22</f>
        <v>0</v>
      </c>
      <c r="I359" s="141">
        <f>'2012 CER'!Z3</f>
        <v>10202846</v>
      </c>
      <c r="J359" s="141">
        <f>'2012 CER'!B27</f>
        <v>10100652</v>
      </c>
      <c r="K359" s="148">
        <f t="shared" si="664"/>
        <v>102194</v>
      </c>
      <c r="L359" s="141">
        <v>0</v>
      </c>
      <c r="M359" s="173">
        <f>Account_CP1!CH22-Account_CP1!CB22</f>
        <v>1000</v>
      </c>
      <c r="N359" s="175">
        <f>Account_CP1!CI22-Account_CP1!CC22</f>
        <v>0</v>
      </c>
      <c r="O359" s="175">
        <f>Account_CP1!CJ22-Account_CP1!CD22</f>
        <v>0</v>
      </c>
      <c r="P359" s="141" t="s">
        <v>81</v>
      </c>
      <c r="Q359" s="150" t="s">
        <v>81</v>
      </c>
      <c r="R359" s="143">
        <f>'2012 ERU'!Y3</f>
        <v>9169701</v>
      </c>
      <c r="S359" s="143">
        <f>'2012 ERU'!B26</f>
        <v>12393651</v>
      </c>
      <c r="T359" s="148">
        <f t="shared" si="671"/>
        <v>-3223950</v>
      </c>
      <c r="U359" s="141">
        <v>0</v>
      </c>
      <c r="V359" s="149">
        <f>Account_CP1!FN22-Account_CP1!FH22</f>
        <v>0</v>
      </c>
      <c r="W359" s="141">
        <f>Account_CP1!FO22-Account_CP1!FI22</f>
        <v>0</v>
      </c>
      <c r="X359" s="150">
        <f>Account_CP1!FP22-Account_CP1!FJ22</f>
        <v>0</v>
      </c>
      <c r="Y359" s="143">
        <f>'2012 RMU'!Y3</f>
        <v>0</v>
      </c>
      <c r="Z359" s="143">
        <f>'2012 RMU'!B26</f>
        <v>0</v>
      </c>
      <c r="AA359" s="157">
        <f t="shared" si="672"/>
        <v>0</v>
      </c>
      <c r="AB359" s="149">
        <f>Account_CP1!GR22-Account_CP1!GL22</f>
        <v>0</v>
      </c>
      <c r="AC359" s="143">
        <f>Account_CP1!GS22-Account_CP1!GM22</f>
        <v>0</v>
      </c>
      <c r="AD359" s="171">
        <f>Account_CP1!GT22-Account_CP1!GN22</f>
        <v>0</v>
      </c>
      <c r="AE359" s="143">
        <f t="shared" si="673"/>
        <v>27397344</v>
      </c>
      <c r="AF359" s="143">
        <f t="shared" si="673"/>
        <v>123617391</v>
      </c>
      <c r="AG359" s="155">
        <f t="shared" si="667"/>
        <v>-96220047</v>
      </c>
      <c r="AH359" s="149">
        <f t="shared" si="590"/>
        <v>0</v>
      </c>
      <c r="AI359" s="149">
        <f t="shared" si="669"/>
        <v>1000</v>
      </c>
      <c r="AJ359" s="141">
        <f t="shared" si="669"/>
        <v>0</v>
      </c>
      <c r="AK359" s="150">
        <f t="shared" si="669"/>
        <v>0</v>
      </c>
    </row>
    <row r="360" spans="1:37" x14ac:dyDescent="0.15">
      <c r="A360" s="254"/>
      <c r="B360" s="95">
        <v>2011</v>
      </c>
      <c r="C360" s="156">
        <f>'2011 AAU'!Y3</f>
        <v>37148144</v>
      </c>
      <c r="D360" s="143">
        <f>'2011 AAU'!B26</f>
        <v>76313002</v>
      </c>
      <c r="E360" s="157">
        <f t="shared" si="670"/>
        <v>-39164858</v>
      </c>
      <c r="F360" s="143">
        <f>Account_CP1!Z22-Account_CP1!T22</f>
        <v>184381734</v>
      </c>
      <c r="G360" s="144">
        <f>Account_CP1!AA22-Account_CP1!U22</f>
        <v>0</v>
      </c>
      <c r="H360" s="145">
        <f>Account_CP1!AB22-Account_CP1!V22</f>
        <v>0</v>
      </c>
      <c r="I360" s="141">
        <f>'2011 CER'!Z3</f>
        <v>24982121</v>
      </c>
      <c r="J360" s="141">
        <f>'2011 CER'!B27</f>
        <v>956857</v>
      </c>
      <c r="K360" s="148">
        <f t="shared" si="664"/>
        <v>24025264</v>
      </c>
      <c r="L360" s="141">
        <v>0</v>
      </c>
      <c r="M360" s="173">
        <f>Account_CP1!CB22-Account_CP1!BV22</f>
        <v>13912127</v>
      </c>
      <c r="N360" s="175">
        <f>Account_CP1!CC22-Account_CP1!BW22</f>
        <v>0</v>
      </c>
      <c r="O360" s="175">
        <f>Account_CP1!CD22-Account_CP1!BX22</f>
        <v>0</v>
      </c>
      <c r="P360" s="141" t="s">
        <v>81</v>
      </c>
      <c r="Q360" s="150" t="s">
        <v>81</v>
      </c>
      <c r="R360" s="143">
        <f>'2011 ERU'!Y3</f>
        <v>4716283</v>
      </c>
      <c r="S360" s="143">
        <f>'2011 ERU'!B26</f>
        <v>4404065</v>
      </c>
      <c r="T360" s="148">
        <f t="shared" si="671"/>
        <v>312218</v>
      </c>
      <c r="U360" s="141">
        <v>0</v>
      </c>
      <c r="V360" s="149">
        <f>Account_CP1!FH22-Account_CP1!FB22</f>
        <v>1816297</v>
      </c>
      <c r="W360" s="141">
        <f>Account_CP1!FI22-Account_CP1!FC22</f>
        <v>0</v>
      </c>
      <c r="X360" s="150">
        <f>Account_CP1!FJ22-Account_CP1!FD22</f>
        <v>0</v>
      </c>
      <c r="Y360" s="143">
        <f>'2011 RMU'!Y3</f>
        <v>0</v>
      </c>
      <c r="Z360" s="143">
        <f>'2011 RMU'!B26</f>
        <v>0</v>
      </c>
      <c r="AA360" s="157">
        <f t="shared" si="672"/>
        <v>0</v>
      </c>
      <c r="AB360" s="149">
        <f>Account_CP1!GL22</f>
        <v>0</v>
      </c>
      <c r="AC360" s="143">
        <f>Account_CP1!GM22</f>
        <v>0</v>
      </c>
      <c r="AD360" s="171">
        <f>Account_CP1!GN22</f>
        <v>0</v>
      </c>
      <c r="AE360" s="143">
        <f t="shared" si="673"/>
        <v>66846548</v>
      </c>
      <c r="AF360" s="143">
        <f t="shared" si="673"/>
        <v>81673924</v>
      </c>
      <c r="AG360" s="155">
        <f t="shared" si="667"/>
        <v>-14827376</v>
      </c>
      <c r="AH360" s="149">
        <f t="shared" si="590"/>
        <v>0</v>
      </c>
      <c r="AI360" s="149">
        <f t="shared" si="669"/>
        <v>200110158</v>
      </c>
      <c r="AJ360" s="141">
        <f t="shared" si="669"/>
        <v>0</v>
      </c>
      <c r="AK360" s="150">
        <f t="shared" si="669"/>
        <v>0</v>
      </c>
    </row>
    <row r="361" spans="1:37" x14ac:dyDescent="0.15">
      <c r="A361" s="254"/>
      <c r="B361" s="95">
        <v>2010</v>
      </c>
      <c r="C361" s="156">
        <f>'2010 AAU'!Y3</f>
        <v>24545108</v>
      </c>
      <c r="D361" s="143">
        <f>'2010 AAU'!B26</f>
        <v>48607084</v>
      </c>
      <c r="E361" s="157">
        <f t="shared" si="670"/>
        <v>-24061976</v>
      </c>
      <c r="F361" s="143">
        <f>Account_CP1!T22-Account_CP1!N22</f>
        <v>379707621</v>
      </c>
      <c r="G361" s="144">
        <f>Account_CP1!U22-Account_CP1!O22</f>
        <v>0</v>
      </c>
      <c r="H361" s="145">
        <f>Account_CP1!V22-Account_CP1!P22</f>
        <v>0</v>
      </c>
      <c r="I361" s="141">
        <f>'2010 CER'!Z3</f>
        <v>15101585</v>
      </c>
      <c r="J361" s="141">
        <f>'2010 CER'!B27</f>
        <v>1628818</v>
      </c>
      <c r="K361" s="148">
        <f t="shared" si="664"/>
        <v>13472767</v>
      </c>
      <c r="L361" s="141">
        <v>0</v>
      </c>
      <c r="M361" s="173">
        <f>Account_CP1!BV22-Account_CP1!BP22</f>
        <v>14927693</v>
      </c>
      <c r="N361" s="175">
        <f>Account_CP1!BW22-Account_CP1!BQ22</f>
        <v>0</v>
      </c>
      <c r="O361" s="175">
        <f>Account_CP1!BX22-Account_CP1!BR22</f>
        <v>0</v>
      </c>
      <c r="P361" s="141" t="s">
        <v>81</v>
      </c>
      <c r="Q361" s="150" t="s">
        <v>81</v>
      </c>
      <c r="R361" s="143">
        <f>'2010 ERU'!Y3</f>
        <v>2244534</v>
      </c>
      <c r="S361" s="143">
        <f>'2010 ERU'!B26</f>
        <v>3869202</v>
      </c>
      <c r="T361" s="148">
        <f t="shared" si="671"/>
        <v>-1624668</v>
      </c>
      <c r="U361" s="141">
        <v>0</v>
      </c>
      <c r="V361" s="149">
        <f>Account_CP1!FB22-Account_CP1!EV22</f>
        <v>245165</v>
      </c>
      <c r="W361" s="141">
        <f>Account_CP1!FC22-Account_CP1!EW22</f>
        <v>0</v>
      </c>
      <c r="X361" s="150">
        <f>Account_CP1!FD22-Account_CP1!EX22</f>
        <v>0</v>
      </c>
      <c r="Y361" s="143">
        <v>0</v>
      </c>
      <c r="Z361" s="143">
        <v>0</v>
      </c>
      <c r="AA361" s="157">
        <f t="shared" si="672"/>
        <v>0</v>
      </c>
      <c r="AB361" s="149" t="s">
        <v>81</v>
      </c>
      <c r="AC361" s="143" t="s">
        <v>81</v>
      </c>
      <c r="AD361" s="171" t="s">
        <v>81</v>
      </c>
      <c r="AE361" s="143">
        <f t="shared" si="673"/>
        <v>41891227</v>
      </c>
      <c r="AF361" s="143">
        <f t="shared" si="673"/>
        <v>54105104</v>
      </c>
      <c r="AG361" s="155">
        <f t="shared" si="667"/>
        <v>-12213877</v>
      </c>
      <c r="AH361" s="149">
        <f t="shared" si="590"/>
        <v>0</v>
      </c>
      <c r="AI361" s="149">
        <f t="shared" si="669"/>
        <v>394880479</v>
      </c>
      <c r="AJ361" s="141">
        <f t="shared" si="669"/>
        <v>0</v>
      </c>
      <c r="AK361" s="150">
        <f t="shared" si="669"/>
        <v>0</v>
      </c>
    </row>
    <row r="362" spans="1:37" x14ac:dyDescent="0.15">
      <c r="A362" s="254"/>
      <c r="B362" s="95">
        <v>2009</v>
      </c>
      <c r="C362" s="156">
        <f>'2009 AAU'!Y3</f>
        <v>17779729</v>
      </c>
      <c r="D362" s="143">
        <f>'2009 AAU'!B26</f>
        <v>43195808</v>
      </c>
      <c r="E362" s="157">
        <f t="shared" si="670"/>
        <v>-25416079</v>
      </c>
      <c r="F362" s="143">
        <f>Account_CP1!N22-Account_CP1!H22</f>
        <v>0</v>
      </c>
      <c r="G362" s="144">
        <f>Account_CP1!O22-Account_CP1!I22</f>
        <v>0</v>
      </c>
      <c r="H362" s="145">
        <f>Account_CP1!P22-Account_CP1!J22</f>
        <v>0</v>
      </c>
      <c r="I362" s="141">
        <f>'2009 CER'!Z3</f>
        <v>9473211</v>
      </c>
      <c r="J362" s="141">
        <f>'2009 CER'!B27</f>
        <v>530644</v>
      </c>
      <c r="K362" s="148">
        <f t="shared" si="664"/>
        <v>8942567</v>
      </c>
      <c r="L362" s="141">
        <v>0</v>
      </c>
      <c r="M362" s="173">
        <f>Account_CP1!BP22-Account_CP1!BJ22</f>
        <v>0</v>
      </c>
      <c r="N362" s="175">
        <f>Account_CP1!BQ22-Account_CP1!BK22</f>
        <v>0</v>
      </c>
      <c r="O362" s="175">
        <f>Account_CP1!BR22-Account_CP1!BL22</f>
        <v>0</v>
      </c>
      <c r="P362" s="141" t="s">
        <v>81</v>
      </c>
      <c r="Q362" s="150" t="s">
        <v>81</v>
      </c>
      <c r="R362" s="143">
        <f>'2009 ERU'!Y3</f>
        <v>891</v>
      </c>
      <c r="S362" s="143">
        <f>'2009 ERU'!B26</f>
        <v>113541</v>
      </c>
      <c r="T362" s="148">
        <f t="shared" si="671"/>
        <v>-112650</v>
      </c>
      <c r="U362" s="141">
        <v>0</v>
      </c>
      <c r="V362" s="149">
        <f>Account_CP1!EV22-Account_CP1!EP22</f>
        <v>0</v>
      </c>
      <c r="W362" s="141">
        <f>Account_CP1!EW22-Account_CP1!EQ22</f>
        <v>0</v>
      </c>
      <c r="X362" s="150">
        <f>Account_CP1!EX22-Account_CP1!ER22</f>
        <v>0</v>
      </c>
      <c r="Y362" s="143">
        <v>0</v>
      </c>
      <c r="Z362" s="143">
        <v>0</v>
      </c>
      <c r="AA362" s="157">
        <f t="shared" si="672"/>
        <v>0</v>
      </c>
      <c r="AB362" s="149" t="s">
        <v>81</v>
      </c>
      <c r="AC362" s="143" t="s">
        <v>81</v>
      </c>
      <c r="AD362" s="171" t="s">
        <v>81</v>
      </c>
      <c r="AE362" s="143">
        <f t="shared" si="673"/>
        <v>27253831</v>
      </c>
      <c r="AF362" s="143">
        <f t="shared" si="673"/>
        <v>43839993</v>
      </c>
      <c r="AG362" s="155">
        <f t="shared" si="667"/>
        <v>-16586162</v>
      </c>
      <c r="AH362" s="149">
        <f t="shared" si="590"/>
        <v>0</v>
      </c>
      <c r="AI362" s="149">
        <f t="shared" si="669"/>
        <v>0</v>
      </c>
      <c r="AJ362" s="141">
        <f t="shared" si="669"/>
        <v>0</v>
      </c>
      <c r="AK362" s="150">
        <f t="shared" si="669"/>
        <v>0</v>
      </c>
    </row>
    <row r="363" spans="1:37" x14ac:dyDescent="0.15">
      <c r="A363" s="254"/>
      <c r="B363" s="95">
        <v>2008</v>
      </c>
      <c r="C363" s="156">
        <f>'2008 AAU'!Y3</f>
        <v>3952462</v>
      </c>
      <c r="D363" s="143">
        <f>'2008 AAU'!B26</f>
        <v>3206441</v>
      </c>
      <c r="E363" s="157">
        <f t="shared" si="670"/>
        <v>746021</v>
      </c>
      <c r="F363" s="143">
        <f>Account_CP1!H22</f>
        <v>0</v>
      </c>
      <c r="G363" s="144">
        <f>Account_CP1!I22</f>
        <v>0</v>
      </c>
      <c r="H363" s="145">
        <f>Account_CP1!J22</f>
        <v>0</v>
      </c>
      <c r="I363" s="141">
        <f>'2008 CER'!Z3</f>
        <v>2161253</v>
      </c>
      <c r="J363" s="141">
        <f>'2008 CER'!B27</f>
        <v>84000</v>
      </c>
      <c r="K363" s="148">
        <f t="shared" si="664"/>
        <v>2077253</v>
      </c>
      <c r="L363" s="141">
        <v>0</v>
      </c>
      <c r="M363" s="173">
        <f>Account_CP1!BJ22</f>
        <v>0</v>
      </c>
      <c r="N363" s="175">
        <f>Account_CP1!BK22</f>
        <v>0</v>
      </c>
      <c r="O363" s="175">
        <f>Account_CP1!BL22</f>
        <v>0</v>
      </c>
      <c r="P363" s="141" t="s">
        <v>81</v>
      </c>
      <c r="Q363" s="150" t="s">
        <v>81</v>
      </c>
      <c r="R363" s="143">
        <v>0</v>
      </c>
      <c r="S363" s="143">
        <v>0</v>
      </c>
      <c r="T363" s="148">
        <f t="shared" si="671"/>
        <v>0</v>
      </c>
      <c r="U363" s="141">
        <v>0</v>
      </c>
      <c r="V363" s="149">
        <f>Account_CP1!EP22</f>
        <v>0</v>
      </c>
      <c r="W363" s="141">
        <f>Account_CP1!EQ22</f>
        <v>0</v>
      </c>
      <c r="X363" s="150">
        <f>Account_CP1!ER22</f>
        <v>0</v>
      </c>
      <c r="Y363" s="143">
        <v>0</v>
      </c>
      <c r="Z363" s="143">
        <v>0</v>
      </c>
      <c r="AA363" s="157">
        <f t="shared" si="672"/>
        <v>0</v>
      </c>
      <c r="AB363" s="149" t="s">
        <v>81</v>
      </c>
      <c r="AC363" s="143" t="s">
        <v>81</v>
      </c>
      <c r="AD363" s="171" t="s">
        <v>81</v>
      </c>
      <c r="AE363" s="143">
        <f t="shared" si="673"/>
        <v>6113715</v>
      </c>
      <c r="AF363" s="143">
        <f t="shared" si="673"/>
        <v>3290441</v>
      </c>
      <c r="AG363" s="155">
        <f t="shared" si="667"/>
        <v>2823274</v>
      </c>
      <c r="AH363" s="149">
        <f t="shared" si="590"/>
        <v>0</v>
      </c>
      <c r="AI363" s="149">
        <f t="shared" si="669"/>
        <v>0</v>
      </c>
      <c r="AJ363" s="141">
        <f t="shared" si="669"/>
        <v>0</v>
      </c>
      <c r="AK363" s="150">
        <f t="shared" si="669"/>
        <v>0</v>
      </c>
    </row>
    <row r="364" spans="1:37" ht="15" x14ac:dyDescent="0.15">
      <c r="A364" s="255"/>
      <c r="B364" s="96" t="s">
        <v>233</v>
      </c>
      <c r="C364" s="151">
        <f t="shared" ref="C364:O364" si="674">SUM(C350:C363)</f>
        <v>91530752</v>
      </c>
      <c r="D364" s="152">
        <f t="shared" si="674"/>
        <v>359269571</v>
      </c>
      <c r="E364" s="153">
        <f t="shared" si="674"/>
        <v>-267738819</v>
      </c>
      <c r="F364" s="172">
        <f t="shared" si="674"/>
        <v>1947596833</v>
      </c>
      <c r="G364" s="152">
        <f t="shared" si="674"/>
        <v>1692255</v>
      </c>
      <c r="H364" s="181">
        <f t="shared" si="674"/>
        <v>0</v>
      </c>
      <c r="I364" s="176">
        <f t="shared" si="674"/>
        <v>85725270</v>
      </c>
      <c r="J364" s="176">
        <f t="shared" si="674"/>
        <v>13911975</v>
      </c>
      <c r="K364" s="176">
        <f t="shared" si="674"/>
        <v>71813295</v>
      </c>
      <c r="L364" s="176">
        <f t="shared" si="674"/>
        <v>42966159</v>
      </c>
      <c r="M364" s="176">
        <f t="shared" si="674"/>
        <v>28840820</v>
      </c>
      <c r="N364" s="176">
        <f t="shared" si="674"/>
        <v>0</v>
      </c>
      <c r="O364" s="176">
        <f t="shared" si="674"/>
        <v>4629</v>
      </c>
      <c r="P364" s="154" t="s">
        <v>81</v>
      </c>
      <c r="Q364" s="170" t="s">
        <v>81</v>
      </c>
      <c r="R364" s="152">
        <f t="shared" ref="R364:AK364" si="675">SUM(R350:R363)</f>
        <v>60419741</v>
      </c>
      <c r="S364" s="152">
        <f t="shared" si="675"/>
        <v>36007266</v>
      </c>
      <c r="T364" s="153">
        <f t="shared" si="675"/>
        <v>24412475</v>
      </c>
      <c r="U364" s="152">
        <f t="shared" si="675"/>
        <v>42388889</v>
      </c>
      <c r="V364" s="174">
        <f t="shared" si="675"/>
        <v>2061462</v>
      </c>
      <c r="W364" s="176">
        <f t="shared" si="675"/>
        <v>0</v>
      </c>
      <c r="X364" s="187">
        <f t="shared" si="675"/>
        <v>0</v>
      </c>
      <c r="Y364" s="152">
        <f t="shared" si="675"/>
        <v>0</v>
      </c>
      <c r="Z364" s="152">
        <f t="shared" si="675"/>
        <v>0</v>
      </c>
      <c r="AA364" s="153">
        <f t="shared" si="675"/>
        <v>0</v>
      </c>
      <c r="AB364" s="172">
        <f t="shared" si="675"/>
        <v>27766419</v>
      </c>
      <c r="AC364" s="152">
        <f t="shared" si="675"/>
        <v>0</v>
      </c>
      <c r="AD364" s="160">
        <f t="shared" si="675"/>
        <v>0</v>
      </c>
      <c r="AE364" s="152">
        <f t="shared" si="675"/>
        <v>237675763</v>
      </c>
      <c r="AF364" s="152">
        <f t="shared" si="675"/>
        <v>409188812</v>
      </c>
      <c r="AG364" s="153">
        <f t="shared" si="675"/>
        <v>-171513049</v>
      </c>
      <c r="AH364" s="152">
        <f t="shared" si="675"/>
        <v>85355048</v>
      </c>
      <c r="AI364" s="159">
        <f t="shared" si="675"/>
        <v>2006265534</v>
      </c>
      <c r="AJ364" s="152">
        <f t="shared" si="675"/>
        <v>1692255</v>
      </c>
      <c r="AK364" s="160">
        <f t="shared" si="675"/>
        <v>4629</v>
      </c>
    </row>
    <row r="365" spans="1:37" x14ac:dyDescent="0.15">
      <c r="A365" s="253" t="s">
        <v>174</v>
      </c>
      <c r="B365" s="94">
        <v>2021</v>
      </c>
      <c r="C365" s="156" t="s">
        <v>81</v>
      </c>
      <c r="D365" s="143" t="s">
        <v>81</v>
      </c>
      <c r="E365" s="157" t="s">
        <v>81</v>
      </c>
      <c r="F365" s="143" t="s">
        <v>81</v>
      </c>
      <c r="G365" s="144" t="s">
        <v>81</v>
      </c>
      <c r="H365" s="145" t="s">
        <v>81</v>
      </c>
      <c r="I365" s="141">
        <f>'2021 CER'!$AA$3</f>
        <v>0</v>
      </c>
      <c r="J365" s="141">
        <f>'2021 CER'!$B$28</f>
        <v>0</v>
      </c>
      <c r="K365" s="148">
        <f t="shared" ref="K365" si="676">I365-J365</f>
        <v>0</v>
      </c>
      <c r="L365" s="141">
        <v>0</v>
      </c>
      <c r="M365" s="149" t="str">
        <f>Account_CP1!$EJ$23</f>
        <v>n/a</v>
      </c>
      <c r="N365" s="141">
        <f>Account_CP1!$EE$23-Account_CP1!$DM$23</f>
        <v>0</v>
      </c>
      <c r="O365" s="141" t="str">
        <f>Account_CP1!$EL$23</f>
        <v>n/a</v>
      </c>
      <c r="P365" s="141" t="s">
        <v>81</v>
      </c>
      <c r="Q365" s="150" t="s">
        <v>81</v>
      </c>
      <c r="R365" s="143" t="s">
        <v>81</v>
      </c>
      <c r="S365" s="143" t="s">
        <v>81</v>
      </c>
      <c r="T365" s="148" t="s">
        <v>81</v>
      </c>
      <c r="U365" s="141">
        <v>0</v>
      </c>
      <c r="V365" s="149" t="s">
        <v>81</v>
      </c>
      <c r="W365" s="141" t="s">
        <v>81</v>
      </c>
      <c r="X365" s="150" t="s">
        <v>81</v>
      </c>
      <c r="Y365" s="141" t="s">
        <v>81</v>
      </c>
      <c r="Z365" s="141" t="s">
        <v>81</v>
      </c>
      <c r="AA365" s="157" t="s">
        <v>81</v>
      </c>
      <c r="AB365" s="149" t="s">
        <v>81</v>
      </c>
      <c r="AC365" s="141" t="s">
        <v>81</v>
      </c>
      <c r="AD365" s="150" t="s">
        <v>81</v>
      </c>
      <c r="AE365" s="141">
        <f t="shared" ref="AE365" si="677">SUM(I365)</f>
        <v>0</v>
      </c>
      <c r="AF365" s="141">
        <f t="shared" ref="AF365" si="678">SUM(J365)</f>
        <v>0</v>
      </c>
      <c r="AG365" s="155">
        <f t="shared" ref="AG365" si="679">AE365-AF365</f>
        <v>0</v>
      </c>
      <c r="AH365" s="149">
        <f t="shared" ref="AH365" si="680">SUM(L365,U365)</f>
        <v>0</v>
      </c>
      <c r="AI365" s="149">
        <f t="shared" ref="AI365" si="681">SUM(F365,M365,V365,AB365)</f>
        <v>0</v>
      </c>
      <c r="AJ365" s="141">
        <f t="shared" ref="AJ365" si="682">SUM(G365,N365,W365,AC365)</f>
        <v>0</v>
      </c>
      <c r="AK365" s="150">
        <f t="shared" ref="AK365" si="683">SUM(H365,O365,X365,AD365)</f>
        <v>0</v>
      </c>
    </row>
    <row r="366" spans="1:37" x14ac:dyDescent="0.15">
      <c r="A366" s="254"/>
      <c r="B366" s="94">
        <v>2020</v>
      </c>
      <c r="C366" s="156" t="s">
        <v>81</v>
      </c>
      <c r="D366" s="143" t="s">
        <v>81</v>
      </c>
      <c r="E366" s="157" t="s">
        <v>81</v>
      </c>
      <c r="F366" s="143" t="s">
        <v>81</v>
      </c>
      <c r="G366" s="144" t="s">
        <v>81</v>
      </c>
      <c r="H366" s="145" t="s">
        <v>81</v>
      </c>
      <c r="I366" s="141">
        <f>'2020 CER'!$AA$3</f>
        <v>0</v>
      </c>
      <c r="J366" s="141">
        <f>'2020 CER'!$B$28</f>
        <v>0</v>
      </c>
      <c r="K366" s="148">
        <f t="shared" ref="K366" si="684">I366-J366</f>
        <v>0</v>
      </c>
      <c r="L366" s="141">
        <v>0</v>
      </c>
      <c r="M366" s="149">
        <f>Account_CP1!$ED$23-Account_CP1!$DL$23</f>
        <v>0</v>
      </c>
      <c r="N366" s="141">
        <f>Account_CP1!$EE$23-Account_CP1!$DM$23</f>
        <v>0</v>
      </c>
      <c r="O366" s="141">
        <f>Account_CP1!$EF$23-Account_CP1!$DN$23</f>
        <v>0</v>
      </c>
      <c r="P366" s="141" t="s">
        <v>81</v>
      </c>
      <c r="Q366" s="150" t="s">
        <v>81</v>
      </c>
      <c r="R366" s="143" t="s">
        <v>81</v>
      </c>
      <c r="S366" s="143" t="s">
        <v>81</v>
      </c>
      <c r="T366" s="148" t="s">
        <v>81</v>
      </c>
      <c r="U366" s="141">
        <v>0</v>
      </c>
      <c r="V366" s="149" t="s">
        <v>81</v>
      </c>
      <c r="W366" s="141" t="s">
        <v>81</v>
      </c>
      <c r="X366" s="150" t="s">
        <v>81</v>
      </c>
      <c r="Y366" s="141" t="s">
        <v>81</v>
      </c>
      <c r="Z366" s="141" t="s">
        <v>81</v>
      </c>
      <c r="AA366" s="157" t="s">
        <v>81</v>
      </c>
      <c r="AB366" s="149" t="s">
        <v>81</v>
      </c>
      <c r="AC366" s="141" t="s">
        <v>81</v>
      </c>
      <c r="AD366" s="150" t="s">
        <v>81</v>
      </c>
      <c r="AE366" s="141">
        <f t="shared" ref="AE366" si="685">SUM(I366)</f>
        <v>0</v>
      </c>
      <c r="AF366" s="141">
        <f t="shared" ref="AF366" si="686">SUM(J366)</f>
        <v>0</v>
      </c>
      <c r="AG366" s="155">
        <f t="shared" ref="AG366" si="687">AE366-AF366</f>
        <v>0</v>
      </c>
      <c r="AH366" s="149">
        <f t="shared" ref="AH366" si="688">SUM(L366,U366)</f>
        <v>0</v>
      </c>
      <c r="AI366" s="149">
        <f t="shared" ref="AI366" si="689">SUM(F366,M366,V366,AB366)</f>
        <v>0</v>
      </c>
      <c r="AJ366" s="141">
        <f t="shared" ref="AJ366" si="690">SUM(G366,N366,W366,AC366)</f>
        <v>0</v>
      </c>
      <c r="AK366" s="150">
        <f t="shared" ref="AK366" si="691">SUM(H366,O366,X366,AD366)</f>
        <v>0</v>
      </c>
    </row>
    <row r="367" spans="1:37" x14ac:dyDescent="0.15">
      <c r="A367" s="254"/>
      <c r="B367" s="94">
        <v>2019</v>
      </c>
      <c r="C367" s="156" t="s">
        <v>81</v>
      </c>
      <c r="D367" s="143" t="s">
        <v>81</v>
      </c>
      <c r="E367" s="157" t="s">
        <v>81</v>
      </c>
      <c r="F367" s="143" t="s">
        <v>81</v>
      </c>
      <c r="G367" s="144" t="s">
        <v>81</v>
      </c>
      <c r="H367" s="145" t="s">
        <v>81</v>
      </c>
      <c r="I367" s="141">
        <f>'2019 CER'!$AA$3</f>
        <v>0</v>
      </c>
      <c r="J367" s="141">
        <f>'2019 CER'!$B$28</f>
        <v>0</v>
      </c>
      <c r="K367" s="148">
        <f t="shared" ref="K367:K378" si="692">I367-J367</f>
        <v>0</v>
      </c>
      <c r="L367" s="141">
        <v>0</v>
      </c>
      <c r="M367" s="149" t="str">
        <f>Account_CP1!$DX$23</f>
        <v>n/a</v>
      </c>
      <c r="N367" s="141" t="str">
        <f>Account_CP1!$DY$23</f>
        <v>n/a</v>
      </c>
      <c r="O367" s="141" t="str">
        <f>Account_CP1!$DZ$23</f>
        <v>n/a</v>
      </c>
      <c r="P367" s="141" t="s">
        <v>81</v>
      </c>
      <c r="Q367" s="150" t="s">
        <v>81</v>
      </c>
      <c r="R367" s="143" t="s">
        <v>81</v>
      </c>
      <c r="S367" s="143" t="s">
        <v>81</v>
      </c>
      <c r="T367" s="148" t="s">
        <v>81</v>
      </c>
      <c r="U367" s="141">
        <v>0</v>
      </c>
      <c r="V367" s="149" t="s">
        <v>81</v>
      </c>
      <c r="W367" s="141" t="s">
        <v>81</v>
      </c>
      <c r="X367" s="150" t="s">
        <v>81</v>
      </c>
      <c r="Y367" s="141" t="s">
        <v>81</v>
      </c>
      <c r="Z367" s="141" t="s">
        <v>81</v>
      </c>
      <c r="AA367" s="157" t="s">
        <v>81</v>
      </c>
      <c r="AB367" s="149" t="s">
        <v>81</v>
      </c>
      <c r="AC367" s="141" t="s">
        <v>81</v>
      </c>
      <c r="AD367" s="150" t="s">
        <v>81</v>
      </c>
      <c r="AE367" s="141">
        <f t="shared" ref="AE367:AF370" si="693">SUM(I367)</f>
        <v>0</v>
      </c>
      <c r="AF367" s="141">
        <f t="shared" si="693"/>
        <v>0</v>
      </c>
      <c r="AG367" s="155">
        <f t="shared" ref="AG367:AG378" si="694">AE367-AF367</f>
        <v>0</v>
      </c>
      <c r="AH367" s="149">
        <f t="shared" ref="AH367" si="695">SUM(L367,U367)</f>
        <v>0</v>
      </c>
      <c r="AI367" s="149">
        <f t="shared" ref="AI367:AK378" si="696">SUM(F367,M367,V367,AB367)</f>
        <v>0</v>
      </c>
      <c r="AJ367" s="141">
        <f t="shared" si="696"/>
        <v>0</v>
      </c>
      <c r="AK367" s="150">
        <f t="shared" si="696"/>
        <v>0</v>
      </c>
    </row>
    <row r="368" spans="1:37" x14ac:dyDescent="0.15">
      <c r="A368" s="254"/>
      <c r="B368" s="94">
        <v>2018</v>
      </c>
      <c r="C368" s="156" t="s">
        <v>81</v>
      </c>
      <c r="D368" s="143" t="s">
        <v>81</v>
      </c>
      <c r="E368" s="157" t="s">
        <v>81</v>
      </c>
      <c r="F368" s="143" t="s">
        <v>81</v>
      </c>
      <c r="G368" s="144" t="s">
        <v>81</v>
      </c>
      <c r="H368" s="145" t="s">
        <v>81</v>
      </c>
      <c r="I368" s="141">
        <f>'2018 CER'!$AA$3</f>
        <v>0</v>
      </c>
      <c r="J368" s="141">
        <f>'2018 CER'!$B$28</f>
        <v>0</v>
      </c>
      <c r="K368" s="148">
        <f t="shared" si="692"/>
        <v>0</v>
      </c>
      <c r="L368" s="141">
        <v>0</v>
      </c>
      <c r="M368" s="149" t="str">
        <f>Account_CP1!$DR$23</f>
        <v>n/a</v>
      </c>
      <c r="N368" s="141" t="str">
        <f>Account_CP1!$DS$23</f>
        <v>n/a</v>
      </c>
      <c r="O368" s="141" t="str">
        <f>Account_CP1!$DT$23</f>
        <v>n/a</v>
      </c>
      <c r="P368" s="141" t="s">
        <v>81</v>
      </c>
      <c r="Q368" s="150" t="s">
        <v>81</v>
      </c>
      <c r="R368" s="143" t="s">
        <v>81</v>
      </c>
      <c r="S368" s="143" t="s">
        <v>81</v>
      </c>
      <c r="T368" s="148" t="s">
        <v>81</v>
      </c>
      <c r="U368" s="141">
        <v>0</v>
      </c>
      <c r="V368" s="149" t="s">
        <v>81</v>
      </c>
      <c r="W368" s="141" t="s">
        <v>81</v>
      </c>
      <c r="X368" s="150" t="s">
        <v>81</v>
      </c>
      <c r="Y368" s="141" t="s">
        <v>81</v>
      </c>
      <c r="Z368" s="141" t="s">
        <v>81</v>
      </c>
      <c r="AA368" s="157" t="s">
        <v>81</v>
      </c>
      <c r="AB368" s="149" t="s">
        <v>81</v>
      </c>
      <c r="AC368" s="141" t="s">
        <v>81</v>
      </c>
      <c r="AD368" s="150" t="s">
        <v>81</v>
      </c>
      <c r="AE368" s="141">
        <f t="shared" si="693"/>
        <v>0</v>
      </c>
      <c r="AF368" s="141">
        <f t="shared" si="693"/>
        <v>0</v>
      </c>
      <c r="AG368" s="155">
        <f t="shared" si="694"/>
        <v>0</v>
      </c>
      <c r="AH368" s="149">
        <f t="shared" si="590"/>
        <v>0</v>
      </c>
      <c r="AI368" s="149">
        <f t="shared" si="696"/>
        <v>0</v>
      </c>
      <c r="AJ368" s="141">
        <f t="shared" si="696"/>
        <v>0</v>
      </c>
      <c r="AK368" s="150">
        <f t="shared" si="696"/>
        <v>0</v>
      </c>
    </row>
    <row r="369" spans="1:37" x14ac:dyDescent="0.15">
      <c r="A369" s="254"/>
      <c r="B369" s="94">
        <v>2017</v>
      </c>
      <c r="C369" s="156" t="s">
        <v>81</v>
      </c>
      <c r="D369" s="143" t="s">
        <v>81</v>
      </c>
      <c r="E369" s="157" t="s">
        <v>81</v>
      </c>
      <c r="F369" s="143" t="s">
        <v>81</v>
      </c>
      <c r="G369" s="144" t="s">
        <v>81</v>
      </c>
      <c r="H369" s="145" t="s">
        <v>81</v>
      </c>
      <c r="I369" s="141">
        <f>'2017 CER'!$AA$3</f>
        <v>0</v>
      </c>
      <c r="J369" s="141">
        <f>'2017 CER'!$B$28</f>
        <v>0</v>
      </c>
      <c r="K369" s="148">
        <f t="shared" si="692"/>
        <v>0</v>
      </c>
      <c r="L369" s="141">
        <v>8692615</v>
      </c>
      <c r="M369" s="173">
        <f>Account_CP1!$DL$23-Account_CP1!$DF$23</f>
        <v>0</v>
      </c>
      <c r="N369" s="175">
        <f>Account_CP1!$DM$23-Account_CP1!$DG$23</f>
        <v>0</v>
      </c>
      <c r="O369" s="175">
        <f>Account_CP1!$DN$23-Account_CP1!$DH$23</f>
        <v>7</v>
      </c>
      <c r="P369" s="141" t="s">
        <v>81</v>
      </c>
      <c r="Q369" s="150" t="s">
        <v>81</v>
      </c>
      <c r="R369" s="143" t="s">
        <v>81</v>
      </c>
      <c r="S369" s="143" t="s">
        <v>81</v>
      </c>
      <c r="T369" s="148" t="s">
        <v>81</v>
      </c>
      <c r="U369" s="141">
        <v>17870725</v>
      </c>
      <c r="V369" s="149" t="s">
        <v>81</v>
      </c>
      <c r="W369" s="141" t="s">
        <v>81</v>
      </c>
      <c r="X369" s="150" t="s">
        <v>81</v>
      </c>
      <c r="Y369" s="141" t="s">
        <v>81</v>
      </c>
      <c r="Z369" s="141" t="s">
        <v>81</v>
      </c>
      <c r="AA369" s="157" t="s">
        <v>81</v>
      </c>
      <c r="AB369" s="149" t="s">
        <v>81</v>
      </c>
      <c r="AC369" s="141" t="s">
        <v>81</v>
      </c>
      <c r="AD369" s="150" t="s">
        <v>81</v>
      </c>
      <c r="AE369" s="141">
        <f t="shared" si="693"/>
        <v>0</v>
      </c>
      <c r="AF369" s="141">
        <f t="shared" si="693"/>
        <v>0</v>
      </c>
      <c r="AG369" s="155">
        <f t="shared" si="694"/>
        <v>0</v>
      </c>
      <c r="AH369" s="149">
        <f t="shared" si="590"/>
        <v>26563340</v>
      </c>
      <c r="AI369" s="149">
        <f t="shared" si="696"/>
        <v>0</v>
      </c>
      <c r="AJ369" s="141">
        <f t="shared" si="696"/>
        <v>0</v>
      </c>
      <c r="AK369" s="150">
        <f t="shared" si="696"/>
        <v>7</v>
      </c>
    </row>
    <row r="370" spans="1:37" x14ac:dyDescent="0.15">
      <c r="A370" s="254"/>
      <c r="B370" s="95">
        <v>2016</v>
      </c>
      <c r="C370" s="156" t="s">
        <v>81</v>
      </c>
      <c r="D370" s="143" t="s">
        <v>81</v>
      </c>
      <c r="E370" s="157" t="s">
        <v>81</v>
      </c>
      <c r="F370" s="143" t="s">
        <v>81</v>
      </c>
      <c r="G370" s="144" t="s">
        <v>81</v>
      </c>
      <c r="H370" s="145" t="s">
        <v>81</v>
      </c>
      <c r="I370" s="141">
        <f>'2016 CER'!AA3</f>
        <v>0</v>
      </c>
      <c r="J370" s="141">
        <f>'2016 CER'!B28</f>
        <v>0</v>
      </c>
      <c r="K370" s="148">
        <f t="shared" si="692"/>
        <v>0</v>
      </c>
      <c r="L370" s="141">
        <v>0</v>
      </c>
      <c r="M370" s="173">
        <f>Account_CP1!DF23-Account_CP1!CZ23</f>
        <v>0</v>
      </c>
      <c r="N370" s="175">
        <f>Account_CP1!DG23-Account_CP1!DA23</f>
        <v>0</v>
      </c>
      <c r="O370" s="175">
        <f>Account_CP1!DH23-Account_CP1!DB23</f>
        <v>0</v>
      </c>
      <c r="P370" s="141" t="s">
        <v>81</v>
      </c>
      <c r="Q370" s="150" t="s">
        <v>81</v>
      </c>
      <c r="R370" s="143" t="s">
        <v>81</v>
      </c>
      <c r="S370" s="143" t="s">
        <v>81</v>
      </c>
      <c r="T370" s="148" t="s">
        <v>81</v>
      </c>
      <c r="U370" s="141">
        <v>0</v>
      </c>
      <c r="V370" s="149" t="s">
        <v>81</v>
      </c>
      <c r="W370" s="141" t="s">
        <v>81</v>
      </c>
      <c r="X370" s="150" t="s">
        <v>81</v>
      </c>
      <c r="Y370" s="141" t="s">
        <v>81</v>
      </c>
      <c r="Z370" s="141" t="s">
        <v>81</v>
      </c>
      <c r="AA370" s="157" t="s">
        <v>81</v>
      </c>
      <c r="AB370" s="149" t="s">
        <v>81</v>
      </c>
      <c r="AC370" s="141" t="s">
        <v>81</v>
      </c>
      <c r="AD370" s="150" t="s">
        <v>81</v>
      </c>
      <c r="AE370" s="141">
        <f t="shared" si="693"/>
        <v>0</v>
      </c>
      <c r="AF370" s="141">
        <f t="shared" si="693"/>
        <v>0</v>
      </c>
      <c r="AG370" s="155">
        <f t="shared" si="694"/>
        <v>0</v>
      </c>
      <c r="AH370" s="149">
        <f t="shared" si="590"/>
        <v>0</v>
      </c>
      <c r="AI370" s="149">
        <f t="shared" si="696"/>
        <v>0</v>
      </c>
      <c r="AJ370" s="141">
        <f t="shared" si="696"/>
        <v>0</v>
      </c>
      <c r="AK370" s="150">
        <f t="shared" si="696"/>
        <v>0</v>
      </c>
    </row>
    <row r="371" spans="1:37" x14ac:dyDescent="0.15">
      <c r="A371" s="254"/>
      <c r="B371" s="95">
        <v>2015</v>
      </c>
      <c r="C371" s="156">
        <f>'2015 AAU'!Z3</f>
        <v>405535</v>
      </c>
      <c r="D371" s="143">
        <f>'2015 AAU'!B27</f>
        <v>7257838</v>
      </c>
      <c r="E371" s="157">
        <f t="shared" ref="E371:E378" si="697">C371-D371</f>
        <v>-6852303</v>
      </c>
      <c r="F371" s="143">
        <f>Account_CP1!AX23-Account_CP1!AR23</f>
        <v>386479645</v>
      </c>
      <c r="G371" s="144">
        <f>Account_CP1!AY23-Account_CP1!AS23</f>
        <v>0</v>
      </c>
      <c r="H371" s="145">
        <f>Account_CP1!AZ23-Account_CP1!AT23</f>
        <v>897</v>
      </c>
      <c r="I371" s="141">
        <f>'2015 CER'!AA3</f>
        <v>1374606</v>
      </c>
      <c r="J371" s="141">
        <f>'2015 CER'!B28</f>
        <v>0</v>
      </c>
      <c r="K371" s="148">
        <f t="shared" si="692"/>
        <v>1374606</v>
      </c>
      <c r="L371" s="141">
        <v>0</v>
      </c>
      <c r="M371" s="173">
        <f>Account_CP1!CZ23-Account_CP1!CT23</f>
        <v>0</v>
      </c>
      <c r="N371" s="175">
        <f>Account_CP1!DA23-Account_CP1!CU23</f>
        <v>0</v>
      </c>
      <c r="O371" s="175">
        <f>Account_CP1!DB23-Account_CP1!CV23</f>
        <v>16346</v>
      </c>
      <c r="P371" s="141" t="s">
        <v>81</v>
      </c>
      <c r="Q371" s="150" t="s">
        <v>81</v>
      </c>
      <c r="R371" s="143">
        <f>'2015 ERU'!Z3</f>
        <v>6084468</v>
      </c>
      <c r="S371" s="143">
        <f>'2015 ERU'!B27</f>
        <v>210505</v>
      </c>
      <c r="T371" s="148">
        <f t="shared" ref="T371:T378" si="698">R371-S371</f>
        <v>5873963</v>
      </c>
      <c r="U371" s="141">
        <v>0</v>
      </c>
      <c r="V371" s="149">
        <f>Account_CP1!GF23-Account_CP1!FZ23</f>
        <v>0</v>
      </c>
      <c r="W371" s="141">
        <f>Account_CP1!GG23-Account_CP1!GA23</f>
        <v>0</v>
      </c>
      <c r="X371" s="150">
        <f>Account_CP1!GH23-Account_CP1!GB23</f>
        <v>73191</v>
      </c>
      <c r="Y371" s="141">
        <v>0</v>
      </c>
      <c r="Z371" s="141">
        <v>0</v>
      </c>
      <c r="AA371" s="157">
        <f t="shared" ref="AA371:AA378" si="699">Y371-Z371</f>
        <v>0</v>
      </c>
      <c r="AB371" s="149">
        <f>Account_CP1!HJ23-Account_CP1!HD23</f>
        <v>17988730</v>
      </c>
      <c r="AC371" s="143">
        <f>Account_CP1!HK23-Account_CP1!HE23</f>
        <v>10992158</v>
      </c>
      <c r="AD371" s="171">
        <f>Account_CP1!HL23-Account_CP1!HF23</f>
        <v>0</v>
      </c>
      <c r="AE371" s="143">
        <f t="shared" ref="AE371:AF378" si="700">SUM(C371+I371+R371+Y371)</f>
        <v>7864609</v>
      </c>
      <c r="AF371" s="143">
        <f t="shared" si="700"/>
        <v>7468343</v>
      </c>
      <c r="AG371" s="155">
        <f t="shared" si="694"/>
        <v>396266</v>
      </c>
      <c r="AH371" s="149">
        <f t="shared" si="590"/>
        <v>0</v>
      </c>
      <c r="AI371" s="149">
        <f t="shared" si="696"/>
        <v>404468375</v>
      </c>
      <c r="AJ371" s="141">
        <f t="shared" si="696"/>
        <v>10992158</v>
      </c>
      <c r="AK371" s="150">
        <f t="shared" si="696"/>
        <v>90434</v>
      </c>
    </row>
    <row r="372" spans="1:37" x14ac:dyDescent="0.15">
      <c r="A372" s="254"/>
      <c r="B372" s="95">
        <v>2014</v>
      </c>
      <c r="C372" s="156">
        <f>'2014 AAU'!Z3</f>
        <v>0</v>
      </c>
      <c r="D372" s="143">
        <f>'2014 AAU'!B27</f>
        <v>0</v>
      </c>
      <c r="E372" s="157">
        <f t="shared" si="697"/>
        <v>0</v>
      </c>
      <c r="F372" s="143">
        <f>Account_CP1!AR23-Account_CP1!AL23</f>
        <v>0</v>
      </c>
      <c r="G372" s="144">
        <f>Account_CP1!AS23-Account_CP1!AM23</f>
        <v>0</v>
      </c>
      <c r="H372" s="145">
        <f>Account_CP1!AT23-Account_CP1!AN23</f>
        <v>0</v>
      </c>
      <c r="I372" s="141">
        <f>'2014 CER'!AA3</f>
        <v>0</v>
      </c>
      <c r="J372" s="141">
        <f>'2014 CER'!B28</f>
        <v>0</v>
      </c>
      <c r="K372" s="148">
        <f t="shared" si="692"/>
        <v>0</v>
      </c>
      <c r="L372" s="141">
        <v>0</v>
      </c>
      <c r="M372" s="173">
        <f>Account_CP1!CT23-Account_CP1!CN23</f>
        <v>0</v>
      </c>
      <c r="N372" s="175">
        <f>Account_CP1!CU23-Account_CP1!CO23</f>
        <v>0</v>
      </c>
      <c r="O372" s="175">
        <f>Account_CP1!CV23-Account_CP1!CP23</f>
        <v>0</v>
      </c>
      <c r="P372" s="141" t="s">
        <v>81</v>
      </c>
      <c r="Q372" s="150" t="s">
        <v>81</v>
      </c>
      <c r="R372" s="143">
        <f>'2014 ERU'!Z3</f>
        <v>0</v>
      </c>
      <c r="S372" s="143">
        <f>'2014 ERU'!B27</f>
        <v>59931</v>
      </c>
      <c r="T372" s="148">
        <f t="shared" si="698"/>
        <v>-59931</v>
      </c>
      <c r="U372" s="141">
        <v>0</v>
      </c>
      <c r="V372" s="149">
        <f>Account_CP1!FZ23-Account_CP1!FT23</f>
        <v>0</v>
      </c>
      <c r="W372" s="141">
        <f>Account_CP1!GA23-Account_CP1!FU23</f>
        <v>0</v>
      </c>
      <c r="X372" s="150">
        <f>Account_CP1!GB23-Account_CP1!FV23</f>
        <v>0</v>
      </c>
      <c r="Y372" s="141">
        <v>0</v>
      </c>
      <c r="Z372" s="141">
        <v>0</v>
      </c>
      <c r="AA372" s="157">
        <f t="shared" si="699"/>
        <v>0</v>
      </c>
      <c r="AB372" s="149">
        <f>Account_CP1!HD23-Account_CP1!GX23</f>
        <v>0</v>
      </c>
      <c r="AC372" s="143">
        <f>Account_CP1!HE23-Account_CP1!GY23</f>
        <v>0</v>
      </c>
      <c r="AD372" s="171">
        <f>Account_CP1!HF23-Account_CP1!GZ23</f>
        <v>0</v>
      </c>
      <c r="AE372" s="143">
        <f t="shared" si="700"/>
        <v>0</v>
      </c>
      <c r="AF372" s="143">
        <f t="shared" si="700"/>
        <v>59931</v>
      </c>
      <c r="AG372" s="155">
        <f t="shared" si="694"/>
        <v>-59931</v>
      </c>
      <c r="AH372" s="149">
        <f t="shared" si="590"/>
        <v>0</v>
      </c>
      <c r="AI372" s="149">
        <f t="shared" si="696"/>
        <v>0</v>
      </c>
      <c r="AJ372" s="141">
        <f t="shared" si="696"/>
        <v>0</v>
      </c>
      <c r="AK372" s="150">
        <f t="shared" si="696"/>
        <v>0</v>
      </c>
    </row>
    <row r="373" spans="1:37" x14ac:dyDescent="0.15">
      <c r="A373" s="254"/>
      <c r="B373" s="95">
        <v>2013</v>
      </c>
      <c r="C373" s="156">
        <f>'2013 AAU'!Z3</f>
        <v>0</v>
      </c>
      <c r="D373" s="143">
        <f>'2013 AAU'!B27</f>
        <v>28326526</v>
      </c>
      <c r="E373" s="157">
        <f t="shared" si="697"/>
        <v>-28326526</v>
      </c>
      <c r="F373" s="143">
        <f>Account_CP1!AL23-Account_CP1!AF23</f>
        <v>0</v>
      </c>
      <c r="G373" s="144">
        <f>Account_CP1!AM23-Account_CP1!AG23</f>
        <v>0</v>
      </c>
      <c r="H373" s="145">
        <f>Account_CP1!AN23-Account_CP1!AH23</f>
        <v>0</v>
      </c>
      <c r="I373" s="141">
        <f>'2013 CER'!AA3</f>
        <v>5257284</v>
      </c>
      <c r="J373" s="141">
        <f>'2013 CER'!B28</f>
        <v>2597671</v>
      </c>
      <c r="K373" s="148">
        <f t="shared" si="692"/>
        <v>2659613</v>
      </c>
      <c r="L373" s="141">
        <v>0</v>
      </c>
      <c r="M373" s="173">
        <f>Account_CP1!CN23-Account_CP1!CH23</f>
        <v>0</v>
      </c>
      <c r="N373" s="175">
        <f>Account_CP1!CO23-Account_CP1!CI23</f>
        <v>0</v>
      </c>
      <c r="O373" s="175">
        <f>Account_CP1!CP23-Account_CP1!CJ23</f>
        <v>0</v>
      </c>
      <c r="P373" s="141" t="s">
        <v>81</v>
      </c>
      <c r="Q373" s="150" t="s">
        <v>81</v>
      </c>
      <c r="R373" s="143">
        <f>'2013 ERU'!Z3</f>
        <v>10270260</v>
      </c>
      <c r="S373" s="143">
        <f>'2013 ERU'!B27</f>
        <v>3846669</v>
      </c>
      <c r="T373" s="148">
        <f t="shared" si="698"/>
        <v>6423591</v>
      </c>
      <c r="U373" s="141">
        <v>0</v>
      </c>
      <c r="V373" s="149">
        <f>Account_CP1!FT23-Account_CP1!FN23</f>
        <v>0</v>
      </c>
      <c r="W373" s="141">
        <f>Account_CP1!FU23-Account_CP1!FO23</f>
        <v>0</v>
      </c>
      <c r="X373" s="150">
        <f>Account_CP1!FV23-Account_CP1!FP23</f>
        <v>0</v>
      </c>
      <c r="Y373" s="141">
        <v>0</v>
      </c>
      <c r="Z373" s="141">
        <v>0</v>
      </c>
      <c r="AA373" s="157">
        <f t="shared" si="699"/>
        <v>0</v>
      </c>
      <c r="AB373" s="149">
        <f>Account_CP1!GX23-Account_CP1!GR23</f>
        <v>0</v>
      </c>
      <c r="AC373" s="143">
        <f>Account_CP1!GY23-Account_CP1!GS23</f>
        <v>0</v>
      </c>
      <c r="AD373" s="171">
        <f>Account_CP1!GZ23-Account_CP1!GT23</f>
        <v>0</v>
      </c>
      <c r="AE373" s="143">
        <f t="shared" si="700"/>
        <v>15527544</v>
      </c>
      <c r="AF373" s="143">
        <f t="shared" si="700"/>
        <v>34770866</v>
      </c>
      <c r="AG373" s="155">
        <f t="shared" si="694"/>
        <v>-19243322</v>
      </c>
      <c r="AH373" s="149">
        <f t="shared" si="590"/>
        <v>0</v>
      </c>
      <c r="AI373" s="149">
        <f t="shared" si="696"/>
        <v>0</v>
      </c>
      <c r="AJ373" s="141">
        <f t="shared" si="696"/>
        <v>0</v>
      </c>
      <c r="AK373" s="150">
        <f t="shared" si="696"/>
        <v>0</v>
      </c>
    </row>
    <row r="374" spans="1:37" x14ac:dyDescent="0.15">
      <c r="A374" s="254"/>
      <c r="B374" s="95">
        <v>2012</v>
      </c>
      <c r="C374" s="156">
        <f>'2012 AAU'!Z3</f>
        <v>0</v>
      </c>
      <c r="D374" s="143">
        <f>'2012 AAU'!B27</f>
        <v>100395</v>
      </c>
      <c r="E374" s="157">
        <f t="shared" si="697"/>
        <v>-100395</v>
      </c>
      <c r="F374" s="143">
        <f>Account_CP1!AF23-Account_CP1!Z23</f>
        <v>51238935</v>
      </c>
      <c r="G374" s="144">
        <f>Account_CP1!AG23-Account_CP1!AA23</f>
        <v>0</v>
      </c>
      <c r="H374" s="145">
        <f>Account_CP1!AH23-Account_CP1!AB23</f>
        <v>0</v>
      </c>
      <c r="I374" s="141">
        <f>'2012 CER'!AA3</f>
        <v>2076245</v>
      </c>
      <c r="J374" s="141">
        <f>'2012 CER'!B28</f>
        <v>1</v>
      </c>
      <c r="K374" s="148">
        <f t="shared" si="692"/>
        <v>2076244</v>
      </c>
      <c r="L374" s="141">
        <v>0</v>
      </c>
      <c r="M374" s="173">
        <f>Account_CP1!CH23-Account_CP1!CB23</f>
        <v>0</v>
      </c>
      <c r="N374" s="175">
        <f>Account_CP1!CI23-Account_CP1!CC23</f>
        <v>0</v>
      </c>
      <c r="O374" s="175">
        <f>Account_CP1!CJ23-Account_CP1!CD23</f>
        <v>0</v>
      </c>
      <c r="P374" s="141" t="s">
        <v>81</v>
      </c>
      <c r="Q374" s="150" t="s">
        <v>81</v>
      </c>
      <c r="R374" s="143">
        <f>'2012 ERU'!Z3</f>
        <v>2952535</v>
      </c>
      <c r="S374" s="143">
        <f>'2012 ERU'!B27</f>
        <v>4919828</v>
      </c>
      <c r="T374" s="148">
        <f t="shared" si="698"/>
        <v>-1967293</v>
      </c>
      <c r="U374" s="141">
        <v>0</v>
      </c>
      <c r="V374" s="149">
        <f>Account_CP1!FN23-Account_CP1!FH23</f>
        <v>0</v>
      </c>
      <c r="W374" s="141">
        <f>Account_CP1!FO23-Account_CP1!FI23</f>
        <v>0</v>
      </c>
      <c r="X374" s="150">
        <f>Account_CP1!FP23-Account_CP1!FJ23</f>
        <v>0</v>
      </c>
      <c r="Y374" s="143">
        <f>'2012 RMU'!Z3</f>
        <v>0</v>
      </c>
      <c r="Z374" s="143">
        <f>'2012 RMU'!B27</f>
        <v>0</v>
      </c>
      <c r="AA374" s="157">
        <f t="shared" si="699"/>
        <v>0</v>
      </c>
      <c r="AB374" s="149">
        <f>Account_CP1!GR23-Account_CP1!GL23</f>
        <v>0</v>
      </c>
      <c r="AC374" s="143">
        <f>Account_CP1!GS23-Account_CP1!GM23</f>
        <v>0</v>
      </c>
      <c r="AD374" s="171">
        <f>Account_CP1!GT23-Account_CP1!GN23</f>
        <v>0</v>
      </c>
      <c r="AE374" s="143">
        <f t="shared" si="700"/>
        <v>5028780</v>
      </c>
      <c r="AF374" s="143">
        <f t="shared" si="700"/>
        <v>5020224</v>
      </c>
      <c r="AG374" s="155">
        <f t="shared" si="694"/>
        <v>8556</v>
      </c>
      <c r="AH374" s="149">
        <f t="shared" si="590"/>
        <v>0</v>
      </c>
      <c r="AI374" s="149">
        <f t="shared" si="696"/>
        <v>51238935</v>
      </c>
      <c r="AJ374" s="141">
        <f t="shared" si="696"/>
        <v>0</v>
      </c>
      <c r="AK374" s="150">
        <f t="shared" si="696"/>
        <v>0</v>
      </c>
    </row>
    <row r="375" spans="1:37" x14ac:dyDescent="0.15">
      <c r="A375" s="254"/>
      <c r="B375" s="95">
        <v>2011</v>
      </c>
      <c r="C375" s="156">
        <f>'2011 AAU'!Z3</f>
        <v>6730203</v>
      </c>
      <c r="D375" s="143">
        <f>'2011 AAU'!B27</f>
        <v>61883505</v>
      </c>
      <c r="E375" s="157">
        <f t="shared" si="697"/>
        <v>-55153302</v>
      </c>
      <c r="F375" s="143">
        <f>Account_CP1!Z23-Account_CP1!T23</f>
        <v>39011330</v>
      </c>
      <c r="G375" s="144">
        <f>Account_CP1!AA23-Account_CP1!U23</f>
        <v>0</v>
      </c>
      <c r="H375" s="145">
        <f>Account_CP1!AB23-Account_CP1!V23</f>
        <v>0</v>
      </c>
      <c r="I375" s="141">
        <f>'2011 CER'!AA3</f>
        <v>5785404</v>
      </c>
      <c r="J375" s="141">
        <f>'2011 CER'!B28</f>
        <v>1254109</v>
      </c>
      <c r="K375" s="148">
        <f t="shared" si="692"/>
        <v>4531295</v>
      </c>
      <c r="L375" s="141">
        <v>0</v>
      </c>
      <c r="M375" s="173">
        <f>Account_CP1!CB23-Account_CP1!BV23</f>
        <v>4324859</v>
      </c>
      <c r="N375" s="175">
        <f>Account_CP1!CC23-Account_CP1!BW23</f>
        <v>0</v>
      </c>
      <c r="O375" s="175">
        <f>Account_CP1!CD23-Account_CP1!BX23</f>
        <v>0</v>
      </c>
      <c r="P375" s="141" t="s">
        <v>81</v>
      </c>
      <c r="Q375" s="150" t="s">
        <v>81</v>
      </c>
      <c r="R375" s="143">
        <f>'2011 ERU'!Z3</f>
        <v>5729857</v>
      </c>
      <c r="S375" s="143">
        <f>'2011 ERU'!B27</f>
        <v>3301818</v>
      </c>
      <c r="T375" s="148">
        <f t="shared" si="698"/>
        <v>2428039</v>
      </c>
      <c r="U375" s="141">
        <v>0</v>
      </c>
      <c r="V375" s="149">
        <f>Account_CP1!FH23-Account_CP1!FB23</f>
        <v>4151464</v>
      </c>
      <c r="W375" s="141">
        <f>Account_CP1!FI23-Account_CP1!FC23</f>
        <v>0</v>
      </c>
      <c r="X375" s="150">
        <f>Account_CP1!FJ23-Account_CP1!FD23</f>
        <v>0</v>
      </c>
      <c r="Y375" s="143">
        <f>'2011 RMU'!Z3</f>
        <v>0</v>
      </c>
      <c r="Z375" s="143">
        <f>'2011 RMU'!B27</f>
        <v>0</v>
      </c>
      <c r="AA375" s="157">
        <f t="shared" si="699"/>
        <v>0</v>
      </c>
      <c r="AB375" s="149">
        <f>Account_CP1!GL23</f>
        <v>0</v>
      </c>
      <c r="AC375" s="143">
        <f>Account_CP1!GM23</f>
        <v>0</v>
      </c>
      <c r="AD375" s="171">
        <f>Account_CP1!GN23</f>
        <v>0</v>
      </c>
      <c r="AE375" s="143">
        <f t="shared" si="700"/>
        <v>18245464</v>
      </c>
      <c r="AF375" s="143">
        <f t="shared" si="700"/>
        <v>66439432</v>
      </c>
      <c r="AG375" s="155">
        <f t="shared" si="694"/>
        <v>-48193968</v>
      </c>
      <c r="AH375" s="149">
        <f t="shared" si="590"/>
        <v>0</v>
      </c>
      <c r="AI375" s="149">
        <f t="shared" si="696"/>
        <v>47487653</v>
      </c>
      <c r="AJ375" s="141">
        <f t="shared" si="696"/>
        <v>0</v>
      </c>
      <c r="AK375" s="150">
        <f t="shared" si="696"/>
        <v>0</v>
      </c>
    </row>
    <row r="376" spans="1:37" x14ac:dyDescent="0.15">
      <c r="A376" s="254"/>
      <c r="B376" s="95">
        <v>2010</v>
      </c>
      <c r="C376" s="156">
        <f>'2010 AAU'!Z3</f>
        <v>24566842</v>
      </c>
      <c r="D376" s="143">
        <f>'2010 AAU'!B27</f>
        <v>51239233</v>
      </c>
      <c r="E376" s="157">
        <f t="shared" si="697"/>
        <v>-26672391</v>
      </c>
      <c r="F376" s="143">
        <f>Account_CP1!T23-Account_CP1!N23</f>
        <v>45186545</v>
      </c>
      <c r="G376" s="144">
        <f>Account_CP1!U23-Account_CP1!O23</f>
        <v>0</v>
      </c>
      <c r="H376" s="145">
        <f>Account_CP1!V23-Account_CP1!P23</f>
        <v>0</v>
      </c>
      <c r="I376" s="141">
        <f>'2010 CER'!AA3</f>
        <v>6560256</v>
      </c>
      <c r="J376" s="141">
        <f>'2010 CER'!B28</f>
        <v>1197409</v>
      </c>
      <c r="K376" s="148">
        <f t="shared" si="692"/>
        <v>5362847</v>
      </c>
      <c r="L376" s="141">
        <v>0</v>
      </c>
      <c r="M376" s="173">
        <f>Account_CP1!BV23-Account_CP1!BP23</f>
        <v>3403141</v>
      </c>
      <c r="N376" s="175">
        <f>Account_CP1!BW23-Account_CP1!BQ23</f>
        <v>0</v>
      </c>
      <c r="O376" s="175">
        <f>Account_CP1!BX23-Account_CP1!BR23</f>
        <v>0</v>
      </c>
      <c r="P376" s="141" t="s">
        <v>81</v>
      </c>
      <c r="Q376" s="150" t="s">
        <v>81</v>
      </c>
      <c r="R376" s="143">
        <f>'2010 ERU'!Z3</f>
        <v>667312</v>
      </c>
      <c r="S376" s="143">
        <f>'2010 ERU'!B27</f>
        <v>426052</v>
      </c>
      <c r="T376" s="148">
        <f t="shared" si="698"/>
        <v>241260</v>
      </c>
      <c r="U376" s="141">
        <v>0</v>
      </c>
      <c r="V376" s="149">
        <f>Account_CP1!FB23-Account_CP1!EV23</f>
        <v>328484</v>
      </c>
      <c r="W376" s="141">
        <f>Account_CP1!FC23-Account_CP1!EW23</f>
        <v>0</v>
      </c>
      <c r="X376" s="150">
        <f>Account_CP1!FD23-Account_CP1!EX23</f>
        <v>0</v>
      </c>
      <c r="Y376" s="143">
        <v>0</v>
      </c>
      <c r="Z376" s="143">
        <v>0</v>
      </c>
      <c r="AA376" s="157">
        <f t="shared" si="699"/>
        <v>0</v>
      </c>
      <c r="AB376" s="149" t="s">
        <v>81</v>
      </c>
      <c r="AC376" s="143" t="s">
        <v>81</v>
      </c>
      <c r="AD376" s="171" t="s">
        <v>81</v>
      </c>
      <c r="AE376" s="143">
        <f t="shared" si="700"/>
        <v>31794410</v>
      </c>
      <c r="AF376" s="143">
        <f t="shared" si="700"/>
        <v>52862694</v>
      </c>
      <c r="AG376" s="155">
        <f t="shared" si="694"/>
        <v>-21068284</v>
      </c>
      <c r="AH376" s="149">
        <f t="shared" si="590"/>
        <v>0</v>
      </c>
      <c r="AI376" s="149">
        <f t="shared" si="696"/>
        <v>48918170</v>
      </c>
      <c r="AJ376" s="141">
        <f t="shared" si="696"/>
        <v>0</v>
      </c>
      <c r="AK376" s="150">
        <f t="shared" si="696"/>
        <v>0</v>
      </c>
    </row>
    <row r="377" spans="1:37" x14ac:dyDescent="0.15">
      <c r="A377" s="254"/>
      <c r="B377" s="95">
        <v>2009</v>
      </c>
      <c r="C377" s="156">
        <f>'2009 AAU'!Z3</f>
        <v>8263468</v>
      </c>
      <c r="D377" s="143">
        <f>'2009 AAU'!B27</f>
        <v>39657687</v>
      </c>
      <c r="E377" s="157">
        <f t="shared" si="697"/>
        <v>-31394219</v>
      </c>
      <c r="F377" s="143">
        <f>Account_CP1!N23-Account_CP1!H23</f>
        <v>62926235</v>
      </c>
      <c r="G377" s="144">
        <f>Account_CP1!O23-Account_CP1!I23</f>
        <v>0</v>
      </c>
      <c r="H377" s="145">
        <f>Account_CP1!P23-Account_CP1!J23</f>
        <v>0</v>
      </c>
      <c r="I377" s="141">
        <f>'2009 CER'!AA3</f>
        <v>1325648</v>
      </c>
      <c r="J377" s="141">
        <f>'2009 CER'!B28</f>
        <v>19294</v>
      </c>
      <c r="K377" s="148">
        <f t="shared" si="692"/>
        <v>1306354</v>
      </c>
      <c r="L377" s="141">
        <v>0</v>
      </c>
      <c r="M377" s="173">
        <f>Account_CP1!BP23-Account_CP1!BJ23</f>
        <v>890591</v>
      </c>
      <c r="N377" s="175">
        <f>Account_CP1!BQ23-Account_CP1!BK23</f>
        <v>0</v>
      </c>
      <c r="O377" s="175">
        <f>Account_CP1!BR23-Account_CP1!BL23</f>
        <v>0</v>
      </c>
      <c r="P377" s="141" t="s">
        <v>81</v>
      </c>
      <c r="Q377" s="150" t="s">
        <v>81</v>
      </c>
      <c r="R377" s="143">
        <f>'2009 ERU'!Z3</f>
        <v>105174</v>
      </c>
      <c r="S377" s="143">
        <f>'2009 ERU'!B27</f>
        <v>75000</v>
      </c>
      <c r="T377" s="148">
        <f t="shared" si="698"/>
        <v>30174</v>
      </c>
      <c r="U377" s="141">
        <v>0</v>
      </c>
      <c r="V377" s="149">
        <f>Account_CP1!EV23-Account_CP1!EP23</f>
        <v>0</v>
      </c>
      <c r="W377" s="141">
        <f>Account_CP1!EW23-Account_CP1!EQ23</f>
        <v>0</v>
      </c>
      <c r="X377" s="150">
        <f>Account_CP1!EX23-Account_CP1!ER23</f>
        <v>0</v>
      </c>
      <c r="Y377" s="143">
        <v>0</v>
      </c>
      <c r="Z377" s="143">
        <v>0</v>
      </c>
      <c r="AA377" s="157">
        <f t="shared" si="699"/>
        <v>0</v>
      </c>
      <c r="AB377" s="149" t="s">
        <v>81</v>
      </c>
      <c r="AC377" s="143" t="s">
        <v>81</v>
      </c>
      <c r="AD377" s="171" t="s">
        <v>81</v>
      </c>
      <c r="AE377" s="143">
        <f t="shared" si="700"/>
        <v>9694290</v>
      </c>
      <c r="AF377" s="143">
        <f t="shared" si="700"/>
        <v>39751981</v>
      </c>
      <c r="AG377" s="155">
        <f t="shared" si="694"/>
        <v>-30057691</v>
      </c>
      <c r="AH377" s="149">
        <f t="shared" si="590"/>
        <v>0</v>
      </c>
      <c r="AI377" s="149">
        <f t="shared" si="696"/>
        <v>63816826</v>
      </c>
      <c r="AJ377" s="141">
        <f t="shared" si="696"/>
        <v>0</v>
      </c>
      <c r="AK377" s="150">
        <f t="shared" si="696"/>
        <v>0</v>
      </c>
    </row>
    <row r="378" spans="1:37" x14ac:dyDescent="0.15">
      <c r="A378" s="254"/>
      <c r="B378" s="95">
        <v>2008</v>
      </c>
      <c r="C378" s="156">
        <f>'2008 AAU'!Z3</f>
        <v>407</v>
      </c>
      <c r="D378" s="143">
        <f>'2008 AAU'!B27</f>
        <v>4674092</v>
      </c>
      <c r="E378" s="157">
        <f t="shared" si="697"/>
        <v>-4673685</v>
      </c>
      <c r="F378" s="143">
        <f>Account_CP1!H23</f>
        <v>0</v>
      </c>
      <c r="G378" s="144">
        <f>Account_CP1!I23</f>
        <v>0</v>
      </c>
      <c r="H378" s="145">
        <f>Account_CP1!J23</f>
        <v>0</v>
      </c>
      <c r="I378" s="141">
        <f>'2008 CER'!AA3</f>
        <v>16600</v>
      </c>
      <c r="J378" s="141">
        <f>'2008 CER'!B28</f>
        <v>0</v>
      </c>
      <c r="K378" s="148">
        <f t="shared" si="692"/>
        <v>16600</v>
      </c>
      <c r="L378" s="141">
        <v>0</v>
      </c>
      <c r="M378" s="173">
        <f>Account_CP1!BJ23</f>
        <v>0</v>
      </c>
      <c r="N378" s="175">
        <f>Account_CP1!BK23</f>
        <v>0</v>
      </c>
      <c r="O378" s="175">
        <f>Account_CP1!BL23</f>
        <v>0</v>
      </c>
      <c r="P378" s="141" t="s">
        <v>81</v>
      </c>
      <c r="Q378" s="150" t="s">
        <v>81</v>
      </c>
      <c r="R378" s="143">
        <v>0</v>
      </c>
      <c r="S378" s="143">
        <v>0</v>
      </c>
      <c r="T378" s="148">
        <f t="shared" si="698"/>
        <v>0</v>
      </c>
      <c r="U378" s="141">
        <v>0</v>
      </c>
      <c r="V378" s="149">
        <f>Account_CP1!EP23</f>
        <v>0</v>
      </c>
      <c r="W378" s="141">
        <f>Account_CP1!EQ23</f>
        <v>0</v>
      </c>
      <c r="X378" s="150">
        <f>Account_CP1!ER23</f>
        <v>0</v>
      </c>
      <c r="Y378" s="143">
        <v>0</v>
      </c>
      <c r="Z378" s="143">
        <v>0</v>
      </c>
      <c r="AA378" s="157">
        <f t="shared" si="699"/>
        <v>0</v>
      </c>
      <c r="AB378" s="149" t="s">
        <v>81</v>
      </c>
      <c r="AC378" s="143" t="s">
        <v>81</v>
      </c>
      <c r="AD378" s="171" t="s">
        <v>81</v>
      </c>
      <c r="AE378" s="143">
        <f t="shared" si="700"/>
        <v>17007</v>
      </c>
      <c r="AF378" s="143">
        <f t="shared" si="700"/>
        <v>4674092</v>
      </c>
      <c r="AG378" s="155">
        <f t="shared" si="694"/>
        <v>-4657085</v>
      </c>
      <c r="AH378" s="149">
        <f t="shared" si="590"/>
        <v>0</v>
      </c>
      <c r="AI378" s="149">
        <f t="shared" si="696"/>
        <v>0</v>
      </c>
      <c r="AJ378" s="141">
        <f t="shared" si="696"/>
        <v>0</v>
      </c>
      <c r="AK378" s="150">
        <f t="shared" si="696"/>
        <v>0</v>
      </c>
    </row>
    <row r="379" spans="1:37" ht="15" x14ac:dyDescent="0.15">
      <c r="A379" s="255"/>
      <c r="B379" s="96" t="s">
        <v>233</v>
      </c>
      <c r="C379" s="151">
        <f t="shared" ref="C379:O379" si="701">SUM(C365:C378)</f>
        <v>39966455</v>
      </c>
      <c r="D379" s="152">
        <f t="shared" si="701"/>
        <v>193139276</v>
      </c>
      <c r="E379" s="153">
        <f t="shared" si="701"/>
        <v>-153172821</v>
      </c>
      <c r="F379" s="172">
        <f t="shared" si="701"/>
        <v>584842690</v>
      </c>
      <c r="G379" s="152">
        <f t="shared" si="701"/>
        <v>0</v>
      </c>
      <c r="H379" s="181">
        <f t="shared" si="701"/>
        <v>897</v>
      </c>
      <c r="I379" s="176">
        <f t="shared" si="701"/>
        <v>22396043</v>
      </c>
      <c r="J379" s="176">
        <f t="shared" si="701"/>
        <v>5068484</v>
      </c>
      <c r="K379" s="176">
        <f t="shared" si="701"/>
        <v>17327559</v>
      </c>
      <c r="L379" s="176">
        <f t="shared" si="701"/>
        <v>8692615</v>
      </c>
      <c r="M379" s="176">
        <f t="shared" si="701"/>
        <v>8618591</v>
      </c>
      <c r="N379" s="176">
        <f t="shared" si="701"/>
        <v>0</v>
      </c>
      <c r="O379" s="176">
        <f t="shared" si="701"/>
        <v>16353</v>
      </c>
      <c r="P379" s="154" t="s">
        <v>81</v>
      </c>
      <c r="Q379" s="170" t="s">
        <v>81</v>
      </c>
      <c r="R379" s="152">
        <f t="shared" ref="R379:AK379" si="702">SUM(R365:R378)</f>
        <v>25809606</v>
      </c>
      <c r="S379" s="152">
        <f t="shared" si="702"/>
        <v>12839803</v>
      </c>
      <c r="T379" s="153">
        <f t="shared" si="702"/>
        <v>12969803</v>
      </c>
      <c r="U379" s="152">
        <f t="shared" si="702"/>
        <v>17870725</v>
      </c>
      <c r="V379" s="174">
        <f t="shared" si="702"/>
        <v>4479948</v>
      </c>
      <c r="W379" s="176">
        <f t="shared" si="702"/>
        <v>0</v>
      </c>
      <c r="X379" s="187">
        <f t="shared" si="702"/>
        <v>73191</v>
      </c>
      <c r="Y379" s="152">
        <f t="shared" si="702"/>
        <v>0</v>
      </c>
      <c r="Z379" s="152">
        <f t="shared" si="702"/>
        <v>0</v>
      </c>
      <c r="AA379" s="153">
        <f t="shared" si="702"/>
        <v>0</v>
      </c>
      <c r="AB379" s="172">
        <f t="shared" si="702"/>
        <v>17988730</v>
      </c>
      <c r="AC379" s="152">
        <f t="shared" si="702"/>
        <v>10992158</v>
      </c>
      <c r="AD379" s="160">
        <f t="shared" si="702"/>
        <v>0</v>
      </c>
      <c r="AE379" s="152">
        <f t="shared" si="702"/>
        <v>88172104</v>
      </c>
      <c r="AF379" s="152">
        <f t="shared" si="702"/>
        <v>211047563</v>
      </c>
      <c r="AG379" s="153">
        <f t="shared" si="702"/>
        <v>-122875459</v>
      </c>
      <c r="AH379" s="152">
        <f t="shared" si="702"/>
        <v>26563340</v>
      </c>
      <c r="AI379" s="159">
        <f t="shared" si="702"/>
        <v>615929959</v>
      </c>
      <c r="AJ379" s="152">
        <f t="shared" si="702"/>
        <v>10992158</v>
      </c>
      <c r="AK379" s="160">
        <f t="shared" si="702"/>
        <v>90441</v>
      </c>
    </row>
    <row r="380" spans="1:37" x14ac:dyDescent="0.15">
      <c r="A380" s="253" t="s">
        <v>151</v>
      </c>
      <c r="B380" s="94">
        <v>2021</v>
      </c>
      <c r="C380" s="156" t="s">
        <v>81</v>
      </c>
      <c r="D380" s="143" t="s">
        <v>81</v>
      </c>
      <c r="E380" s="157" t="s">
        <v>81</v>
      </c>
      <c r="F380" s="143" t="s">
        <v>81</v>
      </c>
      <c r="G380" s="144" t="s">
        <v>81</v>
      </c>
      <c r="H380" s="145" t="s">
        <v>81</v>
      </c>
      <c r="I380" s="141">
        <f>'2021 CER'!$AB$3</f>
        <v>0</v>
      </c>
      <c r="J380" s="141">
        <f>'2021 CER'!$B$29</f>
        <v>0</v>
      </c>
      <c r="K380" s="148">
        <f t="shared" ref="K380" si="703">I380-J380</f>
        <v>0</v>
      </c>
      <c r="L380" s="141">
        <v>0</v>
      </c>
      <c r="M380" s="149">
        <f>Account_CP1!$EJ$27-Account_CP1!$ED$27</f>
        <v>0</v>
      </c>
      <c r="N380" s="141">
        <f>Account_CP1!$EE$27-Account_CP1!$DY$27</f>
        <v>0</v>
      </c>
      <c r="O380" s="141">
        <f>Account_CP1!$EL$27-Account_CP1!$EF$27</f>
        <v>0</v>
      </c>
      <c r="P380" s="141" t="s">
        <v>81</v>
      </c>
      <c r="Q380" s="150" t="s">
        <v>81</v>
      </c>
      <c r="R380" s="143" t="s">
        <v>81</v>
      </c>
      <c r="S380" s="143" t="s">
        <v>81</v>
      </c>
      <c r="T380" s="148" t="s">
        <v>81</v>
      </c>
      <c r="U380" s="141">
        <v>0</v>
      </c>
      <c r="V380" s="149" t="s">
        <v>81</v>
      </c>
      <c r="W380" s="141" t="s">
        <v>81</v>
      </c>
      <c r="X380" s="150" t="s">
        <v>81</v>
      </c>
      <c r="Y380" s="141" t="s">
        <v>81</v>
      </c>
      <c r="Z380" s="141" t="s">
        <v>81</v>
      </c>
      <c r="AA380" s="157" t="s">
        <v>81</v>
      </c>
      <c r="AB380" s="149" t="s">
        <v>81</v>
      </c>
      <c r="AC380" s="141" t="s">
        <v>81</v>
      </c>
      <c r="AD380" s="150" t="s">
        <v>81</v>
      </c>
      <c r="AE380" s="141">
        <f t="shared" ref="AE380" si="704">SUM(I380)</f>
        <v>0</v>
      </c>
      <c r="AF380" s="141">
        <f t="shared" ref="AF380" si="705">SUM(J380)</f>
        <v>0</v>
      </c>
      <c r="AG380" s="155">
        <f t="shared" ref="AG380" si="706">AE380-AF380</f>
        <v>0</v>
      </c>
      <c r="AH380" s="149">
        <f t="shared" ref="AH380" si="707">SUM(L380,U380)</f>
        <v>0</v>
      </c>
      <c r="AI380" s="149">
        <f t="shared" ref="AI380" si="708">SUM(F380,M380,V380,AB380)</f>
        <v>0</v>
      </c>
      <c r="AJ380" s="141">
        <f t="shared" ref="AJ380" si="709">SUM(G380,N380,W380,AC380)</f>
        <v>0</v>
      </c>
      <c r="AK380" s="150">
        <f t="shared" ref="AK380" si="710">SUM(H380,O380,X380,AD380)</f>
        <v>0</v>
      </c>
    </row>
    <row r="381" spans="1:37" x14ac:dyDescent="0.15">
      <c r="A381" s="254"/>
      <c r="B381" s="94">
        <v>2020</v>
      </c>
      <c r="C381" s="156" t="s">
        <v>81</v>
      </c>
      <c r="D381" s="143" t="s">
        <v>81</v>
      </c>
      <c r="E381" s="157" t="s">
        <v>81</v>
      </c>
      <c r="F381" s="143" t="s">
        <v>81</v>
      </c>
      <c r="G381" s="144" t="s">
        <v>81</v>
      </c>
      <c r="H381" s="145" t="s">
        <v>81</v>
      </c>
      <c r="I381" s="141">
        <f>'2020 CER'!$AB$3</f>
        <v>0</v>
      </c>
      <c r="J381" s="141">
        <f>'2020 CER'!$B$29</f>
        <v>0</v>
      </c>
      <c r="K381" s="148">
        <f t="shared" ref="K381" si="711">I381-J381</f>
        <v>0</v>
      </c>
      <c r="L381" s="141">
        <v>0</v>
      </c>
      <c r="M381" s="149">
        <f>Account_CP1!$ED$27-Account_CP1!$DX$27</f>
        <v>0</v>
      </c>
      <c r="N381" s="141">
        <f>Account_CP1!$EE$27-Account_CP1!$DY$27</f>
        <v>0</v>
      </c>
      <c r="O381" s="141">
        <f>Account_CP1!$EF$27-Account_CP1!$DZ$27</f>
        <v>0</v>
      </c>
      <c r="P381" s="141" t="s">
        <v>81</v>
      </c>
      <c r="Q381" s="150" t="s">
        <v>81</v>
      </c>
      <c r="R381" s="143" t="s">
        <v>81</v>
      </c>
      <c r="S381" s="143" t="s">
        <v>81</v>
      </c>
      <c r="T381" s="148" t="s">
        <v>81</v>
      </c>
      <c r="U381" s="141">
        <v>0</v>
      </c>
      <c r="V381" s="149" t="s">
        <v>81</v>
      </c>
      <c r="W381" s="141" t="s">
        <v>81</v>
      </c>
      <c r="X381" s="150" t="s">
        <v>81</v>
      </c>
      <c r="Y381" s="141" t="s">
        <v>81</v>
      </c>
      <c r="Z381" s="141" t="s">
        <v>81</v>
      </c>
      <c r="AA381" s="157" t="s">
        <v>81</v>
      </c>
      <c r="AB381" s="149" t="s">
        <v>81</v>
      </c>
      <c r="AC381" s="141" t="s">
        <v>81</v>
      </c>
      <c r="AD381" s="150" t="s">
        <v>81</v>
      </c>
      <c r="AE381" s="141">
        <f t="shared" ref="AE381" si="712">SUM(I381)</f>
        <v>0</v>
      </c>
      <c r="AF381" s="141">
        <f t="shared" ref="AF381" si="713">SUM(J381)</f>
        <v>0</v>
      </c>
      <c r="AG381" s="155">
        <f t="shared" ref="AG381" si="714">AE381-AF381</f>
        <v>0</v>
      </c>
      <c r="AH381" s="149">
        <f t="shared" ref="AH381" si="715">SUM(L381,U381)</f>
        <v>0</v>
      </c>
      <c r="AI381" s="149">
        <f t="shared" ref="AI381" si="716">SUM(F381,M381,V381,AB381)</f>
        <v>0</v>
      </c>
      <c r="AJ381" s="141">
        <f t="shared" ref="AJ381" si="717">SUM(G381,N381,W381,AC381)</f>
        <v>0</v>
      </c>
      <c r="AK381" s="150">
        <f t="shared" ref="AK381" si="718">SUM(H381,O381,X381,AD381)</f>
        <v>0</v>
      </c>
    </row>
    <row r="382" spans="1:37" x14ac:dyDescent="0.15">
      <c r="A382" s="254"/>
      <c r="B382" s="94">
        <v>2019</v>
      </c>
      <c r="C382" s="156" t="s">
        <v>81</v>
      </c>
      <c r="D382" s="143" t="s">
        <v>81</v>
      </c>
      <c r="E382" s="157" t="s">
        <v>81</v>
      </c>
      <c r="F382" s="143" t="s">
        <v>81</v>
      </c>
      <c r="G382" s="144" t="s">
        <v>81</v>
      </c>
      <c r="H382" s="145" t="s">
        <v>81</v>
      </c>
      <c r="I382" s="141">
        <f>'2019 CER'!$AB$3</f>
        <v>0</v>
      </c>
      <c r="J382" s="141">
        <f>'2019 CER'!$B$29</f>
        <v>0</v>
      </c>
      <c r="K382" s="148">
        <f t="shared" ref="K382:K393" si="719">I382-J382</f>
        <v>0</v>
      </c>
      <c r="L382" s="141">
        <v>0</v>
      </c>
      <c r="M382" s="149">
        <f>Account_CP1!$DX$27-Account_CP1!$DR$27</f>
        <v>0</v>
      </c>
      <c r="N382" s="141">
        <f>Account_CP1!$DY$27-Account_CP1!$DS$27</f>
        <v>0</v>
      </c>
      <c r="O382" s="141">
        <f>Account_CP1!$DZ$27-Account_CP1!$DT$27</f>
        <v>0</v>
      </c>
      <c r="P382" s="141" t="s">
        <v>81</v>
      </c>
      <c r="Q382" s="150" t="s">
        <v>81</v>
      </c>
      <c r="R382" s="143" t="s">
        <v>81</v>
      </c>
      <c r="S382" s="143" t="s">
        <v>81</v>
      </c>
      <c r="T382" s="148" t="s">
        <v>81</v>
      </c>
      <c r="U382" s="141">
        <v>0</v>
      </c>
      <c r="V382" s="149" t="s">
        <v>81</v>
      </c>
      <c r="W382" s="141" t="s">
        <v>81</v>
      </c>
      <c r="X382" s="150" t="s">
        <v>81</v>
      </c>
      <c r="Y382" s="141" t="s">
        <v>81</v>
      </c>
      <c r="Z382" s="141" t="s">
        <v>81</v>
      </c>
      <c r="AA382" s="157" t="s">
        <v>81</v>
      </c>
      <c r="AB382" s="149" t="s">
        <v>81</v>
      </c>
      <c r="AC382" s="141" t="s">
        <v>81</v>
      </c>
      <c r="AD382" s="150" t="s">
        <v>81</v>
      </c>
      <c r="AE382" s="141">
        <f t="shared" ref="AE382:AF385" si="720">SUM(I382)</f>
        <v>0</v>
      </c>
      <c r="AF382" s="141">
        <f t="shared" ref="AF382" si="721">SUM(J382)</f>
        <v>0</v>
      </c>
      <c r="AG382" s="155">
        <f t="shared" ref="AG382:AG393" si="722">AE382-AF382</f>
        <v>0</v>
      </c>
      <c r="AH382" s="149">
        <f t="shared" ref="AH382" si="723">SUM(L382,U382)</f>
        <v>0</v>
      </c>
      <c r="AI382" s="149">
        <f t="shared" ref="AI382:AK393" si="724">SUM(F382,M382,V382,AB382)</f>
        <v>0</v>
      </c>
      <c r="AJ382" s="141">
        <f t="shared" si="724"/>
        <v>0</v>
      </c>
      <c r="AK382" s="150">
        <f t="shared" si="724"/>
        <v>0</v>
      </c>
    </row>
    <row r="383" spans="1:37" x14ac:dyDescent="0.15">
      <c r="A383" s="254"/>
      <c r="B383" s="94">
        <v>2018</v>
      </c>
      <c r="C383" s="156" t="s">
        <v>81</v>
      </c>
      <c r="D383" s="143" t="s">
        <v>81</v>
      </c>
      <c r="E383" s="157" t="s">
        <v>81</v>
      </c>
      <c r="F383" s="143" t="s">
        <v>81</v>
      </c>
      <c r="G383" s="144" t="s">
        <v>81</v>
      </c>
      <c r="H383" s="145" t="s">
        <v>81</v>
      </c>
      <c r="I383" s="141">
        <f>'2018 CER'!$AB$3</f>
        <v>0</v>
      </c>
      <c r="J383" s="141">
        <f>'2018 CER'!$B$29</f>
        <v>0</v>
      </c>
      <c r="K383" s="148">
        <f t="shared" si="719"/>
        <v>0</v>
      </c>
      <c r="L383" s="141">
        <v>0</v>
      </c>
      <c r="M383" s="149">
        <f>Account_CP1!$DR$27-Account_CP1!$DL$27</f>
        <v>0</v>
      </c>
      <c r="N383" s="141">
        <f>Account_CP1!$DS$27-Account_CP1!$DM$27</f>
        <v>0</v>
      </c>
      <c r="O383" s="141">
        <f>Account_CP1!$DT$27-Account_CP1!$DN$27</f>
        <v>0</v>
      </c>
      <c r="P383" s="141" t="s">
        <v>81</v>
      </c>
      <c r="Q383" s="150" t="s">
        <v>81</v>
      </c>
      <c r="R383" s="143" t="s">
        <v>81</v>
      </c>
      <c r="S383" s="143" t="s">
        <v>81</v>
      </c>
      <c r="T383" s="148" t="s">
        <v>81</v>
      </c>
      <c r="U383" s="141">
        <v>0</v>
      </c>
      <c r="V383" s="149" t="s">
        <v>81</v>
      </c>
      <c r="W383" s="141" t="s">
        <v>81</v>
      </c>
      <c r="X383" s="150" t="s">
        <v>81</v>
      </c>
      <c r="Y383" s="141" t="s">
        <v>81</v>
      </c>
      <c r="Z383" s="141" t="s">
        <v>81</v>
      </c>
      <c r="AA383" s="157" t="s">
        <v>81</v>
      </c>
      <c r="AB383" s="149" t="s">
        <v>81</v>
      </c>
      <c r="AC383" s="141" t="s">
        <v>81</v>
      </c>
      <c r="AD383" s="150" t="s">
        <v>81</v>
      </c>
      <c r="AE383" s="141">
        <f t="shared" si="720"/>
        <v>0</v>
      </c>
      <c r="AF383" s="141">
        <f t="shared" si="720"/>
        <v>0</v>
      </c>
      <c r="AG383" s="155">
        <f t="shared" si="722"/>
        <v>0</v>
      </c>
      <c r="AH383" s="149">
        <f t="shared" si="590"/>
        <v>0</v>
      </c>
      <c r="AI383" s="149">
        <f t="shared" si="724"/>
        <v>0</v>
      </c>
      <c r="AJ383" s="141">
        <f t="shared" si="724"/>
        <v>0</v>
      </c>
      <c r="AK383" s="150">
        <f t="shared" si="724"/>
        <v>0</v>
      </c>
    </row>
    <row r="384" spans="1:37" x14ac:dyDescent="0.15">
      <c r="A384" s="254"/>
      <c r="B384" s="94">
        <v>2017</v>
      </c>
      <c r="C384" s="156" t="s">
        <v>81</v>
      </c>
      <c r="D384" s="143" t="s">
        <v>81</v>
      </c>
      <c r="E384" s="157" t="s">
        <v>81</v>
      </c>
      <c r="F384" s="143" t="s">
        <v>81</v>
      </c>
      <c r="G384" s="144" t="s">
        <v>81</v>
      </c>
      <c r="H384" s="145" t="s">
        <v>81</v>
      </c>
      <c r="I384" s="141">
        <f>'2017 CER'!$AB$3</f>
        <v>0</v>
      </c>
      <c r="J384" s="141">
        <f>'2017 CER'!$B$29</f>
        <v>0</v>
      </c>
      <c r="K384" s="148">
        <f t="shared" si="719"/>
        <v>0</v>
      </c>
      <c r="L384" s="141">
        <v>0</v>
      </c>
      <c r="M384" s="149">
        <f>Account_CP1!$DL$27-Account_CP1!$DF$27</f>
        <v>0</v>
      </c>
      <c r="N384" s="141">
        <f>Account_CP1!$DM$27-Account_CP1!$DG$27</f>
        <v>0</v>
      </c>
      <c r="O384" s="141">
        <f>Account_CP1!$DN$27-Account_CP1!$DH$27</f>
        <v>0</v>
      </c>
      <c r="P384" s="141" t="s">
        <v>81</v>
      </c>
      <c r="Q384" s="150" t="s">
        <v>81</v>
      </c>
      <c r="R384" s="143" t="s">
        <v>81</v>
      </c>
      <c r="S384" s="143" t="s">
        <v>81</v>
      </c>
      <c r="T384" s="148" t="s">
        <v>81</v>
      </c>
      <c r="U384" s="141">
        <v>0</v>
      </c>
      <c r="V384" s="149" t="s">
        <v>81</v>
      </c>
      <c r="W384" s="141" t="s">
        <v>81</v>
      </c>
      <c r="X384" s="150" t="s">
        <v>81</v>
      </c>
      <c r="Y384" s="141" t="s">
        <v>81</v>
      </c>
      <c r="Z384" s="141" t="s">
        <v>81</v>
      </c>
      <c r="AA384" s="157" t="s">
        <v>81</v>
      </c>
      <c r="AB384" s="149" t="s">
        <v>81</v>
      </c>
      <c r="AC384" s="141" t="s">
        <v>81</v>
      </c>
      <c r="AD384" s="150" t="s">
        <v>81</v>
      </c>
      <c r="AE384" s="141">
        <f t="shared" si="720"/>
        <v>0</v>
      </c>
      <c r="AF384" s="141">
        <f t="shared" si="720"/>
        <v>0</v>
      </c>
      <c r="AG384" s="155">
        <f t="shared" si="722"/>
        <v>0</v>
      </c>
      <c r="AH384" s="149">
        <f t="shared" si="590"/>
        <v>0</v>
      </c>
      <c r="AI384" s="149">
        <f t="shared" si="724"/>
        <v>0</v>
      </c>
      <c r="AJ384" s="141">
        <f t="shared" si="724"/>
        <v>0</v>
      </c>
      <c r="AK384" s="150">
        <f t="shared" si="724"/>
        <v>0</v>
      </c>
    </row>
    <row r="385" spans="1:37" x14ac:dyDescent="0.15">
      <c r="A385" s="254"/>
      <c r="B385" s="95">
        <v>2016</v>
      </c>
      <c r="C385" s="156" t="s">
        <v>81</v>
      </c>
      <c r="D385" s="143" t="s">
        <v>81</v>
      </c>
      <c r="E385" s="157" t="s">
        <v>81</v>
      </c>
      <c r="F385" s="143" t="s">
        <v>81</v>
      </c>
      <c r="G385" s="144" t="s">
        <v>81</v>
      </c>
      <c r="H385" s="145" t="s">
        <v>81</v>
      </c>
      <c r="I385" s="141">
        <f>'2016 CER'!AB3</f>
        <v>0</v>
      </c>
      <c r="J385" s="141">
        <f>'2016 CER'!B29</f>
        <v>0</v>
      </c>
      <c r="K385" s="148">
        <f t="shared" si="719"/>
        <v>0</v>
      </c>
      <c r="L385" s="141">
        <v>0</v>
      </c>
      <c r="M385" s="149">
        <f>Account_CP1!DF27-Account_CP1!CZ27</f>
        <v>0</v>
      </c>
      <c r="N385" s="141">
        <f>Account_CP1!DG27-Account_CP1!DA27</f>
        <v>0</v>
      </c>
      <c r="O385" s="141">
        <f>Account_CP1!DH27-Account_CP1!DB27</f>
        <v>0</v>
      </c>
      <c r="P385" s="141" t="s">
        <v>81</v>
      </c>
      <c r="Q385" s="150" t="s">
        <v>81</v>
      </c>
      <c r="R385" s="143" t="s">
        <v>81</v>
      </c>
      <c r="S385" s="143" t="s">
        <v>81</v>
      </c>
      <c r="T385" s="148" t="s">
        <v>81</v>
      </c>
      <c r="U385" s="141">
        <v>0</v>
      </c>
      <c r="V385" s="149" t="s">
        <v>81</v>
      </c>
      <c r="W385" s="141" t="s">
        <v>81</v>
      </c>
      <c r="X385" s="150" t="s">
        <v>81</v>
      </c>
      <c r="Y385" s="141" t="s">
        <v>81</v>
      </c>
      <c r="Z385" s="141" t="s">
        <v>81</v>
      </c>
      <c r="AA385" s="157" t="s">
        <v>81</v>
      </c>
      <c r="AB385" s="149" t="s">
        <v>81</v>
      </c>
      <c r="AC385" s="141" t="s">
        <v>81</v>
      </c>
      <c r="AD385" s="150" t="s">
        <v>81</v>
      </c>
      <c r="AE385" s="141">
        <f t="shared" si="720"/>
        <v>0</v>
      </c>
      <c r="AF385" s="141">
        <f t="shared" si="720"/>
        <v>0</v>
      </c>
      <c r="AG385" s="155">
        <f>AE385-AF385</f>
        <v>0</v>
      </c>
      <c r="AH385" s="149">
        <f t="shared" si="590"/>
        <v>0</v>
      </c>
      <c r="AI385" s="149">
        <f t="shared" si="724"/>
        <v>0</v>
      </c>
      <c r="AJ385" s="141">
        <f t="shared" si="724"/>
        <v>0</v>
      </c>
      <c r="AK385" s="150">
        <f t="shared" si="724"/>
        <v>0</v>
      </c>
    </row>
    <row r="386" spans="1:37" x14ac:dyDescent="0.15">
      <c r="A386" s="254"/>
      <c r="B386" s="95">
        <v>2015</v>
      </c>
      <c r="C386" s="156">
        <f>'2015 AAU'!AA3</f>
        <v>1782</v>
      </c>
      <c r="D386" s="143">
        <f>'2015 AAU'!B28</f>
        <v>6750416</v>
      </c>
      <c r="E386" s="157">
        <f t="shared" ref="E386:E393" si="725">C386-D386</f>
        <v>-6748634</v>
      </c>
      <c r="F386" s="143">
        <f>Account_CP1!AX27-Account_CP1!AR27</f>
        <v>107758031</v>
      </c>
      <c r="G386" s="144">
        <f>Account_CP1!AY27-Account_CP1!AS27</f>
        <v>0</v>
      </c>
      <c r="H386" s="145">
        <f>Account_CP1!AZ27-Account_CP1!AT27</f>
        <v>0</v>
      </c>
      <c r="I386" s="141">
        <f>'2015 CER'!AB3</f>
        <v>4718880</v>
      </c>
      <c r="J386" s="141">
        <f>'2015 CER'!B29</f>
        <v>0</v>
      </c>
      <c r="K386" s="148">
        <f t="shared" si="719"/>
        <v>4718880</v>
      </c>
      <c r="L386" s="141">
        <v>0</v>
      </c>
      <c r="M386" s="149">
        <f>Account_CP1!CZ27-Account_CP1!CT27</f>
        <v>4722414</v>
      </c>
      <c r="N386" s="141">
        <f>Account_CP1!DA27-Account_CP1!CU27</f>
        <v>0</v>
      </c>
      <c r="O386" s="141">
        <f>Account_CP1!DB27-Account_CP1!CV27</f>
        <v>0</v>
      </c>
      <c r="P386" s="141" t="s">
        <v>81</v>
      </c>
      <c r="Q386" s="150" t="s">
        <v>81</v>
      </c>
      <c r="R386" s="143">
        <f>'2015 ERU'!AA3</f>
        <v>2034772</v>
      </c>
      <c r="S386" s="143">
        <f>'2015 ERU'!B28</f>
        <v>0</v>
      </c>
      <c r="T386" s="148">
        <f t="shared" ref="T386:T393" si="726">R386-S386</f>
        <v>2034772</v>
      </c>
      <c r="U386" s="141">
        <v>0</v>
      </c>
      <c r="V386" s="149">
        <f>Account_CP1!GF27-Account_CP1!FZ27</f>
        <v>2034774</v>
      </c>
      <c r="W386" s="141">
        <f>Account_CP1!GG27-Account_CP1!GA27</f>
        <v>0</v>
      </c>
      <c r="X386" s="150">
        <f>Account_CP1!GH27-Account_CP1!GB27</f>
        <v>0</v>
      </c>
      <c r="Y386" s="141">
        <v>0</v>
      </c>
      <c r="Z386" s="141">
        <v>0</v>
      </c>
      <c r="AA386" s="157">
        <f t="shared" ref="AA386:AA393" si="727">Y386-Z386</f>
        <v>0</v>
      </c>
      <c r="AB386" s="149">
        <f>Account_CP1!HJ27-Account_CP1!HD27</f>
        <v>1394152</v>
      </c>
      <c r="AC386" s="143">
        <f>Account_CP1!HK27-Account_CP1!HE27</f>
        <v>574356</v>
      </c>
      <c r="AD386" s="171">
        <f>Account_CP1!HL27-Account_CP1!HF27</f>
        <v>0</v>
      </c>
      <c r="AE386" s="143">
        <f t="shared" ref="AE386:AF393" si="728">SUM(C386+I386+R386+Y386)</f>
        <v>6755434</v>
      </c>
      <c r="AF386" s="143">
        <f t="shared" si="728"/>
        <v>6750416</v>
      </c>
      <c r="AG386" s="155">
        <f t="shared" si="722"/>
        <v>5018</v>
      </c>
      <c r="AH386" s="149">
        <f t="shared" si="590"/>
        <v>0</v>
      </c>
      <c r="AI386" s="149">
        <f t="shared" si="724"/>
        <v>115909371</v>
      </c>
      <c r="AJ386" s="141">
        <f t="shared" si="724"/>
        <v>574356</v>
      </c>
      <c r="AK386" s="150">
        <f t="shared" si="724"/>
        <v>0</v>
      </c>
    </row>
    <row r="387" spans="1:37" x14ac:dyDescent="0.15">
      <c r="A387" s="254"/>
      <c r="B387" s="95">
        <v>2014</v>
      </c>
      <c r="C387" s="156">
        <f>'2014 AAU'!AA3</f>
        <v>0</v>
      </c>
      <c r="D387" s="143">
        <f>'2014 AAU'!B28</f>
        <v>7000000</v>
      </c>
      <c r="E387" s="157">
        <f t="shared" si="725"/>
        <v>-7000000</v>
      </c>
      <c r="F387" s="143">
        <f>Account_CP1!AR27-Account_CP1!AL27</f>
        <v>0</v>
      </c>
      <c r="G387" s="144">
        <f>Account_CP1!AS27-Account_CP1!AM27</f>
        <v>0</v>
      </c>
      <c r="H387" s="145">
        <f>Account_CP1!AT27-Account_CP1!AN27</f>
        <v>0</v>
      </c>
      <c r="I387" s="141">
        <f>'2014 CER'!AB3</f>
        <v>893</v>
      </c>
      <c r="J387" s="141">
        <f>'2014 CER'!B29</f>
        <v>0</v>
      </c>
      <c r="K387" s="148">
        <f t="shared" si="719"/>
        <v>893</v>
      </c>
      <c r="L387" s="141">
        <v>0</v>
      </c>
      <c r="M387" s="149">
        <f>Account_CP1!CT27-Account_CP1!CN27</f>
        <v>0</v>
      </c>
      <c r="N387" s="141">
        <f>Account_CP1!CU27-Account_CP1!CO27</f>
        <v>0</v>
      </c>
      <c r="O387" s="141">
        <f>Account_CP1!CV27-Account_CP1!CP27</f>
        <v>1</v>
      </c>
      <c r="P387" s="141" t="s">
        <v>81</v>
      </c>
      <c r="Q387" s="150" t="s">
        <v>81</v>
      </c>
      <c r="R387" s="143">
        <f>'2014 ERU'!AA3</f>
        <v>1</v>
      </c>
      <c r="S387" s="143">
        <f>'2014 ERU'!B28</f>
        <v>2649</v>
      </c>
      <c r="T387" s="148">
        <f t="shared" si="726"/>
        <v>-2648</v>
      </c>
      <c r="U387" s="141">
        <v>0</v>
      </c>
      <c r="V387" s="149">
        <f>Account_CP1!FZ27-Account_CP1!FT27</f>
        <v>0</v>
      </c>
      <c r="W387" s="141">
        <f>Account_CP1!GA27-Account_CP1!FU27</f>
        <v>0</v>
      </c>
      <c r="X387" s="150">
        <f>Account_CP1!GB27-Account_CP1!FV27</f>
        <v>0</v>
      </c>
      <c r="Y387" s="141">
        <v>0</v>
      </c>
      <c r="Z387" s="141">
        <v>0</v>
      </c>
      <c r="AA387" s="157">
        <f t="shared" si="727"/>
        <v>0</v>
      </c>
      <c r="AB387" s="149">
        <f>Account_CP1!HD27-Account_CP1!GX27</f>
        <v>0</v>
      </c>
      <c r="AC387" s="143">
        <f>Account_CP1!HE27-Account_CP1!GY27</f>
        <v>0</v>
      </c>
      <c r="AD387" s="171">
        <f>Account_CP1!HF27-Account_CP1!GZ27</f>
        <v>0</v>
      </c>
      <c r="AE387" s="143">
        <f t="shared" si="728"/>
        <v>894</v>
      </c>
      <c r="AF387" s="143">
        <f t="shared" si="728"/>
        <v>7002649</v>
      </c>
      <c r="AG387" s="155">
        <f t="shared" si="722"/>
        <v>-7001755</v>
      </c>
      <c r="AH387" s="149">
        <f t="shared" si="590"/>
        <v>0</v>
      </c>
      <c r="AI387" s="149">
        <f t="shared" si="724"/>
        <v>0</v>
      </c>
      <c r="AJ387" s="141">
        <f t="shared" si="724"/>
        <v>0</v>
      </c>
      <c r="AK387" s="150">
        <f t="shared" si="724"/>
        <v>1</v>
      </c>
    </row>
    <row r="388" spans="1:37" x14ac:dyDescent="0.15">
      <c r="A388" s="254"/>
      <c r="B388" s="95">
        <v>2013</v>
      </c>
      <c r="C388" s="156">
        <f>'2013 AAU'!AA3</f>
        <v>22623</v>
      </c>
      <c r="D388" s="143">
        <f>'2013 AAU'!B28</f>
        <v>17592362</v>
      </c>
      <c r="E388" s="157">
        <f t="shared" si="725"/>
        <v>-17569739</v>
      </c>
      <c r="F388" s="143">
        <f>Account_CP1!AL27-Account_CP1!AF27</f>
        <v>19091042</v>
      </c>
      <c r="G388" s="144">
        <f>Account_CP1!AM27-Account_CP1!AG27</f>
        <v>0</v>
      </c>
      <c r="H388" s="145">
        <f>Account_CP1!AN27-Account_CP1!AH27</f>
        <v>2379</v>
      </c>
      <c r="I388" s="141">
        <f>'2013 CER'!AB3</f>
        <v>1016211</v>
      </c>
      <c r="J388" s="141">
        <f>'2013 CER'!B29</f>
        <v>138720</v>
      </c>
      <c r="K388" s="148">
        <f t="shared" si="719"/>
        <v>877491</v>
      </c>
      <c r="L388" s="141">
        <v>0</v>
      </c>
      <c r="M388" s="149">
        <f>Account_CP1!CN27-Account_CP1!CH27</f>
        <v>1014555</v>
      </c>
      <c r="N388" s="141">
        <f>Account_CP1!CO27-Account_CP1!CI27</f>
        <v>0</v>
      </c>
      <c r="O388" s="141">
        <f>Account_CP1!CP27-Account_CP1!CJ27</f>
        <v>0</v>
      </c>
      <c r="P388" s="141" t="s">
        <v>81</v>
      </c>
      <c r="Q388" s="150" t="s">
        <v>81</v>
      </c>
      <c r="R388" s="143">
        <f>'2013 ERU'!AA3</f>
        <v>179533</v>
      </c>
      <c r="S388" s="143">
        <f>'2013 ERU'!B28</f>
        <v>11743</v>
      </c>
      <c r="T388" s="148">
        <f t="shared" si="726"/>
        <v>167790</v>
      </c>
      <c r="U388" s="141">
        <v>0</v>
      </c>
      <c r="V388" s="149">
        <f>Account_CP1!FT27-Account_CP1!FN27</f>
        <v>177306</v>
      </c>
      <c r="W388" s="141">
        <f>Account_CP1!FU27-Account_CP1!FO27</f>
        <v>0</v>
      </c>
      <c r="X388" s="150">
        <f>Account_CP1!FV27-Account_CP1!FP27</f>
        <v>0</v>
      </c>
      <c r="Y388" s="141">
        <v>0</v>
      </c>
      <c r="Z388" s="141">
        <v>0</v>
      </c>
      <c r="AA388" s="157">
        <f t="shared" si="727"/>
        <v>0</v>
      </c>
      <c r="AB388" s="149">
        <f>Account_CP1!GX27-Account_CP1!GR27</f>
        <v>0</v>
      </c>
      <c r="AC388" s="143">
        <f>Account_CP1!GY27-Account_CP1!GS27</f>
        <v>0</v>
      </c>
      <c r="AD388" s="171">
        <f>Account_CP1!GZ27-Account_CP1!GT27</f>
        <v>0</v>
      </c>
      <c r="AE388" s="143">
        <f t="shared" si="728"/>
        <v>1218367</v>
      </c>
      <c r="AF388" s="143">
        <f t="shared" si="728"/>
        <v>17742825</v>
      </c>
      <c r="AG388" s="155">
        <f t="shared" si="722"/>
        <v>-16524458</v>
      </c>
      <c r="AH388" s="149">
        <f t="shared" si="590"/>
        <v>0</v>
      </c>
      <c r="AI388" s="149">
        <f t="shared" si="724"/>
        <v>20282903</v>
      </c>
      <c r="AJ388" s="141">
        <f t="shared" si="724"/>
        <v>0</v>
      </c>
      <c r="AK388" s="150">
        <f t="shared" si="724"/>
        <v>2379</v>
      </c>
    </row>
    <row r="389" spans="1:37" x14ac:dyDescent="0.15">
      <c r="A389" s="254"/>
      <c r="B389" s="95">
        <v>2012</v>
      </c>
      <c r="C389" s="156">
        <f>'2012 AAU'!AA3</f>
        <v>7819050</v>
      </c>
      <c r="D389" s="143">
        <f>'2012 AAU'!B28</f>
        <v>13132810</v>
      </c>
      <c r="E389" s="157">
        <f t="shared" si="725"/>
        <v>-5313760</v>
      </c>
      <c r="F389" s="143">
        <f>Account_CP1!AF27-Account_CP1!Z27</f>
        <v>21250873</v>
      </c>
      <c r="G389" s="144">
        <f>Account_CP1!AG27-Account_CP1!AA27</f>
        <v>0</v>
      </c>
      <c r="H389" s="145">
        <f>Account_CP1!AH27-Account_CP1!AB27</f>
        <v>0</v>
      </c>
      <c r="I389" s="141">
        <f>'2012 CER'!AB3</f>
        <v>535271</v>
      </c>
      <c r="J389" s="141">
        <f>'2012 CER'!B29</f>
        <v>281857</v>
      </c>
      <c r="K389" s="148">
        <f t="shared" si="719"/>
        <v>253414</v>
      </c>
      <c r="L389" s="141">
        <v>0</v>
      </c>
      <c r="M389" s="149">
        <f>Account_CP1!CH27-Account_CP1!CB27</f>
        <v>1018083</v>
      </c>
      <c r="N389" s="141">
        <f>Account_CP1!CI27-Account_CP1!CC27</f>
        <v>0</v>
      </c>
      <c r="O389" s="141">
        <f>Account_CP1!CJ27-Account_CP1!CD27</f>
        <v>0</v>
      </c>
      <c r="P389" s="141" t="s">
        <v>81</v>
      </c>
      <c r="Q389" s="150" t="s">
        <v>81</v>
      </c>
      <c r="R389" s="143">
        <f>'2012 ERU'!AA3</f>
        <v>288689</v>
      </c>
      <c r="S389" s="143">
        <f>'2012 ERU'!B28</f>
        <v>205642</v>
      </c>
      <c r="T389" s="148">
        <f t="shared" si="726"/>
        <v>83047</v>
      </c>
      <c r="U389" s="141">
        <v>0</v>
      </c>
      <c r="V389" s="149">
        <f>Account_CP1!FN27-Account_CP1!FH27</f>
        <v>103578</v>
      </c>
      <c r="W389" s="141">
        <f>Account_CP1!FO27-Account_CP1!FI27</f>
        <v>0</v>
      </c>
      <c r="X389" s="150">
        <f>Account_CP1!FP27-Account_CP1!FJ27</f>
        <v>0</v>
      </c>
      <c r="Y389" s="143">
        <f>'2012 RMU'!AA3</f>
        <v>0</v>
      </c>
      <c r="Z389" s="143">
        <f>'2012 RMU'!B28</f>
        <v>0</v>
      </c>
      <c r="AA389" s="157">
        <f t="shared" si="727"/>
        <v>0</v>
      </c>
      <c r="AB389" s="149">
        <f>Account_CP1!GR27-Account_CP1!GL27</f>
        <v>0</v>
      </c>
      <c r="AC389" s="143">
        <f>Account_CP1!GS27-Account_CP1!GM27</f>
        <v>0</v>
      </c>
      <c r="AD389" s="171">
        <f>Account_CP1!GT27-Account_CP1!GN27</f>
        <v>0</v>
      </c>
      <c r="AE389" s="143">
        <f t="shared" si="728"/>
        <v>8643010</v>
      </c>
      <c r="AF389" s="143">
        <f t="shared" si="728"/>
        <v>13620309</v>
      </c>
      <c r="AG389" s="155">
        <f t="shared" si="722"/>
        <v>-4977299</v>
      </c>
      <c r="AH389" s="149">
        <f t="shared" si="590"/>
        <v>0</v>
      </c>
      <c r="AI389" s="149">
        <f t="shared" si="724"/>
        <v>22372534</v>
      </c>
      <c r="AJ389" s="141">
        <f t="shared" si="724"/>
        <v>0</v>
      </c>
      <c r="AK389" s="150">
        <f t="shared" si="724"/>
        <v>0</v>
      </c>
    </row>
    <row r="390" spans="1:37" x14ac:dyDescent="0.15">
      <c r="A390" s="254"/>
      <c r="B390" s="95">
        <v>2011</v>
      </c>
      <c r="C390" s="156">
        <f>'2011 AAU'!AA3</f>
        <v>12208450</v>
      </c>
      <c r="D390" s="143">
        <f>'2011 AAU'!B28</f>
        <v>26955537</v>
      </c>
      <c r="E390" s="157">
        <f t="shared" si="725"/>
        <v>-14747087</v>
      </c>
      <c r="F390" s="143">
        <f>Account_CP1!Z27-Account_CP1!T27</f>
        <v>17818322</v>
      </c>
      <c r="G390" s="144">
        <f>Account_CP1!AA27-Account_CP1!U27</f>
        <v>0</v>
      </c>
      <c r="H390" s="145">
        <f>Account_CP1!AB27-Account_CP1!V27</f>
        <v>0</v>
      </c>
      <c r="I390" s="141">
        <f>'2011 CER'!AB3</f>
        <v>8432138</v>
      </c>
      <c r="J390" s="141">
        <f>'2011 CER'!B29</f>
        <v>4278722</v>
      </c>
      <c r="K390" s="148">
        <f t="shared" si="719"/>
        <v>4153416</v>
      </c>
      <c r="L390" s="141">
        <v>0</v>
      </c>
      <c r="M390" s="149">
        <f>Account_CP1!CB27-Account_CP1!BV27</f>
        <v>4363080</v>
      </c>
      <c r="N390" s="141">
        <f>Account_CP1!CC27-Account_CP1!BW27</f>
        <v>0</v>
      </c>
      <c r="O390" s="141">
        <f>Account_CP1!CD27-Account_CP1!BX27</f>
        <v>0</v>
      </c>
      <c r="P390" s="141" t="s">
        <v>81</v>
      </c>
      <c r="Q390" s="150" t="s">
        <v>81</v>
      </c>
      <c r="R390" s="143">
        <f>'2011 ERU'!AA3</f>
        <v>412000</v>
      </c>
      <c r="S390" s="143">
        <f>'2011 ERU'!B28</f>
        <v>386000</v>
      </c>
      <c r="T390" s="148">
        <f t="shared" si="726"/>
        <v>26000</v>
      </c>
      <c r="U390" s="141">
        <v>0</v>
      </c>
      <c r="V390" s="149">
        <f>Account_CP1!FH27-Account_CP1!FB27</f>
        <v>11899</v>
      </c>
      <c r="W390" s="141">
        <f>Account_CP1!FI27-Account_CP1!FC27</f>
        <v>0</v>
      </c>
      <c r="X390" s="150">
        <f>Account_CP1!FJ27-Account_CP1!FD27</f>
        <v>0</v>
      </c>
      <c r="Y390" s="143">
        <f>'2011 RMU'!AA3</f>
        <v>0</v>
      </c>
      <c r="Z390" s="143">
        <f>'2011 RMU'!B28</f>
        <v>0</v>
      </c>
      <c r="AA390" s="157">
        <f t="shared" si="727"/>
        <v>0</v>
      </c>
      <c r="AB390" s="149">
        <f>Account_CP1!GL27</f>
        <v>0</v>
      </c>
      <c r="AC390" s="143">
        <f>Account_CP1!GM27</f>
        <v>0</v>
      </c>
      <c r="AD390" s="171">
        <f>Account_CP1!GN27</f>
        <v>0</v>
      </c>
      <c r="AE390" s="143">
        <f t="shared" si="728"/>
        <v>21052588</v>
      </c>
      <c r="AF390" s="143">
        <f t="shared" si="728"/>
        <v>31620259</v>
      </c>
      <c r="AG390" s="155">
        <f t="shared" si="722"/>
        <v>-10567671</v>
      </c>
      <c r="AH390" s="149">
        <f t="shared" si="590"/>
        <v>0</v>
      </c>
      <c r="AI390" s="149">
        <f t="shared" si="724"/>
        <v>22193301</v>
      </c>
      <c r="AJ390" s="141">
        <f t="shared" si="724"/>
        <v>0</v>
      </c>
      <c r="AK390" s="150">
        <f t="shared" si="724"/>
        <v>0</v>
      </c>
    </row>
    <row r="391" spans="1:37" x14ac:dyDescent="0.15">
      <c r="A391" s="254"/>
      <c r="B391" s="95">
        <v>2010</v>
      </c>
      <c r="C391" s="156">
        <f>'2010 AAU'!AA3</f>
        <v>3162508</v>
      </c>
      <c r="D391" s="143">
        <f>'2010 AAU'!B28</f>
        <v>12468374</v>
      </c>
      <c r="E391" s="157">
        <f t="shared" si="725"/>
        <v>-9305866</v>
      </c>
      <c r="F391" s="143">
        <f>Account_CP1!T27-Account_CP1!N27</f>
        <v>43587588</v>
      </c>
      <c r="G391" s="144">
        <f>Account_CP1!U27-Account_CP1!O27</f>
        <v>0</v>
      </c>
      <c r="H391" s="145">
        <f>Account_CP1!V27-Account_CP1!P27</f>
        <v>0</v>
      </c>
      <c r="I391" s="141">
        <f>'2010 CER'!AB3</f>
        <v>1588931</v>
      </c>
      <c r="J391" s="141">
        <f>'2010 CER'!B29</f>
        <v>103013</v>
      </c>
      <c r="K391" s="148">
        <f t="shared" si="719"/>
        <v>1485918</v>
      </c>
      <c r="L391" s="141">
        <v>0</v>
      </c>
      <c r="M391" s="149">
        <f>Account_CP1!BV27-Account_CP1!BP27</f>
        <v>3344328</v>
      </c>
      <c r="N391" s="141">
        <f>Account_CP1!BW27-Account_CP1!BQ27</f>
        <v>0</v>
      </c>
      <c r="O391" s="141">
        <f>Account_CP1!BX27-Account_CP1!BR27</f>
        <v>0</v>
      </c>
      <c r="P391" s="141" t="s">
        <v>81</v>
      </c>
      <c r="Q391" s="150" t="s">
        <v>81</v>
      </c>
      <c r="R391" s="143">
        <f>'2010 ERU'!AA3</f>
        <v>18596</v>
      </c>
      <c r="S391" s="143">
        <f>'2010 ERU'!B28</f>
        <v>0</v>
      </c>
      <c r="T391" s="148">
        <f t="shared" si="726"/>
        <v>18596</v>
      </c>
      <c r="U391" s="141">
        <v>0</v>
      </c>
      <c r="V391" s="149">
        <f>Account_CP1!FB27-Account_CP1!EV27</f>
        <v>0</v>
      </c>
      <c r="W391" s="141">
        <f>Account_CP1!FC27-Account_CP1!EW27</f>
        <v>0</v>
      </c>
      <c r="X391" s="150">
        <f>Account_CP1!FD27-Account_CP1!EX27</f>
        <v>0</v>
      </c>
      <c r="Y391" s="143">
        <v>0</v>
      </c>
      <c r="Z391" s="143">
        <v>0</v>
      </c>
      <c r="AA391" s="157">
        <f t="shared" si="727"/>
        <v>0</v>
      </c>
      <c r="AB391" s="149" t="s">
        <v>81</v>
      </c>
      <c r="AC391" s="143" t="s">
        <v>81</v>
      </c>
      <c r="AD391" s="171" t="s">
        <v>81</v>
      </c>
      <c r="AE391" s="143">
        <f t="shared" si="728"/>
        <v>4770035</v>
      </c>
      <c r="AF391" s="143">
        <f t="shared" si="728"/>
        <v>12571387</v>
      </c>
      <c r="AG391" s="155">
        <f t="shared" si="722"/>
        <v>-7801352</v>
      </c>
      <c r="AH391" s="149">
        <f t="shared" si="590"/>
        <v>0</v>
      </c>
      <c r="AI391" s="149">
        <f t="shared" si="724"/>
        <v>46931916</v>
      </c>
      <c r="AJ391" s="141">
        <f t="shared" si="724"/>
        <v>0</v>
      </c>
      <c r="AK391" s="150">
        <f t="shared" si="724"/>
        <v>0</v>
      </c>
    </row>
    <row r="392" spans="1:37" x14ac:dyDescent="0.15">
      <c r="A392" s="254"/>
      <c r="B392" s="95">
        <v>2009</v>
      </c>
      <c r="C392" s="156">
        <f>'2009 AAU'!AA3</f>
        <v>6981920</v>
      </c>
      <c r="D392" s="143">
        <f>'2009 AAU'!B28</f>
        <v>18365047</v>
      </c>
      <c r="E392" s="157">
        <f t="shared" si="725"/>
        <v>-11383127</v>
      </c>
      <c r="F392" s="143">
        <f>Account_CP1!N27-Account_CP1!H27</f>
        <v>0</v>
      </c>
      <c r="G392" s="144">
        <f>Account_CP1!O27-Account_CP1!I27</f>
        <v>0</v>
      </c>
      <c r="H392" s="145">
        <f>Account_CP1!P27-Account_CP1!J27</f>
        <v>0</v>
      </c>
      <c r="I392" s="141">
        <f>'2009 CER'!AB3</f>
        <v>1975000</v>
      </c>
      <c r="J392" s="141">
        <f>'2009 CER'!B29</f>
        <v>62723</v>
      </c>
      <c r="K392" s="148">
        <f t="shared" si="719"/>
        <v>1912277</v>
      </c>
      <c r="L392" s="141">
        <v>0</v>
      </c>
      <c r="M392" s="149">
        <f>Account_CP1!BP27-Account_CP1!BJ27</f>
        <v>0</v>
      </c>
      <c r="N392" s="141">
        <f>Account_CP1!BQ27-Account_CP1!BK27</f>
        <v>0</v>
      </c>
      <c r="O392" s="141">
        <f>Account_CP1!BR27-Account_CP1!BL27</f>
        <v>0</v>
      </c>
      <c r="P392" s="141" t="s">
        <v>81</v>
      </c>
      <c r="Q392" s="150" t="s">
        <v>81</v>
      </c>
      <c r="R392" s="143">
        <f>'2009 ERU'!AA3</f>
        <v>0</v>
      </c>
      <c r="S392" s="143">
        <f>'2009 ERU'!B28</f>
        <v>0</v>
      </c>
      <c r="T392" s="148">
        <f t="shared" si="726"/>
        <v>0</v>
      </c>
      <c r="U392" s="141">
        <v>0</v>
      </c>
      <c r="V392" s="149">
        <f>Account_CP1!EV27-Account_CP1!EP27</f>
        <v>0</v>
      </c>
      <c r="W392" s="141">
        <f>Account_CP1!EW27-Account_CP1!EQ27</f>
        <v>0</v>
      </c>
      <c r="X392" s="150">
        <f>Account_CP1!EX27-Account_CP1!ER27</f>
        <v>0</v>
      </c>
      <c r="Y392" s="143">
        <v>0</v>
      </c>
      <c r="Z392" s="143">
        <v>0</v>
      </c>
      <c r="AA392" s="157">
        <f t="shared" si="727"/>
        <v>0</v>
      </c>
      <c r="AB392" s="149" t="s">
        <v>81</v>
      </c>
      <c r="AC392" s="143" t="s">
        <v>81</v>
      </c>
      <c r="AD392" s="171" t="s">
        <v>81</v>
      </c>
      <c r="AE392" s="143">
        <f t="shared" si="728"/>
        <v>8956920</v>
      </c>
      <c r="AF392" s="143">
        <f t="shared" si="728"/>
        <v>18427770</v>
      </c>
      <c r="AG392" s="155">
        <f t="shared" si="722"/>
        <v>-9470850</v>
      </c>
      <c r="AH392" s="149">
        <f t="shared" si="590"/>
        <v>0</v>
      </c>
      <c r="AI392" s="149">
        <f t="shared" si="724"/>
        <v>0</v>
      </c>
      <c r="AJ392" s="141">
        <f t="shared" si="724"/>
        <v>0</v>
      </c>
      <c r="AK392" s="150">
        <f t="shared" si="724"/>
        <v>0</v>
      </c>
    </row>
    <row r="393" spans="1:37" x14ac:dyDescent="0.15">
      <c r="A393" s="254"/>
      <c r="B393" s="95">
        <v>2008</v>
      </c>
      <c r="C393" s="156">
        <f>'2008 AAU'!AA3</f>
        <v>2212812</v>
      </c>
      <c r="D393" s="143">
        <f>'2008 AAU'!B28</f>
        <v>23445830</v>
      </c>
      <c r="E393" s="157">
        <f t="shared" si="725"/>
        <v>-21233018</v>
      </c>
      <c r="F393" s="143">
        <f>Account_CP1!H27</f>
        <v>0</v>
      </c>
      <c r="G393" s="144">
        <f>Account_CP1!I27</f>
        <v>0</v>
      </c>
      <c r="H393" s="145">
        <f>Account_CP1!J27</f>
        <v>0</v>
      </c>
      <c r="I393" s="141">
        <f>'2008 CER'!AB3</f>
        <v>1073173</v>
      </c>
      <c r="J393" s="141">
        <f>'2008 CER'!B29</f>
        <v>13001</v>
      </c>
      <c r="K393" s="148">
        <f t="shared" si="719"/>
        <v>1060172</v>
      </c>
      <c r="L393" s="141">
        <v>0</v>
      </c>
      <c r="M393" s="149">
        <f>Account_CP1!BJ27</f>
        <v>0</v>
      </c>
      <c r="N393" s="141">
        <f>Account_CP1!BK27</f>
        <v>0</v>
      </c>
      <c r="O393" s="141">
        <f>Account_CP1!BL27</f>
        <v>0</v>
      </c>
      <c r="P393" s="141" t="s">
        <v>81</v>
      </c>
      <c r="Q393" s="150" t="s">
        <v>81</v>
      </c>
      <c r="R393" s="143">
        <v>0</v>
      </c>
      <c r="S393" s="143">
        <v>0</v>
      </c>
      <c r="T393" s="148">
        <f t="shared" si="726"/>
        <v>0</v>
      </c>
      <c r="U393" s="141">
        <v>0</v>
      </c>
      <c r="V393" s="149">
        <f>Account_CP1!EP27</f>
        <v>0</v>
      </c>
      <c r="W393" s="141">
        <f>Account_CP1!EQ27</f>
        <v>0</v>
      </c>
      <c r="X393" s="150">
        <f>Account_CP1!ER27</f>
        <v>0</v>
      </c>
      <c r="Y393" s="143">
        <v>0</v>
      </c>
      <c r="Z393" s="143">
        <v>0</v>
      </c>
      <c r="AA393" s="157">
        <f t="shared" si="727"/>
        <v>0</v>
      </c>
      <c r="AB393" s="149" t="s">
        <v>81</v>
      </c>
      <c r="AC393" s="143" t="s">
        <v>81</v>
      </c>
      <c r="AD393" s="171" t="s">
        <v>81</v>
      </c>
      <c r="AE393" s="143">
        <f t="shared" si="728"/>
        <v>3285985</v>
      </c>
      <c r="AF393" s="143">
        <f t="shared" si="728"/>
        <v>23458831</v>
      </c>
      <c r="AG393" s="155">
        <f t="shared" si="722"/>
        <v>-20172846</v>
      </c>
      <c r="AH393" s="149">
        <f t="shared" ref="AH393:AH474" si="729">SUM(L393,U393)</f>
        <v>0</v>
      </c>
      <c r="AI393" s="149">
        <f t="shared" si="724"/>
        <v>0</v>
      </c>
      <c r="AJ393" s="141">
        <f t="shared" si="724"/>
        <v>0</v>
      </c>
      <c r="AK393" s="150">
        <f t="shared" si="724"/>
        <v>0</v>
      </c>
    </row>
    <row r="394" spans="1:37" ht="15" x14ac:dyDescent="0.15">
      <c r="A394" s="255"/>
      <c r="B394" s="96" t="s">
        <v>233</v>
      </c>
      <c r="C394" s="151">
        <f t="shared" ref="C394:O394" si="730">SUM(C380:C393)</f>
        <v>32409145</v>
      </c>
      <c r="D394" s="152">
        <f t="shared" si="730"/>
        <v>125710376</v>
      </c>
      <c r="E394" s="153">
        <f t="shared" si="730"/>
        <v>-93301231</v>
      </c>
      <c r="F394" s="172">
        <f t="shared" si="730"/>
        <v>209505856</v>
      </c>
      <c r="G394" s="152">
        <f t="shared" si="730"/>
        <v>0</v>
      </c>
      <c r="H394" s="181">
        <f t="shared" si="730"/>
        <v>2379</v>
      </c>
      <c r="I394" s="152">
        <f t="shared" si="730"/>
        <v>19340497</v>
      </c>
      <c r="J394" s="152">
        <f t="shared" si="730"/>
        <v>4878036</v>
      </c>
      <c r="K394" s="152">
        <f t="shared" si="730"/>
        <v>14462461</v>
      </c>
      <c r="L394" s="152">
        <f t="shared" si="730"/>
        <v>0</v>
      </c>
      <c r="M394" s="152">
        <f t="shared" si="730"/>
        <v>14462460</v>
      </c>
      <c r="N394" s="152">
        <f t="shared" si="730"/>
        <v>0</v>
      </c>
      <c r="O394" s="152">
        <f t="shared" si="730"/>
        <v>1</v>
      </c>
      <c r="P394" s="154" t="s">
        <v>81</v>
      </c>
      <c r="Q394" s="170" t="s">
        <v>81</v>
      </c>
      <c r="R394" s="152">
        <f t="shared" ref="R394:AK394" si="731">SUM(R380:R393)</f>
        <v>2933591</v>
      </c>
      <c r="S394" s="152">
        <f t="shared" si="731"/>
        <v>606034</v>
      </c>
      <c r="T394" s="153">
        <f t="shared" si="731"/>
        <v>2327557</v>
      </c>
      <c r="U394" s="152">
        <f t="shared" si="731"/>
        <v>0</v>
      </c>
      <c r="V394" s="174">
        <f t="shared" si="731"/>
        <v>2327557</v>
      </c>
      <c r="W394" s="176">
        <f t="shared" si="731"/>
        <v>0</v>
      </c>
      <c r="X394" s="187">
        <f t="shared" si="731"/>
        <v>0</v>
      </c>
      <c r="Y394" s="152">
        <f t="shared" si="731"/>
        <v>0</v>
      </c>
      <c r="Z394" s="152">
        <f t="shared" si="731"/>
        <v>0</v>
      </c>
      <c r="AA394" s="153">
        <f t="shared" si="731"/>
        <v>0</v>
      </c>
      <c r="AB394" s="172">
        <f t="shared" si="731"/>
        <v>1394152</v>
      </c>
      <c r="AC394" s="152">
        <f t="shared" si="731"/>
        <v>574356</v>
      </c>
      <c r="AD394" s="160">
        <f t="shared" si="731"/>
        <v>0</v>
      </c>
      <c r="AE394" s="152">
        <f t="shared" si="731"/>
        <v>54683233</v>
      </c>
      <c r="AF394" s="152">
        <f t="shared" si="731"/>
        <v>131194446</v>
      </c>
      <c r="AG394" s="153">
        <f t="shared" si="731"/>
        <v>-76511213</v>
      </c>
      <c r="AH394" s="152">
        <f t="shared" si="731"/>
        <v>0</v>
      </c>
      <c r="AI394" s="159">
        <f t="shared" si="731"/>
        <v>227690025</v>
      </c>
      <c r="AJ394" s="152">
        <f t="shared" si="731"/>
        <v>574356</v>
      </c>
      <c r="AK394" s="160">
        <f t="shared" si="731"/>
        <v>2380</v>
      </c>
    </row>
    <row r="395" spans="1:37" x14ac:dyDescent="0.15">
      <c r="A395" s="253" t="s">
        <v>175</v>
      </c>
      <c r="B395" s="94">
        <v>2021</v>
      </c>
      <c r="C395" s="156" t="s">
        <v>81</v>
      </c>
      <c r="D395" s="143" t="s">
        <v>81</v>
      </c>
      <c r="E395" s="157" t="s">
        <v>81</v>
      </c>
      <c r="F395" s="143" t="s">
        <v>81</v>
      </c>
      <c r="G395" s="144" t="s">
        <v>81</v>
      </c>
      <c r="H395" s="145" t="s">
        <v>81</v>
      </c>
      <c r="I395" s="141">
        <f>'2021 CER'!$AC$3</f>
        <v>0</v>
      </c>
      <c r="J395" s="141">
        <f>'2021 CER'!$B$30</f>
        <v>0</v>
      </c>
      <c r="K395" s="148">
        <f t="shared" ref="K395" si="732">I395-J395</f>
        <v>0</v>
      </c>
      <c r="L395" s="141">
        <v>0</v>
      </c>
      <c r="M395" s="149" t="str">
        <f>Account_CP1!$EJ$29</f>
        <v>n/a</v>
      </c>
      <c r="N395" s="141" t="str">
        <f>Account_CP1!$EE$31</f>
        <v>n/a</v>
      </c>
      <c r="O395" s="141" t="str">
        <f>Account_CP1!$EL$31</f>
        <v>n/a</v>
      </c>
      <c r="P395" s="141" t="s">
        <v>81</v>
      </c>
      <c r="Q395" s="150" t="s">
        <v>81</v>
      </c>
      <c r="R395" s="143" t="s">
        <v>81</v>
      </c>
      <c r="S395" s="143" t="s">
        <v>81</v>
      </c>
      <c r="T395" s="148" t="s">
        <v>81</v>
      </c>
      <c r="U395" s="141">
        <v>0</v>
      </c>
      <c r="V395" s="149" t="s">
        <v>81</v>
      </c>
      <c r="W395" s="141" t="s">
        <v>81</v>
      </c>
      <c r="X395" s="150" t="s">
        <v>81</v>
      </c>
      <c r="Y395" s="141" t="s">
        <v>81</v>
      </c>
      <c r="Z395" s="141" t="s">
        <v>81</v>
      </c>
      <c r="AA395" s="157" t="s">
        <v>81</v>
      </c>
      <c r="AB395" s="149" t="s">
        <v>81</v>
      </c>
      <c r="AC395" s="141" t="s">
        <v>81</v>
      </c>
      <c r="AD395" s="150" t="s">
        <v>81</v>
      </c>
      <c r="AE395" s="141">
        <f t="shared" ref="AE395" si="733">SUM(I395)</f>
        <v>0</v>
      </c>
      <c r="AF395" s="141">
        <f t="shared" ref="AF395" si="734">SUM(J395)</f>
        <v>0</v>
      </c>
      <c r="AG395" s="155">
        <f t="shared" ref="AG395" si="735">AE395-AF395</f>
        <v>0</v>
      </c>
      <c r="AH395" s="149">
        <f t="shared" ref="AH395" si="736">SUM(L395,U395)</f>
        <v>0</v>
      </c>
      <c r="AI395" s="149">
        <f t="shared" ref="AI395" si="737">SUM(F395,M395,V395,AB395)</f>
        <v>0</v>
      </c>
      <c r="AJ395" s="141">
        <f t="shared" ref="AJ395" si="738">SUM(G395,N395,W395,AC395)</f>
        <v>0</v>
      </c>
      <c r="AK395" s="150">
        <f t="shared" ref="AK395" si="739">SUM(H395,O395,X395,AD395)</f>
        <v>0</v>
      </c>
    </row>
    <row r="396" spans="1:37" x14ac:dyDescent="0.15">
      <c r="A396" s="254"/>
      <c r="B396" s="94">
        <v>2020</v>
      </c>
      <c r="C396" s="156" t="s">
        <v>81</v>
      </c>
      <c r="D396" s="143" t="s">
        <v>81</v>
      </c>
      <c r="E396" s="157" t="s">
        <v>81</v>
      </c>
      <c r="F396" s="143" t="s">
        <v>81</v>
      </c>
      <c r="G396" s="144" t="s">
        <v>81</v>
      </c>
      <c r="H396" s="145" t="s">
        <v>81</v>
      </c>
      <c r="I396" s="141">
        <f>'2020 CER'!$AC$3</f>
        <v>0</v>
      </c>
      <c r="J396" s="141">
        <f>'2020 CER'!$B$30</f>
        <v>0</v>
      </c>
      <c r="K396" s="148">
        <f t="shared" ref="K396" si="740">I396-J396</f>
        <v>0</v>
      </c>
      <c r="L396" s="141">
        <v>0</v>
      </c>
      <c r="M396" s="149" t="str">
        <f>Account_CP1!ED30</f>
        <v>n/a</v>
      </c>
      <c r="N396" s="141" t="str">
        <f>Account_CP1!$EE$31</f>
        <v>n/a</v>
      </c>
      <c r="O396" s="141" t="str">
        <f>Account_CP1!$EF$31</f>
        <v>n/a</v>
      </c>
      <c r="P396" s="141" t="s">
        <v>81</v>
      </c>
      <c r="Q396" s="150" t="s">
        <v>81</v>
      </c>
      <c r="R396" s="143" t="s">
        <v>81</v>
      </c>
      <c r="S396" s="143" t="s">
        <v>81</v>
      </c>
      <c r="T396" s="148" t="s">
        <v>81</v>
      </c>
      <c r="U396" s="141">
        <v>0</v>
      </c>
      <c r="V396" s="149" t="s">
        <v>81</v>
      </c>
      <c r="W396" s="141" t="s">
        <v>81</v>
      </c>
      <c r="X396" s="150" t="s">
        <v>81</v>
      </c>
      <c r="Y396" s="141" t="s">
        <v>81</v>
      </c>
      <c r="Z396" s="141" t="s">
        <v>81</v>
      </c>
      <c r="AA396" s="157" t="s">
        <v>81</v>
      </c>
      <c r="AB396" s="149" t="s">
        <v>81</v>
      </c>
      <c r="AC396" s="141" t="s">
        <v>81</v>
      </c>
      <c r="AD396" s="150" t="s">
        <v>81</v>
      </c>
      <c r="AE396" s="141">
        <f t="shared" ref="AE396" si="741">SUM(I396)</f>
        <v>0</v>
      </c>
      <c r="AF396" s="141">
        <f t="shared" ref="AF396" si="742">SUM(J396)</f>
        <v>0</v>
      </c>
      <c r="AG396" s="155">
        <f t="shared" ref="AG396" si="743">AE396-AF396</f>
        <v>0</v>
      </c>
      <c r="AH396" s="149">
        <f t="shared" ref="AH396" si="744">SUM(L396,U396)</f>
        <v>0</v>
      </c>
      <c r="AI396" s="149">
        <f t="shared" ref="AI396" si="745">SUM(F396,M396,V396,AB396)</f>
        <v>0</v>
      </c>
      <c r="AJ396" s="141">
        <f t="shared" ref="AJ396" si="746">SUM(G396,N396,W396,AC396)</f>
        <v>0</v>
      </c>
      <c r="AK396" s="150">
        <f t="shared" ref="AK396" si="747">SUM(H396,O396,X396,AD396)</f>
        <v>0</v>
      </c>
    </row>
    <row r="397" spans="1:37" x14ac:dyDescent="0.15">
      <c r="A397" s="254"/>
      <c r="B397" s="94">
        <v>2019</v>
      </c>
      <c r="C397" s="156" t="s">
        <v>81</v>
      </c>
      <c r="D397" s="143" t="s">
        <v>81</v>
      </c>
      <c r="E397" s="157" t="s">
        <v>81</v>
      </c>
      <c r="F397" s="143" t="s">
        <v>81</v>
      </c>
      <c r="G397" s="144" t="s">
        <v>81</v>
      </c>
      <c r="H397" s="145" t="s">
        <v>81</v>
      </c>
      <c r="I397" s="141">
        <f>'2019 CER'!$AC$3</f>
        <v>0</v>
      </c>
      <c r="J397" s="141">
        <f>'2019 CER'!$B$30</f>
        <v>0</v>
      </c>
      <c r="K397" s="148">
        <f t="shared" ref="K397:K408" si="748">I397-J397</f>
        <v>0</v>
      </c>
      <c r="L397" s="141">
        <v>0</v>
      </c>
      <c r="M397" s="149" t="str">
        <f>Account_CP1!DX31</f>
        <v>n/a</v>
      </c>
      <c r="N397" s="141" t="str">
        <f>Account_CP1!$DY$31</f>
        <v>n/a</v>
      </c>
      <c r="O397" s="141" t="str">
        <f>Account_CP1!$DZ$31</f>
        <v>n/a</v>
      </c>
      <c r="P397" s="141" t="s">
        <v>81</v>
      </c>
      <c r="Q397" s="150" t="s">
        <v>81</v>
      </c>
      <c r="R397" s="143" t="s">
        <v>81</v>
      </c>
      <c r="S397" s="143" t="s">
        <v>81</v>
      </c>
      <c r="T397" s="148" t="s">
        <v>81</v>
      </c>
      <c r="U397" s="141">
        <v>0</v>
      </c>
      <c r="V397" s="149" t="s">
        <v>81</v>
      </c>
      <c r="W397" s="141" t="s">
        <v>81</v>
      </c>
      <c r="X397" s="150" t="s">
        <v>81</v>
      </c>
      <c r="Y397" s="141" t="s">
        <v>81</v>
      </c>
      <c r="Z397" s="141" t="s">
        <v>81</v>
      </c>
      <c r="AA397" s="157" t="s">
        <v>81</v>
      </c>
      <c r="AB397" s="149" t="s">
        <v>81</v>
      </c>
      <c r="AC397" s="141" t="s">
        <v>81</v>
      </c>
      <c r="AD397" s="150" t="s">
        <v>81</v>
      </c>
      <c r="AE397" s="141">
        <f t="shared" ref="AE397:AF400" si="749">SUM(I397)</f>
        <v>0</v>
      </c>
      <c r="AF397" s="141">
        <f t="shared" si="749"/>
        <v>0</v>
      </c>
      <c r="AG397" s="155">
        <f t="shared" ref="AG397:AG408" si="750">AE397-AF397</f>
        <v>0</v>
      </c>
      <c r="AH397" s="149">
        <f t="shared" ref="AH397" si="751">SUM(L397,U397)</f>
        <v>0</v>
      </c>
      <c r="AI397" s="149">
        <f t="shared" ref="AI397:AK408" si="752">SUM(F397,M397,V397,AB397)</f>
        <v>0</v>
      </c>
      <c r="AJ397" s="141">
        <f t="shared" si="752"/>
        <v>0</v>
      </c>
      <c r="AK397" s="150">
        <f t="shared" si="752"/>
        <v>0</v>
      </c>
    </row>
    <row r="398" spans="1:37" x14ac:dyDescent="0.15">
      <c r="A398" s="254"/>
      <c r="B398" s="94">
        <v>2018</v>
      </c>
      <c r="C398" s="156" t="s">
        <v>81</v>
      </c>
      <c r="D398" s="143" t="s">
        <v>81</v>
      </c>
      <c r="E398" s="157" t="s">
        <v>81</v>
      </c>
      <c r="F398" s="143" t="s">
        <v>81</v>
      </c>
      <c r="G398" s="144" t="s">
        <v>81</v>
      </c>
      <c r="H398" s="145" t="s">
        <v>81</v>
      </c>
      <c r="I398" s="141">
        <f>'2018 CER'!$AC$3</f>
        <v>0</v>
      </c>
      <c r="J398" s="141">
        <f>'2018 CER'!$B$30</f>
        <v>0</v>
      </c>
      <c r="K398" s="148">
        <f t="shared" si="748"/>
        <v>0</v>
      </c>
      <c r="L398" s="141">
        <v>0</v>
      </c>
      <c r="M398" s="149" t="str">
        <f>Account_CP1!DR31</f>
        <v>n/a</v>
      </c>
      <c r="N398" s="141" t="str">
        <f>Account_CP1!$DS$31</f>
        <v>n/a</v>
      </c>
      <c r="O398" s="141" t="str">
        <f>Account_CP1!$DT$31</f>
        <v>n/a</v>
      </c>
      <c r="P398" s="141" t="s">
        <v>81</v>
      </c>
      <c r="Q398" s="150" t="s">
        <v>81</v>
      </c>
      <c r="R398" s="143" t="s">
        <v>81</v>
      </c>
      <c r="S398" s="143" t="s">
        <v>81</v>
      </c>
      <c r="T398" s="148" t="s">
        <v>81</v>
      </c>
      <c r="U398" s="141">
        <v>0</v>
      </c>
      <c r="V398" s="149" t="s">
        <v>81</v>
      </c>
      <c r="W398" s="141" t="s">
        <v>81</v>
      </c>
      <c r="X398" s="150" t="s">
        <v>81</v>
      </c>
      <c r="Y398" s="141" t="s">
        <v>81</v>
      </c>
      <c r="Z398" s="141" t="s">
        <v>81</v>
      </c>
      <c r="AA398" s="157" t="s">
        <v>81</v>
      </c>
      <c r="AB398" s="149" t="s">
        <v>81</v>
      </c>
      <c r="AC398" s="141" t="s">
        <v>81</v>
      </c>
      <c r="AD398" s="150" t="s">
        <v>81</v>
      </c>
      <c r="AE398" s="141">
        <f t="shared" si="749"/>
        <v>0</v>
      </c>
      <c r="AF398" s="141">
        <f t="shared" si="749"/>
        <v>0</v>
      </c>
      <c r="AG398" s="155">
        <f t="shared" si="750"/>
        <v>0</v>
      </c>
      <c r="AH398" s="149">
        <f t="shared" si="729"/>
        <v>0</v>
      </c>
      <c r="AI398" s="149">
        <f t="shared" si="752"/>
        <v>0</v>
      </c>
      <c r="AJ398" s="141">
        <f t="shared" si="752"/>
        <v>0</v>
      </c>
      <c r="AK398" s="150">
        <f t="shared" si="752"/>
        <v>0</v>
      </c>
    </row>
    <row r="399" spans="1:37" x14ac:dyDescent="0.15">
      <c r="A399" s="254"/>
      <c r="B399" s="94">
        <v>2017</v>
      </c>
      <c r="C399" s="156" t="s">
        <v>81</v>
      </c>
      <c r="D399" s="143" t="s">
        <v>81</v>
      </c>
      <c r="E399" s="157" t="s">
        <v>81</v>
      </c>
      <c r="F399" s="143" t="s">
        <v>81</v>
      </c>
      <c r="G399" s="144" t="s">
        <v>81</v>
      </c>
      <c r="H399" s="145" t="s">
        <v>81</v>
      </c>
      <c r="I399" s="141">
        <f>'2017 CER'!$AC$3</f>
        <v>0</v>
      </c>
      <c r="J399" s="141">
        <f>'2017 CER'!$B$30</f>
        <v>0</v>
      </c>
      <c r="K399" s="148">
        <f t="shared" si="748"/>
        <v>0</v>
      </c>
      <c r="L399" s="141">
        <v>0</v>
      </c>
      <c r="M399" s="149" t="str">
        <f>Account_CP1!DL31</f>
        <v>n/a</v>
      </c>
      <c r="N399" s="141" t="str">
        <f>Account_CP1!$DM$31</f>
        <v>n/a</v>
      </c>
      <c r="O399" s="141" t="str">
        <f>Account_CP1!$DN$31</f>
        <v>n/a</v>
      </c>
      <c r="P399" s="141" t="s">
        <v>81</v>
      </c>
      <c r="Q399" s="150" t="s">
        <v>81</v>
      </c>
      <c r="R399" s="143" t="s">
        <v>81</v>
      </c>
      <c r="S399" s="143" t="s">
        <v>81</v>
      </c>
      <c r="T399" s="148" t="s">
        <v>81</v>
      </c>
      <c r="U399" s="141">
        <v>0</v>
      </c>
      <c r="V399" s="149" t="s">
        <v>81</v>
      </c>
      <c r="W399" s="141" t="s">
        <v>81</v>
      </c>
      <c r="X399" s="150" t="s">
        <v>81</v>
      </c>
      <c r="Y399" s="141" t="s">
        <v>81</v>
      </c>
      <c r="Z399" s="141" t="s">
        <v>81</v>
      </c>
      <c r="AA399" s="157" t="s">
        <v>81</v>
      </c>
      <c r="AB399" s="149" t="s">
        <v>81</v>
      </c>
      <c r="AC399" s="141" t="s">
        <v>81</v>
      </c>
      <c r="AD399" s="150" t="s">
        <v>81</v>
      </c>
      <c r="AE399" s="141">
        <f t="shared" si="749"/>
        <v>0</v>
      </c>
      <c r="AF399" s="141">
        <f t="shared" si="749"/>
        <v>0</v>
      </c>
      <c r="AG399" s="155">
        <f t="shared" si="750"/>
        <v>0</v>
      </c>
      <c r="AH399" s="149">
        <f t="shared" si="729"/>
        <v>0</v>
      </c>
      <c r="AI399" s="149">
        <f t="shared" si="752"/>
        <v>0</v>
      </c>
      <c r="AJ399" s="141">
        <f t="shared" si="752"/>
        <v>0</v>
      </c>
      <c r="AK399" s="150">
        <f t="shared" si="752"/>
        <v>0</v>
      </c>
    </row>
    <row r="400" spans="1:37" x14ac:dyDescent="0.15">
      <c r="A400" s="254"/>
      <c r="B400" s="95">
        <v>2016</v>
      </c>
      <c r="C400" s="156" t="s">
        <v>81</v>
      </c>
      <c r="D400" s="143" t="s">
        <v>81</v>
      </c>
      <c r="E400" s="157" t="s">
        <v>81</v>
      </c>
      <c r="F400" s="143" t="s">
        <v>81</v>
      </c>
      <c r="G400" s="144" t="s">
        <v>81</v>
      </c>
      <c r="H400" s="145" t="s">
        <v>81</v>
      </c>
      <c r="I400" s="141">
        <f>'2016 CER'!AC3</f>
        <v>0</v>
      </c>
      <c r="J400" s="141">
        <f>'2016 CER'!B30</f>
        <v>0</v>
      </c>
      <c r="K400" s="148">
        <f t="shared" si="748"/>
        <v>0</v>
      </c>
      <c r="L400" s="141">
        <v>0</v>
      </c>
      <c r="M400" s="149">
        <f>Account_CP1!DF31-Account_CP1!CZ31</f>
        <v>0</v>
      </c>
      <c r="N400" s="141">
        <f>Account_CP1!DG31-Account_CP1!DA31</f>
        <v>0</v>
      </c>
      <c r="O400" s="141">
        <f>Account_CP1!DH31-Account_CP1!DB31</f>
        <v>0</v>
      </c>
      <c r="P400" s="141" t="s">
        <v>81</v>
      </c>
      <c r="Q400" s="150" t="s">
        <v>81</v>
      </c>
      <c r="R400" s="143" t="s">
        <v>81</v>
      </c>
      <c r="S400" s="143" t="s">
        <v>81</v>
      </c>
      <c r="T400" s="148" t="s">
        <v>81</v>
      </c>
      <c r="U400" s="141">
        <v>0</v>
      </c>
      <c r="V400" s="149" t="s">
        <v>81</v>
      </c>
      <c r="W400" s="141" t="s">
        <v>81</v>
      </c>
      <c r="X400" s="150" t="s">
        <v>81</v>
      </c>
      <c r="Y400" s="141" t="s">
        <v>81</v>
      </c>
      <c r="Z400" s="141" t="s">
        <v>81</v>
      </c>
      <c r="AA400" s="157" t="s">
        <v>81</v>
      </c>
      <c r="AB400" s="149" t="s">
        <v>81</v>
      </c>
      <c r="AC400" s="141" t="s">
        <v>81</v>
      </c>
      <c r="AD400" s="150" t="s">
        <v>81</v>
      </c>
      <c r="AE400" s="141">
        <f t="shared" si="749"/>
        <v>0</v>
      </c>
      <c r="AF400" s="141">
        <f t="shared" si="749"/>
        <v>0</v>
      </c>
      <c r="AG400" s="155">
        <f>AE400-AF400</f>
        <v>0</v>
      </c>
      <c r="AH400" s="149">
        <f t="shared" si="729"/>
        <v>0</v>
      </c>
      <c r="AI400" s="149">
        <f t="shared" si="752"/>
        <v>0</v>
      </c>
      <c r="AJ400" s="141">
        <f t="shared" si="752"/>
        <v>0</v>
      </c>
      <c r="AK400" s="150">
        <f t="shared" si="752"/>
        <v>0</v>
      </c>
    </row>
    <row r="401" spans="1:37" x14ac:dyDescent="0.15">
      <c r="A401" s="254"/>
      <c r="B401" s="95">
        <v>2015</v>
      </c>
      <c r="C401" s="156">
        <f>'2015 AAU'!AB3</f>
        <v>0</v>
      </c>
      <c r="D401" s="143">
        <f>'2015 AAU'!B29</f>
        <v>225635</v>
      </c>
      <c r="E401" s="157">
        <f t="shared" ref="E401:E408" si="753">C401-D401</f>
        <v>-225635</v>
      </c>
      <c r="F401" s="143">
        <f>Account_CP1!AX31-Account_CP1!AR31</f>
        <v>55078695</v>
      </c>
      <c r="G401" s="144">
        <f>Account_CP1!AY31-Account_CP1!AS31</f>
        <v>0</v>
      </c>
      <c r="H401" s="145">
        <f>Account_CP1!AZ31-Account_CP1!AT31</f>
        <v>0</v>
      </c>
      <c r="I401" s="141">
        <f>'2015 CER'!AC3</f>
        <v>220832</v>
      </c>
      <c r="J401" s="141">
        <f>'2015 CER'!B30</f>
        <v>0</v>
      </c>
      <c r="K401" s="148">
        <f t="shared" si="748"/>
        <v>220832</v>
      </c>
      <c r="L401" s="141">
        <v>0</v>
      </c>
      <c r="M401" s="149">
        <f>Account_CP1!CZ31-Account_CP1!CT31</f>
        <v>290218</v>
      </c>
      <c r="N401" s="141">
        <f>Account_CP1!DA31-Account_CP1!CU31</f>
        <v>0</v>
      </c>
      <c r="O401" s="141">
        <f>Account_CP1!DB31-Account_CP1!CV31</f>
        <v>23</v>
      </c>
      <c r="P401" s="141" t="s">
        <v>81</v>
      </c>
      <c r="Q401" s="150" t="s">
        <v>81</v>
      </c>
      <c r="R401" s="143">
        <f>'2015 ERU'!AB3</f>
        <v>11636</v>
      </c>
      <c r="S401" s="143">
        <f>'2015 ERU'!B29</f>
        <v>0</v>
      </c>
      <c r="T401" s="148">
        <f t="shared" ref="T401:T408" si="754">R401-S401</f>
        <v>11636</v>
      </c>
      <c r="U401" s="141">
        <v>0</v>
      </c>
      <c r="V401" s="149">
        <f>Account_CP1!GF31-Account_CP1!FZ31</f>
        <v>3515780</v>
      </c>
      <c r="W401" s="141">
        <f>Account_CP1!GG31-Account_CP1!GA31</f>
        <v>0</v>
      </c>
      <c r="X401" s="150">
        <f>Account_CP1!GH31-Account_CP1!GB31</f>
        <v>1</v>
      </c>
      <c r="Y401" s="141">
        <v>0</v>
      </c>
      <c r="Z401" s="141">
        <v>0</v>
      </c>
      <c r="AA401" s="157">
        <f t="shared" ref="AA401:AA408" si="755">Y401-Z401</f>
        <v>0</v>
      </c>
      <c r="AB401" s="149">
        <f>Account_CP1!HJ31-Account_CP1!HD31</f>
        <v>6600000</v>
      </c>
      <c r="AC401" s="143">
        <f>Account_CP1!HK31-Account_CP1!HE31</f>
        <v>1297750</v>
      </c>
      <c r="AD401" s="171">
        <f>Account_CP1!HL31-Account_CP1!HF31</f>
        <v>0</v>
      </c>
      <c r="AE401" s="143">
        <f t="shared" ref="AE401:AF408" si="756">SUM(C401+I401+R401+Y401)</f>
        <v>232468</v>
      </c>
      <c r="AF401" s="143">
        <f t="shared" si="756"/>
        <v>225635</v>
      </c>
      <c r="AG401" s="155">
        <f t="shared" si="750"/>
        <v>6833</v>
      </c>
      <c r="AH401" s="149">
        <f t="shared" si="729"/>
        <v>0</v>
      </c>
      <c r="AI401" s="149">
        <f t="shared" si="752"/>
        <v>65484693</v>
      </c>
      <c r="AJ401" s="141">
        <f t="shared" si="752"/>
        <v>1297750</v>
      </c>
      <c r="AK401" s="150">
        <f t="shared" si="752"/>
        <v>24</v>
      </c>
    </row>
    <row r="402" spans="1:37" x14ac:dyDescent="0.15">
      <c r="A402" s="254"/>
      <c r="B402" s="95">
        <v>2014</v>
      </c>
      <c r="C402" s="156">
        <f>'2014 AAU'!AB3</f>
        <v>0</v>
      </c>
      <c r="D402" s="143">
        <f>'2014 AAU'!B29</f>
        <v>0</v>
      </c>
      <c r="E402" s="157">
        <f t="shared" si="753"/>
        <v>0</v>
      </c>
      <c r="F402" s="143">
        <f>Account_CP1!AR31-Account_CP1!AL31</f>
        <v>0</v>
      </c>
      <c r="G402" s="144">
        <f>Account_CP1!AS31-Account_CP1!AM31</f>
        <v>0</v>
      </c>
      <c r="H402" s="145">
        <f>Account_CP1!AT31-Account_CP1!AN31</f>
        <v>0</v>
      </c>
      <c r="I402" s="141">
        <f>'2014 CER'!AC3</f>
        <v>0</v>
      </c>
      <c r="J402" s="141">
        <f>'2014 CER'!B30</f>
        <v>0</v>
      </c>
      <c r="K402" s="148">
        <f t="shared" si="748"/>
        <v>0</v>
      </c>
      <c r="L402" s="141">
        <v>0</v>
      </c>
      <c r="M402" s="149">
        <f>Account_CP1!CT31-Account_CP1!CN31</f>
        <v>0</v>
      </c>
      <c r="N402" s="141">
        <f>Account_CP1!CU31-Account_CP1!CO31</f>
        <v>0</v>
      </c>
      <c r="O402" s="141">
        <f>Account_CP1!CV31-Account_CP1!CP31</f>
        <v>0</v>
      </c>
      <c r="P402" s="141" t="s">
        <v>81</v>
      </c>
      <c r="Q402" s="150" t="s">
        <v>81</v>
      </c>
      <c r="R402" s="143">
        <f>'2014 ERU'!AB3</f>
        <v>1</v>
      </c>
      <c r="S402" s="143">
        <f>'2014 ERU'!B29</f>
        <v>209</v>
      </c>
      <c r="T402" s="148">
        <f t="shared" si="754"/>
        <v>-208</v>
      </c>
      <c r="U402" s="141">
        <v>0</v>
      </c>
      <c r="V402" s="149">
        <f>Account_CP1!FZ31-Account_CP1!FT31</f>
        <v>0</v>
      </c>
      <c r="W402" s="141">
        <f>Account_CP1!GA31-Account_CP1!FU31</f>
        <v>0</v>
      </c>
      <c r="X402" s="150">
        <f>Account_CP1!GB31-Account_CP1!FV31</f>
        <v>0</v>
      </c>
      <c r="Y402" s="141">
        <v>0</v>
      </c>
      <c r="Z402" s="141">
        <v>0</v>
      </c>
      <c r="AA402" s="157">
        <f t="shared" si="755"/>
        <v>0</v>
      </c>
      <c r="AB402" s="149">
        <f>Account_CP1!HD31-Account_CP1!GX31</f>
        <v>0</v>
      </c>
      <c r="AC402" s="143">
        <f>Account_CP1!HE31-Account_CP1!GY31</f>
        <v>0</v>
      </c>
      <c r="AD402" s="171">
        <f>Account_CP1!HF31-Account_CP1!GZ31</f>
        <v>0</v>
      </c>
      <c r="AE402" s="143">
        <f t="shared" si="756"/>
        <v>1</v>
      </c>
      <c r="AF402" s="143">
        <f t="shared" si="756"/>
        <v>209</v>
      </c>
      <c r="AG402" s="155">
        <f t="shared" si="750"/>
        <v>-208</v>
      </c>
      <c r="AH402" s="149">
        <f t="shared" si="729"/>
        <v>0</v>
      </c>
      <c r="AI402" s="149">
        <f t="shared" si="752"/>
        <v>0</v>
      </c>
      <c r="AJ402" s="141">
        <f t="shared" si="752"/>
        <v>0</v>
      </c>
      <c r="AK402" s="150">
        <f t="shared" si="752"/>
        <v>0</v>
      </c>
    </row>
    <row r="403" spans="1:37" x14ac:dyDescent="0.15">
      <c r="A403" s="254"/>
      <c r="B403" s="95">
        <v>2013</v>
      </c>
      <c r="C403" s="156">
        <f>'2013 AAU'!AB3</f>
        <v>0</v>
      </c>
      <c r="D403" s="143">
        <f>'2013 AAU'!B29</f>
        <v>198715</v>
      </c>
      <c r="E403" s="157">
        <f t="shared" si="753"/>
        <v>-198715</v>
      </c>
      <c r="F403" s="143">
        <f>Account_CP1!AL31-Account_CP1!AF31</f>
        <v>0</v>
      </c>
      <c r="G403" s="144">
        <f>Account_CP1!AM31-Account_CP1!AG31</f>
        <v>0</v>
      </c>
      <c r="H403" s="145">
        <f>Account_CP1!AN31-Account_CP1!AH31</f>
        <v>0</v>
      </c>
      <c r="I403" s="141">
        <f>'2013 CER'!AC3</f>
        <v>69386</v>
      </c>
      <c r="J403" s="141">
        <f>'2013 CER'!B30</f>
        <v>14538</v>
      </c>
      <c r="K403" s="148">
        <f t="shared" si="748"/>
        <v>54848</v>
      </c>
      <c r="L403" s="141">
        <v>0</v>
      </c>
      <c r="M403" s="149">
        <f>Account_CP1!CN31-Account_CP1!CH31</f>
        <v>0</v>
      </c>
      <c r="N403" s="141">
        <f>Account_CP1!CO31-Account_CP1!CI31</f>
        <v>0</v>
      </c>
      <c r="O403" s="141">
        <f>Account_CP1!CP31-Account_CP1!CJ31</f>
        <v>0</v>
      </c>
      <c r="P403" s="141" t="s">
        <v>81</v>
      </c>
      <c r="Q403" s="150" t="s">
        <v>81</v>
      </c>
      <c r="R403" s="143">
        <f>'2013 ERU'!AB3</f>
        <v>3630330</v>
      </c>
      <c r="S403" s="143">
        <f>'2013 ERU'!B29</f>
        <v>368272</v>
      </c>
      <c r="T403" s="148">
        <f t="shared" si="754"/>
        <v>3262058</v>
      </c>
      <c r="U403" s="141">
        <v>0</v>
      </c>
      <c r="V403" s="149">
        <f>Account_CP1!FT31-Account_CP1!FN31</f>
        <v>0</v>
      </c>
      <c r="W403" s="141">
        <f>Account_CP1!FU31-Account_CP1!FO31</f>
        <v>0</v>
      </c>
      <c r="X403" s="150">
        <f>Account_CP1!FV31-Account_CP1!FP31</f>
        <v>0</v>
      </c>
      <c r="Y403" s="141">
        <v>0</v>
      </c>
      <c r="Z403" s="141">
        <v>0</v>
      </c>
      <c r="AA403" s="157">
        <f t="shared" si="755"/>
        <v>0</v>
      </c>
      <c r="AB403" s="149">
        <f>Account_CP1!GX31-Account_CP1!GR31</f>
        <v>0</v>
      </c>
      <c r="AC403" s="143">
        <f>Account_CP1!GY31-Account_CP1!GS31</f>
        <v>0</v>
      </c>
      <c r="AD403" s="171">
        <f>Account_CP1!GZ31-Account_CP1!GT31</f>
        <v>0</v>
      </c>
      <c r="AE403" s="143">
        <f t="shared" si="756"/>
        <v>3699716</v>
      </c>
      <c r="AF403" s="143">
        <f t="shared" si="756"/>
        <v>581525</v>
      </c>
      <c r="AG403" s="155">
        <f t="shared" si="750"/>
        <v>3118191</v>
      </c>
      <c r="AH403" s="149">
        <f t="shared" si="729"/>
        <v>0</v>
      </c>
      <c r="AI403" s="149">
        <f t="shared" si="752"/>
        <v>0</v>
      </c>
      <c r="AJ403" s="141">
        <f t="shared" si="752"/>
        <v>0</v>
      </c>
      <c r="AK403" s="150">
        <f t="shared" si="752"/>
        <v>0</v>
      </c>
    </row>
    <row r="404" spans="1:37" x14ac:dyDescent="0.15">
      <c r="A404" s="254"/>
      <c r="B404" s="95">
        <v>2012</v>
      </c>
      <c r="C404" s="156">
        <f>'2012 AAU'!AB3</f>
        <v>84880</v>
      </c>
      <c r="D404" s="143">
        <f>'2012 AAU'!B29</f>
        <v>4785831</v>
      </c>
      <c r="E404" s="157">
        <f t="shared" si="753"/>
        <v>-4700951</v>
      </c>
      <c r="F404" s="143">
        <f>Account_CP1!AF31-Account_CP1!Z31</f>
        <v>7203813</v>
      </c>
      <c r="G404" s="144">
        <f>Account_CP1!AG31-Account_CP1!AA31</f>
        <v>0</v>
      </c>
      <c r="H404" s="145">
        <f>Account_CP1!AH31-Account_CP1!AB31</f>
        <v>0</v>
      </c>
      <c r="I404" s="141">
        <f>'2012 CER'!AC3</f>
        <v>501885</v>
      </c>
      <c r="J404" s="141">
        <f>'2012 CER'!B30</f>
        <v>496798</v>
      </c>
      <c r="K404" s="148">
        <f t="shared" si="748"/>
        <v>5087</v>
      </c>
      <c r="L404" s="141">
        <v>0</v>
      </c>
      <c r="M404" s="149">
        <f>Account_CP1!CH31-Account_CP1!CB31</f>
        <v>165763</v>
      </c>
      <c r="N404" s="141">
        <f>Account_CP1!CI31-Account_CP1!CC31</f>
        <v>0</v>
      </c>
      <c r="O404" s="141">
        <f>Account_CP1!CJ31-Account_CP1!CD31</f>
        <v>0</v>
      </c>
      <c r="P404" s="141" t="s">
        <v>81</v>
      </c>
      <c r="Q404" s="150" t="s">
        <v>81</v>
      </c>
      <c r="R404" s="143">
        <f>'2012 ERU'!AB3</f>
        <v>1929288</v>
      </c>
      <c r="S404" s="143">
        <f>'2012 ERU'!B29</f>
        <v>1447975</v>
      </c>
      <c r="T404" s="148">
        <f t="shared" si="754"/>
        <v>481313</v>
      </c>
      <c r="U404" s="141">
        <v>0</v>
      </c>
      <c r="V404" s="149">
        <f>Account_CP1!FN31-Account_CP1!FH31</f>
        <v>631181</v>
      </c>
      <c r="W404" s="141">
        <f>Account_CP1!FO31-Account_CP1!FI31</f>
        <v>0</v>
      </c>
      <c r="X404" s="150">
        <f>Account_CP1!FP31-Account_CP1!FJ31</f>
        <v>0</v>
      </c>
      <c r="Y404" s="143">
        <f>'2012 RMU'!AB3</f>
        <v>0</v>
      </c>
      <c r="Z404" s="143">
        <f>'2012 RMU'!B29</f>
        <v>0</v>
      </c>
      <c r="AA404" s="157">
        <f t="shared" si="755"/>
        <v>0</v>
      </c>
      <c r="AB404" s="149">
        <f>Account_CP1!GR31-Account_CP1!GL31</f>
        <v>0</v>
      </c>
      <c r="AC404" s="143">
        <f>Account_CP1!GS31-Account_CP1!GM31</f>
        <v>0</v>
      </c>
      <c r="AD404" s="171">
        <f>Account_CP1!GT31-Account_CP1!GN31</f>
        <v>0</v>
      </c>
      <c r="AE404" s="143">
        <f t="shared" si="756"/>
        <v>2516053</v>
      </c>
      <c r="AF404" s="143">
        <f t="shared" si="756"/>
        <v>6730604</v>
      </c>
      <c r="AG404" s="155">
        <f t="shared" si="750"/>
        <v>-4214551</v>
      </c>
      <c r="AH404" s="149">
        <f t="shared" si="729"/>
        <v>0</v>
      </c>
      <c r="AI404" s="149">
        <f t="shared" si="752"/>
        <v>8000757</v>
      </c>
      <c r="AJ404" s="141">
        <f t="shared" si="752"/>
        <v>0</v>
      </c>
      <c r="AK404" s="150">
        <f t="shared" si="752"/>
        <v>0</v>
      </c>
    </row>
    <row r="405" spans="1:37" x14ac:dyDescent="0.15">
      <c r="A405" s="254"/>
      <c r="B405" s="95">
        <v>2011</v>
      </c>
      <c r="C405" s="156">
        <f>'2011 AAU'!AB3</f>
        <v>1155971</v>
      </c>
      <c r="D405" s="143">
        <f>'2011 AAU'!B29</f>
        <v>1280236</v>
      </c>
      <c r="E405" s="157">
        <f t="shared" si="753"/>
        <v>-124265</v>
      </c>
      <c r="F405" s="143">
        <f>Account_CP1!Z31-Account_CP1!T31</f>
        <v>7626379</v>
      </c>
      <c r="G405" s="144">
        <f>Account_CP1!AA31-Account_CP1!U31</f>
        <v>0</v>
      </c>
      <c r="H405" s="145">
        <f>Account_CP1!AB31-Account_CP1!V31</f>
        <v>0</v>
      </c>
      <c r="I405" s="141">
        <f>'2011 CER'!AC3</f>
        <v>966097</v>
      </c>
      <c r="J405" s="141">
        <f>'2011 CER'!B30</f>
        <v>816608</v>
      </c>
      <c r="K405" s="148">
        <f t="shared" si="748"/>
        <v>149489</v>
      </c>
      <c r="L405" s="141">
        <v>0</v>
      </c>
      <c r="M405" s="149">
        <f>Account_CP1!CB31-Account_CP1!BV31</f>
        <v>121300</v>
      </c>
      <c r="N405" s="141">
        <f>Account_CP1!CC31-Account_CP1!BW31</f>
        <v>0</v>
      </c>
      <c r="O405" s="141">
        <f>Account_CP1!CD31-Account_CP1!BX31</f>
        <v>0</v>
      </c>
      <c r="P405" s="141" t="s">
        <v>81</v>
      </c>
      <c r="Q405" s="150" t="s">
        <v>81</v>
      </c>
      <c r="R405" s="143">
        <f>'2011 ERU'!AB3</f>
        <v>873336</v>
      </c>
      <c r="S405" s="143">
        <f>'2011 ERU'!B29</f>
        <v>249110</v>
      </c>
      <c r="T405" s="148">
        <f t="shared" si="754"/>
        <v>624226</v>
      </c>
      <c r="U405" s="141">
        <v>0</v>
      </c>
      <c r="V405" s="149">
        <f>Account_CP1!FH31-Account_CP1!FB31</f>
        <v>379068</v>
      </c>
      <c r="W405" s="141">
        <f>Account_CP1!FI31-Account_CP1!FC31</f>
        <v>0</v>
      </c>
      <c r="X405" s="150">
        <f>Account_CP1!FJ31-Account_CP1!FD31</f>
        <v>0</v>
      </c>
      <c r="Y405" s="143">
        <f>'2011 RMU'!AB3</f>
        <v>0</v>
      </c>
      <c r="Z405" s="143">
        <f>'2011 RMU'!B29</f>
        <v>0</v>
      </c>
      <c r="AA405" s="157">
        <f t="shared" si="755"/>
        <v>0</v>
      </c>
      <c r="AB405" s="149">
        <f>Account_CP1!GL31</f>
        <v>0</v>
      </c>
      <c r="AC405" s="143">
        <f>Account_CP1!GM31</f>
        <v>0</v>
      </c>
      <c r="AD405" s="171">
        <f>Account_CP1!GN31</f>
        <v>0</v>
      </c>
      <c r="AE405" s="143">
        <f t="shared" si="756"/>
        <v>2995404</v>
      </c>
      <c r="AF405" s="143">
        <f t="shared" si="756"/>
        <v>2345954</v>
      </c>
      <c r="AG405" s="155">
        <f t="shared" si="750"/>
        <v>649450</v>
      </c>
      <c r="AH405" s="149">
        <f t="shared" si="729"/>
        <v>0</v>
      </c>
      <c r="AI405" s="149">
        <f t="shared" si="752"/>
        <v>8126747</v>
      </c>
      <c r="AJ405" s="141">
        <f t="shared" si="752"/>
        <v>0</v>
      </c>
      <c r="AK405" s="150">
        <f t="shared" si="752"/>
        <v>0</v>
      </c>
    </row>
    <row r="406" spans="1:37" x14ac:dyDescent="0.15">
      <c r="A406" s="254"/>
      <c r="B406" s="95">
        <v>2010</v>
      </c>
      <c r="C406" s="156">
        <f>'2010 AAU'!AB3</f>
        <v>331407</v>
      </c>
      <c r="D406" s="143">
        <f>'2010 AAU'!B29</f>
        <v>1025046</v>
      </c>
      <c r="E406" s="157">
        <f t="shared" si="753"/>
        <v>-693639</v>
      </c>
      <c r="F406" s="143">
        <f>Account_CP1!T31-Account_CP1!N31</f>
        <v>7532582</v>
      </c>
      <c r="G406" s="144">
        <f>Account_CP1!U31-Account_CP1!O31</f>
        <v>0</v>
      </c>
      <c r="H406" s="145">
        <f>Account_CP1!V31-Account_CP1!P31</f>
        <v>0</v>
      </c>
      <c r="I406" s="141">
        <f>'2010 CER'!AC3</f>
        <v>607745</v>
      </c>
      <c r="J406" s="141">
        <f>'2010 CER'!B30</f>
        <v>500833</v>
      </c>
      <c r="K406" s="148">
        <f t="shared" si="748"/>
        <v>106912</v>
      </c>
      <c r="L406" s="141">
        <v>0</v>
      </c>
      <c r="M406" s="149">
        <f>Account_CP1!BV31-Account_CP1!BP31</f>
        <v>367952</v>
      </c>
      <c r="N406" s="141">
        <f>Account_CP1!BW31-Account_CP1!BQ31</f>
        <v>0</v>
      </c>
      <c r="O406" s="141">
        <f>Account_CP1!BX31-Account_CP1!BR31</f>
        <v>0</v>
      </c>
      <c r="P406" s="141" t="s">
        <v>81</v>
      </c>
      <c r="Q406" s="150" t="s">
        <v>81</v>
      </c>
      <c r="R406" s="143">
        <f>'2010 ERU'!AB3</f>
        <v>315610</v>
      </c>
      <c r="S406" s="143">
        <f>'2010 ERU'!B29</f>
        <v>19000</v>
      </c>
      <c r="T406" s="148">
        <f t="shared" si="754"/>
        <v>296610</v>
      </c>
      <c r="U406" s="141">
        <v>0</v>
      </c>
      <c r="V406" s="149">
        <f>Account_CP1!FB31-Account_CP1!EV31</f>
        <v>169605</v>
      </c>
      <c r="W406" s="141">
        <f>Account_CP1!FC31-Account_CP1!EW31</f>
        <v>0</v>
      </c>
      <c r="X406" s="150">
        <f>Account_CP1!FD31-Account_CP1!EX31</f>
        <v>0</v>
      </c>
      <c r="Y406" s="143">
        <v>0</v>
      </c>
      <c r="Z406" s="143">
        <v>0</v>
      </c>
      <c r="AA406" s="157">
        <f t="shared" si="755"/>
        <v>0</v>
      </c>
      <c r="AB406" s="149" t="s">
        <v>81</v>
      </c>
      <c r="AC406" s="143" t="s">
        <v>81</v>
      </c>
      <c r="AD406" s="171" t="s">
        <v>81</v>
      </c>
      <c r="AE406" s="143">
        <f t="shared" si="756"/>
        <v>1254762</v>
      </c>
      <c r="AF406" s="143">
        <f t="shared" si="756"/>
        <v>1544879</v>
      </c>
      <c r="AG406" s="155">
        <f t="shared" si="750"/>
        <v>-290117</v>
      </c>
      <c r="AH406" s="149">
        <f t="shared" si="729"/>
        <v>0</v>
      </c>
      <c r="AI406" s="149">
        <f t="shared" si="752"/>
        <v>8070139</v>
      </c>
      <c r="AJ406" s="141">
        <f t="shared" si="752"/>
        <v>0</v>
      </c>
      <c r="AK406" s="150">
        <f t="shared" si="752"/>
        <v>0</v>
      </c>
    </row>
    <row r="407" spans="1:37" x14ac:dyDescent="0.15">
      <c r="A407" s="254"/>
      <c r="B407" s="95">
        <v>2009</v>
      </c>
      <c r="C407" s="156">
        <f>'2009 AAU'!AB3</f>
        <v>90598</v>
      </c>
      <c r="D407" s="143">
        <f>'2009 AAU'!B29</f>
        <v>823132</v>
      </c>
      <c r="E407" s="157">
        <f t="shared" si="753"/>
        <v>-732534</v>
      </c>
      <c r="F407" s="143">
        <f>Account_CP1!N31-Account_CP1!H31</f>
        <v>8062990</v>
      </c>
      <c r="G407" s="144">
        <f>Account_CP1!O31-Account_CP1!I31</f>
        <v>0</v>
      </c>
      <c r="H407" s="145">
        <f>Account_CP1!P31-Account_CP1!J31</f>
        <v>0</v>
      </c>
      <c r="I407" s="141">
        <f>'2009 CER'!AC3</f>
        <v>1017469</v>
      </c>
      <c r="J407" s="141">
        <f>'2009 CER'!B30</f>
        <v>200000</v>
      </c>
      <c r="K407" s="148">
        <f t="shared" si="748"/>
        <v>817469</v>
      </c>
      <c r="L407" s="141">
        <v>0</v>
      </c>
      <c r="M407" s="149">
        <f>Account_CP1!BP31-Account_CP1!BJ31</f>
        <v>797115</v>
      </c>
      <c r="N407" s="141">
        <f>Account_CP1!BQ31-Account_CP1!BK31</f>
        <v>0</v>
      </c>
      <c r="O407" s="141">
        <f>Account_CP1!BR31-Account_CP1!BL31</f>
        <v>0</v>
      </c>
      <c r="P407" s="141" t="s">
        <v>81</v>
      </c>
      <c r="Q407" s="150" t="s">
        <v>81</v>
      </c>
      <c r="R407" s="143">
        <f>'2009 ERU'!AB3</f>
        <v>0</v>
      </c>
      <c r="S407" s="143">
        <f>'2009 ERU'!B29</f>
        <v>0</v>
      </c>
      <c r="T407" s="148">
        <f t="shared" si="754"/>
        <v>0</v>
      </c>
      <c r="U407" s="141">
        <v>0</v>
      </c>
      <c r="V407" s="149">
        <f>Account_CP1!EV31-Account_CP1!EP31</f>
        <v>0</v>
      </c>
      <c r="W407" s="141">
        <f>Account_CP1!EW31-Account_CP1!EQ31</f>
        <v>0</v>
      </c>
      <c r="X407" s="150">
        <f>Account_CP1!EX31-Account_CP1!ER31</f>
        <v>0</v>
      </c>
      <c r="Y407" s="143">
        <v>0</v>
      </c>
      <c r="Z407" s="143">
        <v>0</v>
      </c>
      <c r="AA407" s="157">
        <f t="shared" si="755"/>
        <v>0</v>
      </c>
      <c r="AB407" s="149" t="s">
        <v>81</v>
      </c>
      <c r="AC407" s="143" t="s">
        <v>81</v>
      </c>
      <c r="AD407" s="171" t="s">
        <v>81</v>
      </c>
      <c r="AE407" s="143">
        <f t="shared" si="756"/>
        <v>1108067</v>
      </c>
      <c r="AF407" s="143">
        <f t="shared" si="756"/>
        <v>1023132</v>
      </c>
      <c r="AG407" s="155">
        <f t="shared" si="750"/>
        <v>84935</v>
      </c>
      <c r="AH407" s="149">
        <f t="shared" si="729"/>
        <v>0</v>
      </c>
      <c r="AI407" s="149">
        <f t="shared" si="752"/>
        <v>8860105</v>
      </c>
      <c r="AJ407" s="141">
        <f t="shared" si="752"/>
        <v>0</v>
      </c>
      <c r="AK407" s="150">
        <f t="shared" si="752"/>
        <v>0</v>
      </c>
    </row>
    <row r="408" spans="1:37" x14ac:dyDescent="0.15">
      <c r="A408" s="254"/>
      <c r="B408" s="95">
        <v>2008</v>
      </c>
      <c r="C408" s="156">
        <f>'2008 AAU'!AB3</f>
        <v>5000</v>
      </c>
      <c r="D408" s="143">
        <f>'2008 AAU'!B29</f>
        <v>205165</v>
      </c>
      <c r="E408" s="157">
        <f t="shared" si="753"/>
        <v>-200165</v>
      </c>
      <c r="F408" s="143">
        <f>Account_CP1!H31</f>
        <v>0</v>
      </c>
      <c r="G408" s="144">
        <f>Account_CP1!I31</f>
        <v>0</v>
      </c>
      <c r="H408" s="145">
        <f>Account_CP1!J31</f>
        <v>0</v>
      </c>
      <c r="I408" s="141">
        <f>'2008 CER'!AC3</f>
        <v>390468</v>
      </c>
      <c r="J408" s="141">
        <f>'2008 CER'!B30</f>
        <v>2734</v>
      </c>
      <c r="K408" s="148">
        <f t="shared" si="748"/>
        <v>387734</v>
      </c>
      <c r="L408" s="141">
        <v>0</v>
      </c>
      <c r="M408" s="149">
        <f>Account_CP1!BJ31</f>
        <v>0</v>
      </c>
      <c r="N408" s="141">
        <f>Account_CP1!BK31</f>
        <v>0</v>
      </c>
      <c r="O408" s="141">
        <f>Account_CP1!BL31</f>
        <v>0</v>
      </c>
      <c r="P408" s="141" t="s">
        <v>81</v>
      </c>
      <c r="Q408" s="150" t="s">
        <v>81</v>
      </c>
      <c r="R408" s="143">
        <v>0</v>
      </c>
      <c r="S408" s="143">
        <v>0</v>
      </c>
      <c r="T408" s="148">
        <f t="shared" si="754"/>
        <v>0</v>
      </c>
      <c r="U408" s="141">
        <v>0</v>
      </c>
      <c r="V408" s="149">
        <f>Account_CP1!EP31</f>
        <v>0</v>
      </c>
      <c r="W408" s="141">
        <f>Account_CP1!EQ31</f>
        <v>0</v>
      </c>
      <c r="X408" s="150">
        <f>Account_CP1!ER31</f>
        <v>0</v>
      </c>
      <c r="Y408" s="143">
        <v>0</v>
      </c>
      <c r="Z408" s="143">
        <v>0</v>
      </c>
      <c r="AA408" s="157">
        <f t="shared" si="755"/>
        <v>0</v>
      </c>
      <c r="AB408" s="149" t="s">
        <v>81</v>
      </c>
      <c r="AC408" s="143" t="s">
        <v>81</v>
      </c>
      <c r="AD408" s="171" t="s">
        <v>81</v>
      </c>
      <c r="AE408" s="143">
        <f t="shared" si="756"/>
        <v>395468</v>
      </c>
      <c r="AF408" s="143">
        <f t="shared" si="756"/>
        <v>207899</v>
      </c>
      <c r="AG408" s="155">
        <f t="shared" si="750"/>
        <v>187569</v>
      </c>
      <c r="AH408" s="149">
        <f t="shared" si="729"/>
        <v>0</v>
      </c>
      <c r="AI408" s="149">
        <f t="shared" si="752"/>
        <v>0</v>
      </c>
      <c r="AJ408" s="141">
        <f t="shared" si="752"/>
        <v>0</v>
      </c>
      <c r="AK408" s="150">
        <f t="shared" si="752"/>
        <v>0</v>
      </c>
    </row>
    <row r="409" spans="1:37" ht="15" x14ac:dyDescent="0.15">
      <c r="A409" s="255"/>
      <c r="B409" s="96" t="s">
        <v>233</v>
      </c>
      <c r="C409" s="151">
        <f t="shared" ref="C409:O409" si="757">SUM(C395:C408)</f>
        <v>1667856</v>
      </c>
      <c r="D409" s="152">
        <f t="shared" si="757"/>
        <v>8543760</v>
      </c>
      <c r="E409" s="153">
        <f t="shared" si="757"/>
        <v>-6875904</v>
      </c>
      <c r="F409" s="172">
        <f t="shared" si="757"/>
        <v>85504459</v>
      </c>
      <c r="G409" s="152">
        <f t="shared" si="757"/>
        <v>0</v>
      </c>
      <c r="H409" s="181">
        <f t="shared" si="757"/>
        <v>0</v>
      </c>
      <c r="I409" s="152">
        <f t="shared" si="757"/>
        <v>3773882</v>
      </c>
      <c r="J409" s="152">
        <f t="shared" si="757"/>
        <v>2031511</v>
      </c>
      <c r="K409" s="152">
        <f t="shared" si="757"/>
        <v>1742371</v>
      </c>
      <c r="L409" s="152">
        <f t="shared" si="757"/>
        <v>0</v>
      </c>
      <c r="M409" s="152">
        <f t="shared" si="757"/>
        <v>1742348</v>
      </c>
      <c r="N409" s="152">
        <f t="shared" si="757"/>
        <v>0</v>
      </c>
      <c r="O409" s="152">
        <f t="shared" si="757"/>
        <v>23</v>
      </c>
      <c r="P409" s="154" t="s">
        <v>81</v>
      </c>
      <c r="Q409" s="170" t="s">
        <v>81</v>
      </c>
      <c r="R409" s="152">
        <f t="shared" ref="R409:AK409" si="758">SUM(R395:R408)</f>
        <v>6760201</v>
      </c>
      <c r="S409" s="152">
        <f t="shared" si="758"/>
        <v>2084566</v>
      </c>
      <c r="T409" s="153">
        <f t="shared" si="758"/>
        <v>4675635</v>
      </c>
      <c r="U409" s="152">
        <f t="shared" si="758"/>
        <v>0</v>
      </c>
      <c r="V409" s="174">
        <f t="shared" si="758"/>
        <v>4695634</v>
      </c>
      <c r="W409" s="176">
        <f t="shared" si="758"/>
        <v>0</v>
      </c>
      <c r="X409" s="187">
        <f t="shared" si="758"/>
        <v>1</v>
      </c>
      <c r="Y409" s="152">
        <f t="shared" si="758"/>
        <v>0</v>
      </c>
      <c r="Z409" s="152">
        <f t="shared" si="758"/>
        <v>0</v>
      </c>
      <c r="AA409" s="153">
        <f t="shared" si="758"/>
        <v>0</v>
      </c>
      <c r="AB409" s="172">
        <f t="shared" si="758"/>
        <v>6600000</v>
      </c>
      <c r="AC409" s="152">
        <f t="shared" si="758"/>
        <v>1297750</v>
      </c>
      <c r="AD409" s="160">
        <f t="shared" si="758"/>
        <v>0</v>
      </c>
      <c r="AE409" s="152">
        <f t="shared" si="758"/>
        <v>12201939</v>
      </c>
      <c r="AF409" s="152">
        <f t="shared" si="758"/>
        <v>12659837</v>
      </c>
      <c r="AG409" s="153">
        <f t="shared" si="758"/>
        <v>-457898</v>
      </c>
      <c r="AH409" s="152">
        <f t="shared" si="758"/>
        <v>0</v>
      </c>
      <c r="AI409" s="159">
        <f t="shared" si="758"/>
        <v>98542441</v>
      </c>
      <c r="AJ409" s="152">
        <f t="shared" si="758"/>
        <v>1297750</v>
      </c>
      <c r="AK409" s="160">
        <f t="shared" si="758"/>
        <v>24</v>
      </c>
    </row>
    <row r="410" spans="1:37" x14ac:dyDescent="0.15">
      <c r="A410" s="281" t="s">
        <v>266</v>
      </c>
      <c r="B410" s="97">
        <v>2021</v>
      </c>
      <c r="C410" s="156" t="s">
        <v>81</v>
      </c>
      <c r="D410" s="143" t="s">
        <v>81</v>
      </c>
      <c r="E410" s="157" t="s">
        <v>81</v>
      </c>
      <c r="F410" s="143" t="s">
        <v>81</v>
      </c>
      <c r="G410" s="144" t="s">
        <v>81</v>
      </c>
      <c r="H410" s="145" t="s">
        <v>81</v>
      </c>
      <c r="I410" s="141">
        <f>'2021 CER'!$AD$3</f>
        <v>0</v>
      </c>
      <c r="J410" s="141">
        <f>'2021 CER'!$B$31</f>
        <v>0</v>
      </c>
      <c r="K410" s="148">
        <f t="shared" ref="K410" si="759">I410-J410</f>
        <v>0</v>
      </c>
      <c r="L410" s="141">
        <v>0</v>
      </c>
      <c r="M410" s="149" t="str">
        <f>Account_CP1!$EJ$31</f>
        <v>n/a</v>
      </c>
      <c r="N410" s="141" t="str">
        <f>Account_CP1!EE31</f>
        <v>n/a</v>
      </c>
      <c r="O410" s="141" t="str">
        <f>Account_CP1!$EL$31</f>
        <v>n/a</v>
      </c>
      <c r="P410" s="141" t="s">
        <v>81</v>
      </c>
      <c r="Q410" s="150" t="s">
        <v>81</v>
      </c>
      <c r="R410" s="143" t="s">
        <v>81</v>
      </c>
      <c r="S410" s="143" t="s">
        <v>81</v>
      </c>
      <c r="T410" s="148" t="s">
        <v>81</v>
      </c>
      <c r="U410" s="141">
        <v>0</v>
      </c>
      <c r="V410" s="149" t="s">
        <v>81</v>
      </c>
      <c r="W410" s="141" t="s">
        <v>81</v>
      </c>
      <c r="X410" s="150" t="s">
        <v>81</v>
      </c>
      <c r="Y410" s="141" t="s">
        <v>81</v>
      </c>
      <c r="Z410" s="141" t="s">
        <v>81</v>
      </c>
      <c r="AA410" s="157" t="s">
        <v>81</v>
      </c>
      <c r="AB410" s="149" t="s">
        <v>81</v>
      </c>
      <c r="AC410" s="141" t="s">
        <v>81</v>
      </c>
      <c r="AD410" s="150" t="s">
        <v>81</v>
      </c>
      <c r="AE410" s="141">
        <f t="shared" ref="AE410" si="760">SUM(I410)</f>
        <v>0</v>
      </c>
      <c r="AF410" s="141">
        <f t="shared" ref="AF410" si="761">SUM(J410)</f>
        <v>0</v>
      </c>
      <c r="AG410" s="155">
        <f t="shared" ref="AG410" si="762">AE410-AF410</f>
        <v>0</v>
      </c>
      <c r="AH410" s="149">
        <f t="shared" ref="AH410" si="763">SUM(L410,U410)</f>
        <v>0</v>
      </c>
      <c r="AI410" s="149">
        <f t="shared" ref="AI410" si="764">SUM(F410,M410,V410,AB410)</f>
        <v>0</v>
      </c>
      <c r="AJ410" s="141">
        <f t="shared" ref="AJ410" si="765">SUM(G410,N410,W410,AC410)</f>
        <v>0</v>
      </c>
      <c r="AK410" s="150">
        <f t="shared" ref="AK410" si="766">SUM(H410,O410,X410,AD410)</f>
        <v>0</v>
      </c>
    </row>
    <row r="411" spans="1:37" x14ac:dyDescent="0.15">
      <c r="A411" s="282"/>
      <c r="B411" s="97">
        <v>2020</v>
      </c>
      <c r="C411" s="156" t="s">
        <v>81</v>
      </c>
      <c r="D411" s="143" t="s">
        <v>81</v>
      </c>
      <c r="E411" s="157" t="s">
        <v>81</v>
      </c>
      <c r="F411" s="143" t="s">
        <v>81</v>
      </c>
      <c r="G411" s="144" t="s">
        <v>81</v>
      </c>
      <c r="H411" s="145" t="s">
        <v>81</v>
      </c>
      <c r="I411" s="141">
        <f>'2020 CER'!$AD$3</f>
        <v>0</v>
      </c>
      <c r="J411" s="141">
        <f>'2020 CER'!$B$31</f>
        <v>0</v>
      </c>
      <c r="K411" s="148">
        <f t="shared" ref="K411" si="767">I411-J411</f>
        <v>0</v>
      </c>
      <c r="L411" s="141">
        <v>0</v>
      </c>
      <c r="M411" s="149" t="str">
        <f>Account_CP1!ED32</f>
        <v>n/a</v>
      </c>
      <c r="N411" s="141" t="str">
        <f>Account_CP1!EE32</f>
        <v>n/a</v>
      </c>
      <c r="O411" s="141" t="str">
        <f>Account_CP1!EF32</f>
        <v>n/a</v>
      </c>
      <c r="P411" s="141" t="s">
        <v>81</v>
      </c>
      <c r="Q411" s="150" t="s">
        <v>81</v>
      </c>
      <c r="R411" s="143" t="s">
        <v>81</v>
      </c>
      <c r="S411" s="143" t="s">
        <v>81</v>
      </c>
      <c r="T411" s="148" t="s">
        <v>81</v>
      </c>
      <c r="U411" s="141">
        <v>0</v>
      </c>
      <c r="V411" s="149" t="s">
        <v>81</v>
      </c>
      <c r="W411" s="141" t="s">
        <v>81</v>
      </c>
      <c r="X411" s="150" t="s">
        <v>81</v>
      </c>
      <c r="Y411" s="141" t="s">
        <v>81</v>
      </c>
      <c r="Z411" s="141" t="s">
        <v>81</v>
      </c>
      <c r="AA411" s="157" t="s">
        <v>81</v>
      </c>
      <c r="AB411" s="149" t="s">
        <v>81</v>
      </c>
      <c r="AC411" s="141" t="s">
        <v>81</v>
      </c>
      <c r="AD411" s="150" t="s">
        <v>81</v>
      </c>
      <c r="AE411" s="141">
        <f t="shared" ref="AE411" si="768">SUM(I411)</f>
        <v>0</v>
      </c>
      <c r="AF411" s="141">
        <f t="shared" ref="AF411" si="769">SUM(J411)</f>
        <v>0</v>
      </c>
      <c r="AG411" s="155">
        <f t="shared" ref="AG411" si="770">AE411-AF411</f>
        <v>0</v>
      </c>
      <c r="AH411" s="149">
        <f t="shared" ref="AH411" si="771">SUM(L411,U411)</f>
        <v>0</v>
      </c>
      <c r="AI411" s="149">
        <f t="shared" ref="AI411" si="772">SUM(F411,M411,V411,AB411)</f>
        <v>0</v>
      </c>
      <c r="AJ411" s="141">
        <f t="shared" ref="AJ411" si="773">SUM(G411,N411,W411,AC411)</f>
        <v>0</v>
      </c>
      <c r="AK411" s="150">
        <f t="shared" ref="AK411" si="774">SUM(H411,O411,X411,AD411)</f>
        <v>0</v>
      </c>
    </row>
    <row r="412" spans="1:37" x14ac:dyDescent="0.15">
      <c r="A412" s="282"/>
      <c r="B412" s="97">
        <v>2019</v>
      </c>
      <c r="C412" s="156" t="s">
        <v>81</v>
      </c>
      <c r="D412" s="143" t="s">
        <v>81</v>
      </c>
      <c r="E412" s="157" t="s">
        <v>81</v>
      </c>
      <c r="F412" s="143" t="s">
        <v>81</v>
      </c>
      <c r="G412" s="144" t="s">
        <v>81</v>
      </c>
      <c r="H412" s="145" t="s">
        <v>81</v>
      </c>
      <c r="I412" s="141">
        <f>'2019 CER'!$AD$3</f>
        <v>0</v>
      </c>
      <c r="J412" s="141">
        <f>'2019 CER'!$B$31</f>
        <v>0</v>
      </c>
      <c r="K412" s="148">
        <f t="shared" ref="K412:K423" si="775">I412-J412</f>
        <v>0</v>
      </c>
      <c r="L412" s="141">
        <v>0</v>
      </c>
      <c r="M412" s="149" t="s">
        <v>81</v>
      </c>
      <c r="N412" s="141" t="s">
        <v>81</v>
      </c>
      <c r="O412" s="141" t="s">
        <v>81</v>
      </c>
      <c r="P412" s="141" t="s">
        <v>81</v>
      </c>
      <c r="Q412" s="150" t="s">
        <v>81</v>
      </c>
      <c r="R412" s="143" t="s">
        <v>81</v>
      </c>
      <c r="S412" s="143" t="s">
        <v>81</v>
      </c>
      <c r="T412" s="148" t="s">
        <v>81</v>
      </c>
      <c r="U412" s="141">
        <v>0</v>
      </c>
      <c r="V412" s="149" t="s">
        <v>81</v>
      </c>
      <c r="W412" s="141" t="s">
        <v>81</v>
      </c>
      <c r="X412" s="150" t="s">
        <v>81</v>
      </c>
      <c r="Y412" s="141" t="s">
        <v>81</v>
      </c>
      <c r="Z412" s="141" t="s">
        <v>81</v>
      </c>
      <c r="AA412" s="157" t="s">
        <v>81</v>
      </c>
      <c r="AB412" s="149" t="s">
        <v>81</v>
      </c>
      <c r="AC412" s="141" t="s">
        <v>81</v>
      </c>
      <c r="AD412" s="150" t="s">
        <v>81</v>
      </c>
      <c r="AE412" s="141">
        <f t="shared" ref="AE412:AF415" si="776">SUM(I412)</f>
        <v>0</v>
      </c>
      <c r="AF412" s="141">
        <f t="shared" si="776"/>
        <v>0</v>
      </c>
      <c r="AG412" s="155">
        <f t="shared" ref="AG412:AG423" si="777">AE412-AF412</f>
        <v>0</v>
      </c>
      <c r="AH412" s="149">
        <f t="shared" ref="AH412" si="778">SUM(L412,U412)</f>
        <v>0</v>
      </c>
      <c r="AI412" s="149">
        <f t="shared" ref="AI412:AK423" si="779">SUM(F412,M412,V412,AB412)</f>
        <v>0</v>
      </c>
      <c r="AJ412" s="141">
        <f t="shared" si="779"/>
        <v>0</v>
      </c>
      <c r="AK412" s="150">
        <f t="shared" si="779"/>
        <v>0</v>
      </c>
    </row>
    <row r="413" spans="1:37" x14ac:dyDescent="0.15">
      <c r="A413" s="282"/>
      <c r="B413" s="97">
        <v>2018</v>
      </c>
      <c r="C413" s="156" t="s">
        <v>81</v>
      </c>
      <c r="D413" s="143" t="s">
        <v>81</v>
      </c>
      <c r="E413" s="157" t="s">
        <v>81</v>
      </c>
      <c r="F413" s="143" t="s">
        <v>81</v>
      </c>
      <c r="G413" s="144" t="s">
        <v>81</v>
      </c>
      <c r="H413" s="145" t="s">
        <v>81</v>
      </c>
      <c r="I413" s="141">
        <f>'2018 CER'!$AD$3</f>
        <v>0</v>
      </c>
      <c r="J413" s="141">
        <f>'2018 CER'!$B$31</f>
        <v>0</v>
      </c>
      <c r="K413" s="148">
        <f t="shared" si="775"/>
        <v>0</v>
      </c>
      <c r="L413" s="141">
        <v>0</v>
      </c>
      <c r="M413" s="149" t="s">
        <v>81</v>
      </c>
      <c r="N413" s="141" t="s">
        <v>81</v>
      </c>
      <c r="O413" s="141" t="s">
        <v>81</v>
      </c>
      <c r="P413" s="141" t="s">
        <v>81</v>
      </c>
      <c r="Q413" s="150" t="s">
        <v>81</v>
      </c>
      <c r="R413" s="143" t="s">
        <v>81</v>
      </c>
      <c r="S413" s="143" t="s">
        <v>81</v>
      </c>
      <c r="T413" s="148" t="s">
        <v>81</v>
      </c>
      <c r="U413" s="141">
        <v>0</v>
      </c>
      <c r="V413" s="149" t="s">
        <v>81</v>
      </c>
      <c r="W413" s="141" t="s">
        <v>81</v>
      </c>
      <c r="X413" s="150" t="s">
        <v>81</v>
      </c>
      <c r="Y413" s="141" t="s">
        <v>81</v>
      </c>
      <c r="Z413" s="141" t="s">
        <v>81</v>
      </c>
      <c r="AA413" s="157" t="s">
        <v>81</v>
      </c>
      <c r="AB413" s="149" t="s">
        <v>81</v>
      </c>
      <c r="AC413" s="141" t="s">
        <v>81</v>
      </c>
      <c r="AD413" s="150" t="s">
        <v>81</v>
      </c>
      <c r="AE413" s="141">
        <f t="shared" si="776"/>
        <v>0</v>
      </c>
      <c r="AF413" s="141">
        <f t="shared" si="776"/>
        <v>0</v>
      </c>
      <c r="AG413" s="155">
        <f t="shared" si="777"/>
        <v>0</v>
      </c>
      <c r="AH413" s="149">
        <f t="shared" si="729"/>
        <v>0</v>
      </c>
      <c r="AI413" s="149">
        <f t="shared" si="779"/>
        <v>0</v>
      </c>
      <c r="AJ413" s="141">
        <f t="shared" si="779"/>
        <v>0</v>
      </c>
      <c r="AK413" s="150">
        <f t="shared" si="779"/>
        <v>0</v>
      </c>
    </row>
    <row r="414" spans="1:37" x14ac:dyDescent="0.15">
      <c r="A414" s="282"/>
      <c r="B414" s="97">
        <v>2017</v>
      </c>
      <c r="C414" s="156" t="s">
        <v>81</v>
      </c>
      <c r="D414" s="143" t="s">
        <v>81</v>
      </c>
      <c r="E414" s="157" t="s">
        <v>81</v>
      </c>
      <c r="F414" s="143" t="s">
        <v>81</v>
      </c>
      <c r="G414" s="144" t="s">
        <v>81</v>
      </c>
      <c r="H414" s="145" t="s">
        <v>81</v>
      </c>
      <c r="I414" s="141">
        <f>'2017 CER'!$AD$3</f>
        <v>0</v>
      </c>
      <c r="J414" s="141">
        <f>'2017 CER'!$B$31</f>
        <v>0</v>
      </c>
      <c r="K414" s="148">
        <f t="shared" si="775"/>
        <v>0</v>
      </c>
      <c r="L414" s="141">
        <v>0</v>
      </c>
      <c r="M414" s="149" t="s">
        <v>81</v>
      </c>
      <c r="N414" s="141" t="s">
        <v>81</v>
      </c>
      <c r="O414" s="141" t="s">
        <v>81</v>
      </c>
      <c r="P414" s="141" t="s">
        <v>81</v>
      </c>
      <c r="Q414" s="150" t="s">
        <v>81</v>
      </c>
      <c r="R414" s="143" t="s">
        <v>81</v>
      </c>
      <c r="S414" s="143" t="s">
        <v>81</v>
      </c>
      <c r="T414" s="148" t="s">
        <v>81</v>
      </c>
      <c r="U414" s="141">
        <v>0</v>
      </c>
      <c r="V414" s="149" t="s">
        <v>81</v>
      </c>
      <c r="W414" s="141" t="s">
        <v>81</v>
      </c>
      <c r="X414" s="150" t="s">
        <v>81</v>
      </c>
      <c r="Y414" s="141" t="s">
        <v>81</v>
      </c>
      <c r="Z414" s="141" t="s">
        <v>81</v>
      </c>
      <c r="AA414" s="157" t="s">
        <v>81</v>
      </c>
      <c r="AB414" s="149" t="s">
        <v>81</v>
      </c>
      <c r="AC414" s="141" t="s">
        <v>81</v>
      </c>
      <c r="AD414" s="150" t="s">
        <v>81</v>
      </c>
      <c r="AE414" s="141">
        <f t="shared" si="776"/>
        <v>0</v>
      </c>
      <c r="AF414" s="141">
        <f t="shared" si="776"/>
        <v>0</v>
      </c>
      <c r="AG414" s="155">
        <f t="shared" si="777"/>
        <v>0</v>
      </c>
      <c r="AH414" s="149">
        <f t="shared" si="729"/>
        <v>0</v>
      </c>
      <c r="AI414" s="149">
        <f t="shared" si="779"/>
        <v>0</v>
      </c>
      <c r="AJ414" s="141">
        <f t="shared" si="779"/>
        <v>0</v>
      </c>
      <c r="AK414" s="150">
        <f t="shared" si="779"/>
        <v>0</v>
      </c>
    </row>
    <row r="415" spans="1:37" x14ac:dyDescent="0.15">
      <c r="A415" s="282"/>
      <c r="B415" s="98">
        <v>2016</v>
      </c>
      <c r="C415" s="156" t="s">
        <v>81</v>
      </c>
      <c r="D415" s="143" t="s">
        <v>81</v>
      </c>
      <c r="E415" s="157" t="s">
        <v>81</v>
      </c>
      <c r="F415" s="143" t="s">
        <v>81</v>
      </c>
      <c r="G415" s="144" t="s">
        <v>81</v>
      </c>
      <c r="H415" s="145" t="s">
        <v>81</v>
      </c>
      <c r="I415" s="141">
        <f>'2016 CER'!AD3</f>
        <v>0</v>
      </c>
      <c r="J415" s="141">
        <f>'2016 CER'!B31</f>
        <v>0</v>
      </c>
      <c r="K415" s="148">
        <f t="shared" si="775"/>
        <v>0</v>
      </c>
      <c r="L415" s="141">
        <v>0</v>
      </c>
      <c r="M415" s="149" t="s">
        <v>81</v>
      </c>
      <c r="N415" s="141" t="s">
        <v>81</v>
      </c>
      <c r="O415" s="141" t="s">
        <v>81</v>
      </c>
      <c r="P415" s="141" t="s">
        <v>81</v>
      </c>
      <c r="Q415" s="150" t="s">
        <v>81</v>
      </c>
      <c r="R415" s="143" t="s">
        <v>81</v>
      </c>
      <c r="S415" s="143" t="s">
        <v>81</v>
      </c>
      <c r="T415" s="148" t="s">
        <v>81</v>
      </c>
      <c r="U415" s="141">
        <v>0</v>
      </c>
      <c r="V415" s="149" t="s">
        <v>81</v>
      </c>
      <c r="W415" s="141" t="s">
        <v>81</v>
      </c>
      <c r="X415" s="150" t="s">
        <v>81</v>
      </c>
      <c r="Y415" s="141" t="s">
        <v>81</v>
      </c>
      <c r="Z415" s="141" t="s">
        <v>81</v>
      </c>
      <c r="AA415" s="157" t="s">
        <v>81</v>
      </c>
      <c r="AB415" s="149" t="s">
        <v>81</v>
      </c>
      <c r="AC415" s="141" t="s">
        <v>81</v>
      </c>
      <c r="AD415" s="150" t="s">
        <v>81</v>
      </c>
      <c r="AE415" s="141">
        <f t="shared" si="776"/>
        <v>0</v>
      </c>
      <c r="AF415" s="141">
        <f t="shared" si="776"/>
        <v>0</v>
      </c>
      <c r="AG415" s="155">
        <f>AE415-AF415</f>
        <v>0</v>
      </c>
      <c r="AH415" s="149">
        <f t="shared" si="729"/>
        <v>0</v>
      </c>
      <c r="AI415" s="149">
        <f t="shared" si="779"/>
        <v>0</v>
      </c>
      <c r="AJ415" s="141">
        <f t="shared" si="779"/>
        <v>0</v>
      </c>
      <c r="AK415" s="150">
        <f t="shared" si="779"/>
        <v>0</v>
      </c>
    </row>
    <row r="416" spans="1:37" x14ac:dyDescent="0.15">
      <c r="A416" s="282"/>
      <c r="B416" s="98">
        <v>2015</v>
      </c>
      <c r="C416" s="156">
        <f>'2015 AAU'!AC3</f>
        <v>0</v>
      </c>
      <c r="D416" s="143">
        <f>'2015 AAU'!B30</f>
        <v>0</v>
      </c>
      <c r="E416" s="157">
        <f t="shared" ref="E416:E423" si="780">C416-D416</f>
        <v>0</v>
      </c>
      <c r="F416" s="143">
        <f>Account_CP1!AX32-Account_CP1!AR32</f>
        <v>11187543419</v>
      </c>
      <c r="G416" s="144">
        <f>Account_CP1!AY32-Account_CP1!AS32</f>
        <v>0</v>
      </c>
      <c r="H416" s="145">
        <f>Account_CP1!AZ32-Account_CP1!AT32</f>
        <v>0</v>
      </c>
      <c r="I416" s="141">
        <f>'2015 CER'!AD3</f>
        <v>0</v>
      </c>
      <c r="J416" s="141">
        <f>'2015 CER'!B31</f>
        <v>0</v>
      </c>
      <c r="K416" s="148">
        <f t="shared" si="775"/>
        <v>0</v>
      </c>
      <c r="L416" s="141">
        <v>0</v>
      </c>
      <c r="M416" s="173">
        <f>Account_CP1!CZ32-Account_CP1!CT32</f>
        <v>0</v>
      </c>
      <c r="N416" s="175">
        <f>Account_CP1!DA32-Account_CP1!CU32</f>
        <v>0</v>
      </c>
      <c r="O416" s="175">
        <f>Account_CP1!DB32-Account_CP1!CV32</f>
        <v>0</v>
      </c>
      <c r="P416" s="141" t="s">
        <v>81</v>
      </c>
      <c r="Q416" s="150" t="s">
        <v>81</v>
      </c>
      <c r="R416" s="143">
        <f>'2015 ERU'!AC3</f>
        <v>229507</v>
      </c>
      <c r="S416" s="143">
        <f>'2015 ERU'!B30</f>
        <v>0</v>
      </c>
      <c r="T416" s="148">
        <f t="shared" ref="T416:T423" si="781">R416-S416</f>
        <v>229507</v>
      </c>
      <c r="U416" s="141">
        <v>0</v>
      </c>
      <c r="V416" s="149">
        <f>Account_CP1!GF32</f>
        <v>0</v>
      </c>
      <c r="W416" s="141">
        <f>Account_CP1!GG32</f>
        <v>0</v>
      </c>
      <c r="X416" s="150">
        <f>Account_CP1!GH32</f>
        <v>0</v>
      </c>
      <c r="Y416" s="141">
        <v>0</v>
      </c>
      <c r="Z416" s="141">
        <v>0</v>
      </c>
      <c r="AA416" s="157">
        <f t="shared" ref="AA416:AA423" si="782">Y416-Z416</f>
        <v>0</v>
      </c>
      <c r="AB416" s="149">
        <f>Account_CP1!HJ32-Account_CP1!HD32</f>
        <v>0</v>
      </c>
      <c r="AC416" s="143">
        <f>Account_CP1!HK32-Account_CP1!HE32</f>
        <v>12891203</v>
      </c>
      <c r="AD416" s="171">
        <f>Account_CP1!HL32-Account_CP1!HF32</f>
        <v>0</v>
      </c>
      <c r="AE416" s="143">
        <f t="shared" ref="AE416:AF423" si="783">SUM(C416+I416+R416+Y416)</f>
        <v>229507</v>
      </c>
      <c r="AF416" s="143">
        <f t="shared" si="783"/>
        <v>0</v>
      </c>
      <c r="AG416" s="155">
        <f t="shared" si="777"/>
        <v>229507</v>
      </c>
      <c r="AH416" s="149">
        <f t="shared" si="729"/>
        <v>0</v>
      </c>
      <c r="AI416" s="149">
        <f t="shared" si="779"/>
        <v>11187543419</v>
      </c>
      <c r="AJ416" s="141">
        <f t="shared" si="779"/>
        <v>12891203</v>
      </c>
      <c r="AK416" s="150">
        <f t="shared" si="779"/>
        <v>0</v>
      </c>
    </row>
    <row r="417" spans="1:37" x14ac:dyDescent="0.15">
      <c r="A417" s="282"/>
      <c r="B417" s="98">
        <v>2014</v>
      </c>
      <c r="C417" s="156">
        <f>'2014 AAU'!AC3</f>
        <v>0</v>
      </c>
      <c r="D417" s="143">
        <f>'2014 AAU'!B30</f>
        <v>0</v>
      </c>
      <c r="E417" s="157">
        <f t="shared" si="780"/>
        <v>0</v>
      </c>
      <c r="F417" s="143">
        <f>Account_CP1!AR32-Account_CP1!AL32</f>
        <v>0</v>
      </c>
      <c r="G417" s="144">
        <f>Account_CP1!AS32-Account_CP1!AM32</f>
        <v>0</v>
      </c>
      <c r="H417" s="145">
        <f>Account_CP1!AT32-Account_CP1!AN32</f>
        <v>0</v>
      </c>
      <c r="I417" s="141">
        <f>'2014 CER'!AD3</f>
        <v>0</v>
      </c>
      <c r="J417" s="141">
        <f>'2014 CER'!B31</f>
        <v>0</v>
      </c>
      <c r="K417" s="148">
        <f t="shared" si="775"/>
        <v>0</v>
      </c>
      <c r="L417" s="141">
        <v>0</v>
      </c>
      <c r="M417" s="173">
        <f>Account_CP1!CT32-Account_CP1!CN32</f>
        <v>0</v>
      </c>
      <c r="N417" s="175">
        <f>Account_CP1!CU32-Account_CP1!CO32</f>
        <v>0</v>
      </c>
      <c r="O417" s="175">
        <f>Account_CP1!CV32-Account_CP1!CP32</f>
        <v>0</v>
      </c>
      <c r="P417" s="141" t="s">
        <v>81</v>
      </c>
      <c r="Q417" s="150" t="s">
        <v>81</v>
      </c>
      <c r="R417" s="143">
        <f>'2014 ERU'!AC3</f>
        <v>105443</v>
      </c>
      <c r="S417" s="143">
        <f>'2014 ERU'!B30</f>
        <v>105443</v>
      </c>
      <c r="T417" s="148">
        <f t="shared" si="781"/>
        <v>0</v>
      </c>
      <c r="U417" s="141">
        <v>0</v>
      </c>
      <c r="V417" s="149">
        <f>Account_CP1!FZ32</f>
        <v>0</v>
      </c>
      <c r="W417" s="141">
        <f>Account_CP1!GA32</f>
        <v>0</v>
      </c>
      <c r="X417" s="150">
        <f>Account_CP1!GB32</f>
        <v>0</v>
      </c>
      <c r="Y417" s="141">
        <v>0</v>
      </c>
      <c r="Z417" s="141">
        <v>0</v>
      </c>
      <c r="AA417" s="157">
        <f t="shared" si="782"/>
        <v>0</v>
      </c>
      <c r="AB417" s="149">
        <f>Account_CP1!HD32-Account_CP1!GX32</f>
        <v>0</v>
      </c>
      <c r="AC417" s="143">
        <f>Account_CP1!HE32-Account_CP1!GY32</f>
        <v>45023300</v>
      </c>
      <c r="AD417" s="171">
        <f>Account_CP1!HF32-Account_CP1!GZ32</f>
        <v>0</v>
      </c>
      <c r="AE417" s="143">
        <f t="shared" si="783"/>
        <v>105443</v>
      </c>
      <c r="AF417" s="143">
        <f t="shared" si="783"/>
        <v>105443</v>
      </c>
      <c r="AG417" s="155">
        <f t="shared" si="777"/>
        <v>0</v>
      </c>
      <c r="AH417" s="149">
        <f t="shared" si="729"/>
        <v>0</v>
      </c>
      <c r="AI417" s="149">
        <f t="shared" si="779"/>
        <v>0</v>
      </c>
      <c r="AJ417" s="141">
        <f t="shared" si="779"/>
        <v>45023300</v>
      </c>
      <c r="AK417" s="150">
        <f t="shared" si="779"/>
        <v>0</v>
      </c>
    </row>
    <row r="418" spans="1:37" x14ac:dyDescent="0.15">
      <c r="A418" s="282"/>
      <c r="B418" s="98">
        <v>2013</v>
      </c>
      <c r="C418" s="156">
        <f>'2013 AAU'!AC3</f>
        <v>993770</v>
      </c>
      <c r="D418" s="143">
        <f>'2013 AAU'!B30</f>
        <v>0</v>
      </c>
      <c r="E418" s="157">
        <f t="shared" si="780"/>
        <v>993770</v>
      </c>
      <c r="F418" s="143">
        <f>Account_CP1!AL32-Account_CP1!AF32</f>
        <v>0</v>
      </c>
      <c r="G418" s="144">
        <f>Account_CP1!AM32-Account_CP1!AG32</f>
        <v>0</v>
      </c>
      <c r="H418" s="145">
        <f>Account_CP1!AN32-Account_CP1!AH32</f>
        <v>0</v>
      </c>
      <c r="I418" s="141">
        <f>'2013 CER'!AD3</f>
        <v>0</v>
      </c>
      <c r="J418" s="141">
        <f>'2013 CER'!B31</f>
        <v>0</v>
      </c>
      <c r="K418" s="148">
        <f t="shared" si="775"/>
        <v>0</v>
      </c>
      <c r="L418" s="141">
        <v>0</v>
      </c>
      <c r="M418" s="173">
        <f>Account_CP1!CN32-Account_CP1!CH32</f>
        <v>0</v>
      </c>
      <c r="N418" s="175">
        <f>Account_CP1!CO32-Account_CP1!CI32</f>
        <v>0</v>
      </c>
      <c r="O418" s="175">
        <f>Account_CP1!CP32-Account_CP1!CJ32</f>
        <v>0</v>
      </c>
      <c r="P418" s="141" t="s">
        <v>81</v>
      </c>
      <c r="Q418" s="150" t="s">
        <v>81</v>
      </c>
      <c r="R418" s="143">
        <f>'2013 ERU'!AC3</f>
        <v>919581</v>
      </c>
      <c r="S418" s="143">
        <f>'2013 ERU'!B30</f>
        <v>45082585</v>
      </c>
      <c r="T418" s="148">
        <f t="shared" si="781"/>
        <v>-44163004</v>
      </c>
      <c r="U418" s="141">
        <v>0</v>
      </c>
      <c r="V418" s="149">
        <f>Account_CP1!FT32</f>
        <v>0</v>
      </c>
      <c r="W418" s="141">
        <f>Account_CP1!FU32</f>
        <v>0</v>
      </c>
      <c r="X418" s="150">
        <f>Account_CP1!FV32</f>
        <v>0</v>
      </c>
      <c r="Y418" s="141">
        <v>0</v>
      </c>
      <c r="Z418" s="141">
        <v>0</v>
      </c>
      <c r="AA418" s="157">
        <f t="shared" si="782"/>
        <v>0</v>
      </c>
      <c r="AB418" s="149">
        <f>Account_CP1!GX32-Account_CP1!GR32</f>
        <v>0</v>
      </c>
      <c r="AC418" s="143">
        <f>Account_CP1!GY32-Account_CP1!GS32</f>
        <v>0</v>
      </c>
      <c r="AD418" s="171">
        <f>Account_CP1!GZ32-Account_CP1!GT32</f>
        <v>0</v>
      </c>
      <c r="AE418" s="143">
        <f t="shared" si="783"/>
        <v>1913351</v>
      </c>
      <c r="AF418" s="143">
        <f t="shared" si="783"/>
        <v>45082585</v>
      </c>
      <c r="AG418" s="155">
        <f t="shared" si="777"/>
        <v>-43169234</v>
      </c>
      <c r="AH418" s="149">
        <f t="shared" si="729"/>
        <v>0</v>
      </c>
      <c r="AI418" s="149">
        <f t="shared" si="779"/>
        <v>0</v>
      </c>
      <c r="AJ418" s="141">
        <f t="shared" si="779"/>
        <v>0</v>
      </c>
      <c r="AK418" s="150">
        <f t="shared" si="779"/>
        <v>0</v>
      </c>
    </row>
    <row r="419" spans="1:37" x14ac:dyDescent="0.15">
      <c r="A419" s="282"/>
      <c r="B419" s="98">
        <v>2012</v>
      </c>
      <c r="C419" s="156">
        <f>'2012 AAU'!AC3</f>
        <v>0</v>
      </c>
      <c r="D419" s="143">
        <f>'2012 AAU'!B30</f>
        <v>993770</v>
      </c>
      <c r="E419" s="157">
        <f t="shared" si="780"/>
        <v>-993770</v>
      </c>
      <c r="F419" s="143">
        <f>Account_CP1!AF32-Account_CP1!Z32</f>
        <v>0</v>
      </c>
      <c r="G419" s="144">
        <f>Account_CP1!AG32-Account_CP1!AA32</f>
        <v>0</v>
      </c>
      <c r="H419" s="145">
        <f>Account_CP1!AH32-Account_CP1!AB32</f>
        <v>0</v>
      </c>
      <c r="I419" s="141">
        <f>'2012 CER'!AD3</f>
        <v>0</v>
      </c>
      <c r="J419" s="141">
        <f>'2012 CER'!B31</f>
        <v>0</v>
      </c>
      <c r="K419" s="148">
        <f t="shared" si="775"/>
        <v>0</v>
      </c>
      <c r="L419" s="141">
        <v>0</v>
      </c>
      <c r="M419" s="173">
        <f>Account_CP1!CH32-Account_CP1!CB32</f>
        <v>0</v>
      </c>
      <c r="N419" s="175">
        <f>Account_CP1!CI32-Account_CP1!CC32</f>
        <v>0</v>
      </c>
      <c r="O419" s="175">
        <f>Account_CP1!CJ32-Account_CP1!CD32</f>
        <v>0</v>
      </c>
      <c r="P419" s="141" t="s">
        <v>81</v>
      </c>
      <c r="Q419" s="150" t="s">
        <v>81</v>
      </c>
      <c r="R419" s="143">
        <f>'2012 ERU'!AC3</f>
        <v>0</v>
      </c>
      <c r="S419" s="143">
        <f>'2012 ERU'!B30</f>
        <v>186826465</v>
      </c>
      <c r="T419" s="148">
        <f t="shared" si="781"/>
        <v>-186826465</v>
      </c>
      <c r="U419" s="141">
        <v>0</v>
      </c>
      <c r="V419" s="149">
        <f>Account_CP1!FN32</f>
        <v>0</v>
      </c>
      <c r="W419" s="141">
        <f>Account_CP1!FO32</f>
        <v>0</v>
      </c>
      <c r="X419" s="150">
        <f>Account_CP1!FP32</f>
        <v>0</v>
      </c>
      <c r="Y419" s="143">
        <f>'2012 RMU'!AC3</f>
        <v>0</v>
      </c>
      <c r="Z419" s="143">
        <f>'2012 RMU'!B30</f>
        <v>0</v>
      </c>
      <c r="AA419" s="157">
        <f t="shared" si="782"/>
        <v>0</v>
      </c>
      <c r="AB419" s="149">
        <f>Account_CP1!GR32-Account_CP1!GL32</f>
        <v>0</v>
      </c>
      <c r="AC419" s="143">
        <f>Account_CP1!GS32-Account_CP1!GM32</f>
        <v>15246228</v>
      </c>
      <c r="AD419" s="171">
        <f>Account_CP1!GT32-Account_CP1!GN32</f>
        <v>0</v>
      </c>
      <c r="AE419" s="143">
        <f t="shared" si="783"/>
        <v>0</v>
      </c>
      <c r="AF419" s="143">
        <f t="shared" si="783"/>
        <v>187820235</v>
      </c>
      <c r="AG419" s="155">
        <f t="shared" si="777"/>
        <v>-187820235</v>
      </c>
      <c r="AH419" s="149">
        <f t="shared" si="729"/>
        <v>0</v>
      </c>
      <c r="AI419" s="149">
        <f t="shared" si="779"/>
        <v>0</v>
      </c>
      <c r="AJ419" s="141">
        <f t="shared" si="779"/>
        <v>15246228</v>
      </c>
      <c r="AK419" s="150">
        <f t="shared" si="779"/>
        <v>0</v>
      </c>
    </row>
    <row r="420" spans="1:37" x14ac:dyDescent="0.15">
      <c r="A420" s="282"/>
      <c r="B420" s="98">
        <v>2011</v>
      </c>
      <c r="C420" s="156">
        <f>'2011 AAU'!AC3</f>
        <v>0</v>
      </c>
      <c r="D420" s="143">
        <f>'2011 AAU'!B30</f>
        <v>0</v>
      </c>
      <c r="E420" s="157">
        <f t="shared" si="780"/>
        <v>0</v>
      </c>
      <c r="F420" s="143">
        <f>Account_CP1!Z32-Account_CP1!T32</f>
        <v>0</v>
      </c>
      <c r="G420" s="144">
        <f>Account_CP1!AA32-Account_CP1!U32</f>
        <v>26607307</v>
      </c>
      <c r="H420" s="145">
        <f>Account_CP1!AB32-Account_CP1!V32</f>
        <v>0</v>
      </c>
      <c r="I420" s="141">
        <f>'2011 CER'!AD3</f>
        <v>0</v>
      </c>
      <c r="J420" s="141">
        <f>'2011 CER'!B31</f>
        <v>0</v>
      </c>
      <c r="K420" s="148">
        <f t="shared" si="775"/>
        <v>0</v>
      </c>
      <c r="L420" s="141">
        <v>0</v>
      </c>
      <c r="M420" s="173">
        <f>Account_CP1!CB32-Account_CP1!BV32</f>
        <v>0</v>
      </c>
      <c r="N420" s="175">
        <f>Account_CP1!CC32-Account_CP1!BW32</f>
        <v>0</v>
      </c>
      <c r="O420" s="175">
        <f>Account_CP1!CD32-Account_CP1!BX32</f>
        <v>0</v>
      </c>
      <c r="P420" s="141" t="s">
        <v>81</v>
      </c>
      <c r="Q420" s="150" t="s">
        <v>81</v>
      </c>
      <c r="R420" s="143">
        <f>'2011 ERU'!AC3</f>
        <v>0</v>
      </c>
      <c r="S420" s="143">
        <f>'2011 ERU'!B30</f>
        <v>19470969</v>
      </c>
      <c r="T420" s="148">
        <f t="shared" si="781"/>
        <v>-19470969</v>
      </c>
      <c r="U420" s="141">
        <v>0</v>
      </c>
      <c r="V420" s="149">
        <f>Account_CP1!FH32</f>
        <v>0</v>
      </c>
      <c r="W420" s="141">
        <f>Account_CP1!FI32</f>
        <v>0</v>
      </c>
      <c r="X420" s="150">
        <f>Account_CP1!FJ32</f>
        <v>0</v>
      </c>
      <c r="Y420" s="143">
        <f>'2011 RMU'!AC3</f>
        <v>0</v>
      </c>
      <c r="Z420" s="143">
        <f>'2011 RMU'!B30</f>
        <v>0</v>
      </c>
      <c r="AA420" s="157">
        <f t="shared" si="782"/>
        <v>0</v>
      </c>
      <c r="AB420" s="149">
        <f>Account_CP1!GL32</f>
        <v>0</v>
      </c>
      <c r="AC420" s="143">
        <f>Account_CP1!GM32</f>
        <v>0</v>
      </c>
      <c r="AD420" s="171">
        <f>Account_CP1!GN32</f>
        <v>0</v>
      </c>
      <c r="AE420" s="143">
        <f t="shared" si="783"/>
        <v>0</v>
      </c>
      <c r="AF420" s="143">
        <f t="shared" si="783"/>
        <v>19470969</v>
      </c>
      <c r="AG420" s="155">
        <f t="shared" si="777"/>
        <v>-19470969</v>
      </c>
      <c r="AH420" s="149">
        <f t="shared" si="729"/>
        <v>0</v>
      </c>
      <c r="AI420" s="149">
        <f t="shared" si="779"/>
        <v>0</v>
      </c>
      <c r="AJ420" s="141">
        <f t="shared" si="779"/>
        <v>26607307</v>
      </c>
      <c r="AK420" s="150">
        <f t="shared" si="779"/>
        <v>0</v>
      </c>
    </row>
    <row r="421" spans="1:37" x14ac:dyDescent="0.15">
      <c r="A421" s="282"/>
      <c r="B421" s="98">
        <v>2010</v>
      </c>
      <c r="C421" s="156">
        <f>'2010 AAU'!AC3</f>
        <v>0</v>
      </c>
      <c r="D421" s="143">
        <f>'2010 AAU'!B30</f>
        <v>0</v>
      </c>
      <c r="E421" s="157">
        <f t="shared" si="780"/>
        <v>0</v>
      </c>
      <c r="F421" s="143">
        <f>Account_CP1!T32-Account_CP1!N32</f>
        <v>0</v>
      </c>
      <c r="G421" s="144">
        <f>Account_CP1!U32-Account_CP1!O32</f>
        <v>0</v>
      </c>
      <c r="H421" s="145">
        <f>Account_CP1!V32-Account_CP1!P32</f>
        <v>0</v>
      </c>
      <c r="I421" s="141">
        <f>'2010 CER'!AD3</f>
        <v>0</v>
      </c>
      <c r="J421" s="141">
        <f>'2010 CER'!B31</f>
        <v>0</v>
      </c>
      <c r="K421" s="148">
        <f t="shared" si="775"/>
        <v>0</v>
      </c>
      <c r="L421" s="141">
        <v>0</v>
      </c>
      <c r="M421" s="173">
        <f>Account_CP1!BV32-Account_CP1!BP32</f>
        <v>0</v>
      </c>
      <c r="N421" s="175">
        <f>Account_CP1!BW32-Account_CP1!BQ32</f>
        <v>0</v>
      </c>
      <c r="O421" s="175">
        <f>Account_CP1!BX32-Account_CP1!BR32</f>
        <v>0</v>
      </c>
      <c r="P421" s="141" t="s">
        <v>81</v>
      </c>
      <c r="Q421" s="150" t="s">
        <v>81</v>
      </c>
      <c r="R421" s="143">
        <f>'2010 ERU'!AC3</f>
        <v>0</v>
      </c>
      <c r="S421" s="143">
        <f>'2010 ERU'!B30</f>
        <v>4206399</v>
      </c>
      <c r="T421" s="148">
        <f t="shared" si="781"/>
        <v>-4206399</v>
      </c>
      <c r="U421" s="141">
        <v>0</v>
      </c>
      <c r="V421" s="149">
        <f>Account_CP1!FB32</f>
        <v>0</v>
      </c>
      <c r="W421" s="141">
        <f>Account_CP1!FC32</f>
        <v>0</v>
      </c>
      <c r="X421" s="150">
        <f>Account_CP1!FD32</f>
        <v>0</v>
      </c>
      <c r="Y421" s="143">
        <v>0</v>
      </c>
      <c r="Z421" s="143">
        <v>0</v>
      </c>
      <c r="AA421" s="157">
        <f t="shared" si="782"/>
        <v>0</v>
      </c>
      <c r="AB421" s="149" t="s">
        <v>81</v>
      </c>
      <c r="AC421" s="143" t="s">
        <v>81</v>
      </c>
      <c r="AD421" s="171" t="s">
        <v>81</v>
      </c>
      <c r="AE421" s="143">
        <f t="shared" si="783"/>
        <v>0</v>
      </c>
      <c r="AF421" s="143">
        <f t="shared" si="783"/>
        <v>4206399</v>
      </c>
      <c r="AG421" s="155">
        <f t="shared" si="777"/>
        <v>-4206399</v>
      </c>
      <c r="AH421" s="149">
        <f t="shared" si="729"/>
        <v>0</v>
      </c>
      <c r="AI421" s="149">
        <f t="shared" si="779"/>
        <v>0</v>
      </c>
      <c r="AJ421" s="141">
        <f t="shared" si="779"/>
        <v>0</v>
      </c>
      <c r="AK421" s="150">
        <f t="shared" si="779"/>
        <v>0</v>
      </c>
    </row>
    <row r="422" spans="1:37" x14ac:dyDescent="0.15">
      <c r="A422" s="282"/>
      <c r="B422" s="98">
        <v>2009</v>
      </c>
      <c r="C422" s="156">
        <f>'2009 AAU'!AC3</f>
        <v>0</v>
      </c>
      <c r="D422" s="143">
        <f>'2009 AAU'!B30</f>
        <v>0</v>
      </c>
      <c r="E422" s="157">
        <f t="shared" si="780"/>
        <v>0</v>
      </c>
      <c r="F422" s="143">
        <f>Account_CP1!N32-Account_CP1!H32</f>
        <v>0</v>
      </c>
      <c r="G422" s="144">
        <f>Account_CP1!O32-Account_CP1!I32</f>
        <v>0</v>
      </c>
      <c r="H422" s="145">
        <f>Account_CP1!P32-Account_CP1!J32</f>
        <v>0</v>
      </c>
      <c r="I422" s="141">
        <f>'2009 CER'!AD3</f>
        <v>0</v>
      </c>
      <c r="J422" s="141">
        <f>'2009 CER'!B31</f>
        <v>0</v>
      </c>
      <c r="K422" s="148">
        <f t="shared" si="775"/>
        <v>0</v>
      </c>
      <c r="L422" s="141">
        <v>0</v>
      </c>
      <c r="M422" s="173">
        <f>Account_CP1!BP32-Account_CP1!BJ32</f>
        <v>0</v>
      </c>
      <c r="N422" s="175">
        <f>Account_CP1!BQ32-Account_CP1!BK32</f>
        <v>0</v>
      </c>
      <c r="O422" s="175">
        <f>Account_CP1!BR32-Account_CP1!BL32</f>
        <v>0</v>
      </c>
      <c r="P422" s="141" t="s">
        <v>81</v>
      </c>
      <c r="Q422" s="150" t="s">
        <v>81</v>
      </c>
      <c r="R422" s="143">
        <f>'2009 ERU'!AC3</f>
        <v>0</v>
      </c>
      <c r="S422" s="143">
        <f>'2009 ERU'!B30</f>
        <v>0</v>
      </c>
      <c r="T422" s="148">
        <f t="shared" si="781"/>
        <v>0</v>
      </c>
      <c r="U422" s="141">
        <v>0</v>
      </c>
      <c r="V422" s="149">
        <f>Account_CP1!EV32</f>
        <v>0</v>
      </c>
      <c r="W422" s="141">
        <f>Account_CP1!EW32</f>
        <v>0</v>
      </c>
      <c r="X422" s="150">
        <f>Account_CP1!EX32</f>
        <v>0</v>
      </c>
      <c r="Y422" s="143">
        <v>0</v>
      </c>
      <c r="Z422" s="143">
        <v>0</v>
      </c>
      <c r="AA422" s="157">
        <f t="shared" si="782"/>
        <v>0</v>
      </c>
      <c r="AB422" s="149" t="s">
        <v>81</v>
      </c>
      <c r="AC422" s="143" t="s">
        <v>81</v>
      </c>
      <c r="AD422" s="171" t="s">
        <v>81</v>
      </c>
      <c r="AE422" s="143">
        <f t="shared" si="783"/>
        <v>0</v>
      </c>
      <c r="AF422" s="143">
        <f t="shared" si="783"/>
        <v>0</v>
      </c>
      <c r="AG422" s="155">
        <f t="shared" si="777"/>
        <v>0</v>
      </c>
      <c r="AH422" s="149">
        <f t="shared" si="729"/>
        <v>0</v>
      </c>
      <c r="AI422" s="149">
        <f t="shared" si="779"/>
        <v>0</v>
      </c>
      <c r="AJ422" s="141">
        <f t="shared" si="779"/>
        <v>0</v>
      </c>
      <c r="AK422" s="150">
        <f t="shared" si="779"/>
        <v>0</v>
      </c>
    </row>
    <row r="423" spans="1:37" x14ac:dyDescent="0.15">
      <c r="A423" s="282"/>
      <c r="B423" s="98">
        <v>2008</v>
      </c>
      <c r="C423" s="156">
        <f>'2008 AAU'!AC3</f>
        <v>0</v>
      </c>
      <c r="D423" s="143">
        <f>'2008 AAU'!B30</f>
        <v>0</v>
      </c>
      <c r="E423" s="157">
        <f t="shared" si="780"/>
        <v>0</v>
      </c>
      <c r="F423" s="143">
        <f>Account_CP1!H32</f>
        <v>0</v>
      </c>
      <c r="G423" s="144">
        <f>Account_CP1!I32</f>
        <v>0</v>
      </c>
      <c r="H423" s="145">
        <f>Account_CP1!J32</f>
        <v>0</v>
      </c>
      <c r="I423" s="141">
        <f>'2008 CER'!AD3</f>
        <v>0</v>
      </c>
      <c r="J423" s="141">
        <f>'2008 CER'!B31</f>
        <v>0</v>
      </c>
      <c r="K423" s="148">
        <f t="shared" si="775"/>
        <v>0</v>
      </c>
      <c r="L423" s="141">
        <v>0</v>
      </c>
      <c r="M423" s="173">
        <f>Account_CP1!BJ32</f>
        <v>0</v>
      </c>
      <c r="N423" s="175">
        <f>Account_CP1!BK32</f>
        <v>0</v>
      </c>
      <c r="O423" s="175">
        <f>Account_CP1!BL32</f>
        <v>0</v>
      </c>
      <c r="P423" s="141" t="s">
        <v>81</v>
      </c>
      <c r="Q423" s="150" t="s">
        <v>81</v>
      </c>
      <c r="R423" s="143">
        <v>0</v>
      </c>
      <c r="S423" s="143">
        <v>0</v>
      </c>
      <c r="T423" s="148">
        <f t="shared" si="781"/>
        <v>0</v>
      </c>
      <c r="U423" s="141">
        <v>0</v>
      </c>
      <c r="V423" s="149">
        <f>Account_CP1!EP32</f>
        <v>0</v>
      </c>
      <c r="W423" s="141">
        <f>Account_CP1!EQ32</f>
        <v>0</v>
      </c>
      <c r="X423" s="150">
        <f>Account_CP1!ER32</f>
        <v>0</v>
      </c>
      <c r="Y423" s="143">
        <v>0</v>
      </c>
      <c r="Z423" s="143">
        <v>0</v>
      </c>
      <c r="AA423" s="157">
        <f t="shared" si="782"/>
        <v>0</v>
      </c>
      <c r="AB423" s="149" t="s">
        <v>81</v>
      </c>
      <c r="AC423" s="143" t="s">
        <v>81</v>
      </c>
      <c r="AD423" s="171" t="s">
        <v>81</v>
      </c>
      <c r="AE423" s="143">
        <f t="shared" si="783"/>
        <v>0</v>
      </c>
      <c r="AF423" s="143">
        <f t="shared" si="783"/>
        <v>0</v>
      </c>
      <c r="AG423" s="155">
        <f t="shared" si="777"/>
        <v>0</v>
      </c>
      <c r="AH423" s="149">
        <f t="shared" si="729"/>
        <v>0</v>
      </c>
      <c r="AI423" s="149">
        <f t="shared" si="779"/>
        <v>0</v>
      </c>
      <c r="AJ423" s="141">
        <f t="shared" si="779"/>
        <v>0</v>
      </c>
      <c r="AK423" s="150">
        <f t="shared" si="779"/>
        <v>0</v>
      </c>
    </row>
    <row r="424" spans="1:37" ht="15" x14ac:dyDescent="0.15">
      <c r="A424" s="283"/>
      <c r="B424" s="99" t="s">
        <v>233</v>
      </c>
      <c r="C424" s="151">
        <f t="shared" ref="C424:O424" si="784">SUM(C410:C423)</f>
        <v>993770</v>
      </c>
      <c r="D424" s="152">
        <f t="shared" si="784"/>
        <v>993770</v>
      </c>
      <c r="E424" s="153">
        <f t="shared" si="784"/>
        <v>0</v>
      </c>
      <c r="F424" s="172">
        <f t="shared" si="784"/>
        <v>11187543419</v>
      </c>
      <c r="G424" s="152">
        <f t="shared" si="784"/>
        <v>26607307</v>
      </c>
      <c r="H424" s="181">
        <f t="shared" si="784"/>
        <v>0</v>
      </c>
      <c r="I424" s="151">
        <f t="shared" si="784"/>
        <v>0</v>
      </c>
      <c r="J424" s="152">
        <f t="shared" si="784"/>
        <v>0</v>
      </c>
      <c r="K424" s="153">
        <f t="shared" si="784"/>
        <v>0</v>
      </c>
      <c r="L424" s="152">
        <f t="shared" si="784"/>
        <v>0</v>
      </c>
      <c r="M424" s="174">
        <f t="shared" si="784"/>
        <v>0</v>
      </c>
      <c r="N424" s="176">
        <f t="shared" si="784"/>
        <v>0</v>
      </c>
      <c r="O424" s="176">
        <f t="shared" si="784"/>
        <v>0</v>
      </c>
      <c r="P424" s="154" t="s">
        <v>81</v>
      </c>
      <c r="Q424" s="170" t="s">
        <v>81</v>
      </c>
      <c r="R424" s="152">
        <f t="shared" ref="R424:AK424" si="785">SUM(R410:R423)</f>
        <v>1254531</v>
      </c>
      <c r="S424" s="152">
        <f t="shared" si="785"/>
        <v>255691861</v>
      </c>
      <c r="T424" s="153">
        <f t="shared" si="785"/>
        <v>-254437330</v>
      </c>
      <c r="U424" s="152">
        <f t="shared" si="785"/>
        <v>0</v>
      </c>
      <c r="V424" s="174">
        <f t="shared" si="785"/>
        <v>0</v>
      </c>
      <c r="W424" s="176">
        <f t="shared" si="785"/>
        <v>0</v>
      </c>
      <c r="X424" s="187">
        <f t="shared" si="785"/>
        <v>0</v>
      </c>
      <c r="Y424" s="152">
        <f t="shared" si="785"/>
        <v>0</v>
      </c>
      <c r="Z424" s="152">
        <f t="shared" si="785"/>
        <v>0</v>
      </c>
      <c r="AA424" s="153">
        <f t="shared" si="785"/>
        <v>0</v>
      </c>
      <c r="AB424" s="172">
        <f t="shared" si="785"/>
        <v>0</v>
      </c>
      <c r="AC424" s="152">
        <f t="shared" si="785"/>
        <v>73160731</v>
      </c>
      <c r="AD424" s="160">
        <f t="shared" si="785"/>
        <v>0</v>
      </c>
      <c r="AE424" s="152">
        <f t="shared" si="785"/>
        <v>2248301</v>
      </c>
      <c r="AF424" s="152">
        <f t="shared" si="785"/>
        <v>256685631</v>
      </c>
      <c r="AG424" s="153">
        <f t="shared" si="785"/>
        <v>-254437330</v>
      </c>
      <c r="AH424" s="152">
        <f t="shared" si="785"/>
        <v>0</v>
      </c>
      <c r="AI424" s="159">
        <f t="shared" si="785"/>
        <v>11187543419</v>
      </c>
      <c r="AJ424" s="152">
        <f t="shared" si="785"/>
        <v>99768038</v>
      </c>
      <c r="AK424" s="160">
        <f t="shared" si="785"/>
        <v>0</v>
      </c>
    </row>
    <row r="425" spans="1:37" x14ac:dyDescent="0.15">
      <c r="A425" s="281" t="s">
        <v>176</v>
      </c>
      <c r="B425" s="97">
        <v>2021</v>
      </c>
      <c r="C425" s="156" t="s">
        <v>81</v>
      </c>
      <c r="D425" s="143" t="s">
        <v>81</v>
      </c>
      <c r="E425" s="157" t="s">
        <v>81</v>
      </c>
      <c r="F425" s="143" t="s">
        <v>81</v>
      </c>
      <c r="G425" s="144" t="s">
        <v>81</v>
      </c>
      <c r="H425" s="145" t="s">
        <v>81</v>
      </c>
      <c r="I425" s="141">
        <f>'2021 CER'!$AE$3</f>
        <v>0</v>
      </c>
      <c r="J425" s="141">
        <f>'2021 CER'!$B$32</f>
        <v>0</v>
      </c>
      <c r="K425" s="148">
        <f t="shared" ref="K425" si="786">I425-J425</f>
        <v>0</v>
      </c>
      <c r="L425" s="141">
        <v>0</v>
      </c>
      <c r="M425" s="149" t="str">
        <f>Account_CP1!$EJ$33</f>
        <v>n/a</v>
      </c>
      <c r="N425" s="141" t="str">
        <f>Account_CP1!$EE$33</f>
        <v>n/a</v>
      </c>
      <c r="O425" s="141" t="str">
        <f>Account_CP1!$EL$33</f>
        <v>n/a</v>
      </c>
      <c r="P425" s="141" t="s">
        <v>81</v>
      </c>
      <c r="Q425" s="150" t="s">
        <v>81</v>
      </c>
      <c r="R425" s="143" t="s">
        <v>81</v>
      </c>
      <c r="S425" s="143" t="s">
        <v>81</v>
      </c>
      <c r="T425" s="148" t="s">
        <v>81</v>
      </c>
      <c r="U425" s="141">
        <v>0</v>
      </c>
      <c r="V425" s="149" t="s">
        <v>81</v>
      </c>
      <c r="W425" s="141" t="s">
        <v>81</v>
      </c>
      <c r="X425" s="150" t="s">
        <v>81</v>
      </c>
      <c r="Y425" s="141" t="s">
        <v>81</v>
      </c>
      <c r="Z425" s="141" t="s">
        <v>81</v>
      </c>
      <c r="AA425" s="157" t="s">
        <v>81</v>
      </c>
      <c r="AB425" s="149" t="s">
        <v>81</v>
      </c>
      <c r="AC425" s="141" t="s">
        <v>81</v>
      </c>
      <c r="AD425" s="150" t="s">
        <v>81</v>
      </c>
      <c r="AE425" s="141">
        <f t="shared" ref="AE425" si="787">SUM(I425)</f>
        <v>0</v>
      </c>
      <c r="AF425" s="141">
        <f t="shared" ref="AF425" si="788">SUM(J425)</f>
        <v>0</v>
      </c>
      <c r="AG425" s="155">
        <f t="shared" ref="AG425" si="789">AE425-AF425</f>
        <v>0</v>
      </c>
      <c r="AH425" s="149">
        <f t="shared" ref="AH425" si="790">SUM(L425,U425)</f>
        <v>0</v>
      </c>
      <c r="AI425" s="149">
        <f t="shared" ref="AI425" si="791">SUM(F425,M425,V425,AB425)</f>
        <v>0</v>
      </c>
      <c r="AJ425" s="141">
        <f t="shared" ref="AJ425" si="792">SUM(G425,N425,W425,AC425)</f>
        <v>0</v>
      </c>
      <c r="AK425" s="150">
        <f t="shared" ref="AK425" si="793">SUM(H425,O425,X425,AD425)</f>
        <v>0</v>
      </c>
    </row>
    <row r="426" spans="1:37" x14ac:dyDescent="0.15">
      <c r="A426" s="282"/>
      <c r="B426" s="97">
        <v>2020</v>
      </c>
      <c r="C426" s="156" t="s">
        <v>81</v>
      </c>
      <c r="D426" s="143" t="s">
        <v>81</v>
      </c>
      <c r="E426" s="157" t="s">
        <v>81</v>
      </c>
      <c r="F426" s="143" t="s">
        <v>81</v>
      </c>
      <c r="G426" s="144" t="s">
        <v>81</v>
      </c>
      <c r="H426" s="145" t="s">
        <v>81</v>
      </c>
      <c r="I426" s="141">
        <f>'2020 CER'!$AE$3</f>
        <v>0</v>
      </c>
      <c r="J426" s="141">
        <f>'2020 CER'!$B$32</f>
        <v>0</v>
      </c>
      <c r="K426" s="148">
        <f t="shared" ref="K426" si="794">I426-J426</f>
        <v>0</v>
      </c>
      <c r="L426" s="141">
        <v>0</v>
      </c>
      <c r="M426" s="149" t="str">
        <f>Account_CP1!$ED$33</f>
        <v>n/a</v>
      </c>
      <c r="N426" s="141" t="str">
        <f>Account_CP1!$EE$33</f>
        <v>n/a</v>
      </c>
      <c r="O426" s="141" t="str">
        <f>Account_CP1!$EF$33</f>
        <v>n/a</v>
      </c>
      <c r="P426" s="141" t="s">
        <v>81</v>
      </c>
      <c r="Q426" s="150" t="s">
        <v>81</v>
      </c>
      <c r="R426" s="143" t="s">
        <v>81</v>
      </c>
      <c r="S426" s="143" t="s">
        <v>81</v>
      </c>
      <c r="T426" s="148" t="s">
        <v>81</v>
      </c>
      <c r="U426" s="141">
        <v>0</v>
      </c>
      <c r="V426" s="149" t="s">
        <v>81</v>
      </c>
      <c r="W426" s="141" t="s">
        <v>81</v>
      </c>
      <c r="X426" s="150" t="s">
        <v>81</v>
      </c>
      <c r="Y426" s="141" t="s">
        <v>81</v>
      </c>
      <c r="Z426" s="141" t="s">
        <v>81</v>
      </c>
      <c r="AA426" s="157" t="s">
        <v>81</v>
      </c>
      <c r="AB426" s="149" t="s">
        <v>81</v>
      </c>
      <c r="AC426" s="141" t="s">
        <v>81</v>
      </c>
      <c r="AD426" s="150" t="s">
        <v>81</v>
      </c>
      <c r="AE426" s="141">
        <f t="shared" ref="AE426" si="795">SUM(I426)</f>
        <v>0</v>
      </c>
      <c r="AF426" s="141">
        <f t="shared" ref="AF426" si="796">SUM(J426)</f>
        <v>0</v>
      </c>
      <c r="AG426" s="155">
        <f t="shared" ref="AG426" si="797">AE426-AF426</f>
        <v>0</v>
      </c>
      <c r="AH426" s="149">
        <f t="shared" ref="AH426" si="798">SUM(L426,U426)</f>
        <v>0</v>
      </c>
      <c r="AI426" s="149">
        <f t="shared" ref="AI426" si="799">SUM(F426,M426,V426,AB426)</f>
        <v>0</v>
      </c>
      <c r="AJ426" s="141">
        <f t="shared" ref="AJ426" si="800">SUM(G426,N426,W426,AC426)</f>
        <v>0</v>
      </c>
      <c r="AK426" s="150">
        <f t="shared" ref="AK426" si="801">SUM(H426,O426,X426,AD426)</f>
        <v>0</v>
      </c>
    </row>
    <row r="427" spans="1:37" x14ac:dyDescent="0.15">
      <c r="A427" s="282"/>
      <c r="B427" s="97">
        <v>2019</v>
      </c>
      <c r="C427" s="156" t="s">
        <v>81</v>
      </c>
      <c r="D427" s="143" t="s">
        <v>81</v>
      </c>
      <c r="E427" s="157" t="s">
        <v>81</v>
      </c>
      <c r="F427" s="143" t="s">
        <v>81</v>
      </c>
      <c r="G427" s="144" t="s">
        <v>81</v>
      </c>
      <c r="H427" s="145" t="s">
        <v>81</v>
      </c>
      <c r="I427" s="141">
        <f>'2019 CER'!$AE$3</f>
        <v>0</v>
      </c>
      <c r="J427" s="141">
        <f>'2019 CER'!$B$32</f>
        <v>0</v>
      </c>
      <c r="K427" s="148">
        <f t="shared" ref="K427:K438" si="802">I427-J427</f>
        <v>0</v>
      </c>
      <c r="L427" s="141">
        <v>0</v>
      </c>
      <c r="M427" s="149" t="str">
        <f>Account_CP1!$DX$33</f>
        <v>n/a</v>
      </c>
      <c r="N427" s="141" t="str">
        <f>Account_CP1!$DY$33</f>
        <v>n/a</v>
      </c>
      <c r="O427" s="141" t="str">
        <f>Account_CP1!$DZ$33</f>
        <v>n/a</v>
      </c>
      <c r="P427" s="141" t="s">
        <v>81</v>
      </c>
      <c r="Q427" s="150" t="s">
        <v>81</v>
      </c>
      <c r="R427" s="143" t="s">
        <v>81</v>
      </c>
      <c r="S427" s="143" t="s">
        <v>81</v>
      </c>
      <c r="T427" s="148" t="s">
        <v>81</v>
      </c>
      <c r="U427" s="141">
        <v>0</v>
      </c>
      <c r="V427" s="149" t="s">
        <v>81</v>
      </c>
      <c r="W427" s="141" t="s">
        <v>81</v>
      </c>
      <c r="X427" s="150" t="s">
        <v>81</v>
      </c>
      <c r="Y427" s="141" t="s">
        <v>81</v>
      </c>
      <c r="Z427" s="141" t="s">
        <v>81</v>
      </c>
      <c r="AA427" s="157" t="s">
        <v>81</v>
      </c>
      <c r="AB427" s="149" t="s">
        <v>81</v>
      </c>
      <c r="AC427" s="141" t="s">
        <v>81</v>
      </c>
      <c r="AD427" s="150" t="s">
        <v>81</v>
      </c>
      <c r="AE427" s="141">
        <f t="shared" ref="AE427:AF430" si="803">SUM(I427)</f>
        <v>0</v>
      </c>
      <c r="AF427" s="141">
        <f t="shared" si="803"/>
        <v>0</v>
      </c>
      <c r="AG427" s="155">
        <f t="shared" ref="AG427:AG438" si="804">AE427-AF427</f>
        <v>0</v>
      </c>
      <c r="AH427" s="149">
        <f t="shared" ref="AH427" si="805">SUM(L427,U427)</f>
        <v>0</v>
      </c>
      <c r="AI427" s="149">
        <f t="shared" ref="AI427:AK438" si="806">SUM(F427,M427,V427,AB427)</f>
        <v>0</v>
      </c>
      <c r="AJ427" s="141">
        <f t="shared" si="806"/>
        <v>0</v>
      </c>
      <c r="AK427" s="150">
        <f t="shared" si="806"/>
        <v>0</v>
      </c>
    </row>
    <row r="428" spans="1:37" x14ac:dyDescent="0.15">
      <c r="A428" s="282"/>
      <c r="B428" s="97">
        <v>2018</v>
      </c>
      <c r="C428" s="156" t="s">
        <v>81</v>
      </c>
      <c r="D428" s="143" t="s">
        <v>81</v>
      </c>
      <c r="E428" s="157" t="s">
        <v>81</v>
      </c>
      <c r="F428" s="143" t="s">
        <v>81</v>
      </c>
      <c r="G428" s="144" t="s">
        <v>81</v>
      </c>
      <c r="H428" s="145" t="s">
        <v>81</v>
      </c>
      <c r="I428" s="141">
        <f>'2018 CER'!$AE$3</f>
        <v>0</v>
      </c>
      <c r="J428" s="141">
        <f>'2018 CER'!$B$32</f>
        <v>0</v>
      </c>
      <c r="K428" s="148">
        <f t="shared" si="802"/>
        <v>0</v>
      </c>
      <c r="L428" s="141">
        <v>0</v>
      </c>
      <c r="M428" s="149" t="str">
        <f>Account_CP1!$DR$33</f>
        <v>n/a</v>
      </c>
      <c r="N428" s="141" t="str">
        <f>Account_CP1!$DS$33</f>
        <v>n/a</v>
      </c>
      <c r="O428" s="141" t="str">
        <f>Account_CP1!$DT$33</f>
        <v>n/a</v>
      </c>
      <c r="P428" s="141" t="s">
        <v>81</v>
      </c>
      <c r="Q428" s="150" t="s">
        <v>81</v>
      </c>
      <c r="R428" s="143" t="s">
        <v>81</v>
      </c>
      <c r="S428" s="143" t="s">
        <v>81</v>
      </c>
      <c r="T428" s="148" t="s">
        <v>81</v>
      </c>
      <c r="U428" s="141">
        <v>0</v>
      </c>
      <c r="V428" s="149" t="s">
        <v>81</v>
      </c>
      <c r="W428" s="141" t="s">
        <v>81</v>
      </c>
      <c r="X428" s="150" t="s">
        <v>81</v>
      </c>
      <c r="Y428" s="141" t="s">
        <v>81</v>
      </c>
      <c r="Z428" s="141" t="s">
        <v>81</v>
      </c>
      <c r="AA428" s="157" t="s">
        <v>81</v>
      </c>
      <c r="AB428" s="149" t="s">
        <v>81</v>
      </c>
      <c r="AC428" s="141" t="s">
        <v>81</v>
      </c>
      <c r="AD428" s="150" t="s">
        <v>81</v>
      </c>
      <c r="AE428" s="141">
        <f t="shared" si="803"/>
        <v>0</v>
      </c>
      <c r="AF428" s="141">
        <f t="shared" si="803"/>
        <v>0</v>
      </c>
      <c r="AG428" s="155">
        <f t="shared" si="804"/>
        <v>0</v>
      </c>
      <c r="AH428" s="149">
        <f t="shared" si="729"/>
        <v>0</v>
      </c>
      <c r="AI428" s="149">
        <f t="shared" si="806"/>
        <v>0</v>
      </c>
      <c r="AJ428" s="141">
        <f t="shared" si="806"/>
        <v>0</v>
      </c>
      <c r="AK428" s="150">
        <f t="shared" si="806"/>
        <v>0</v>
      </c>
    </row>
    <row r="429" spans="1:37" x14ac:dyDescent="0.15">
      <c r="A429" s="282"/>
      <c r="B429" s="97">
        <v>2017</v>
      </c>
      <c r="C429" s="156" t="s">
        <v>81</v>
      </c>
      <c r="D429" s="143" t="s">
        <v>81</v>
      </c>
      <c r="E429" s="157" t="s">
        <v>81</v>
      </c>
      <c r="F429" s="143" t="s">
        <v>81</v>
      </c>
      <c r="G429" s="144" t="s">
        <v>81</v>
      </c>
      <c r="H429" s="145" t="s">
        <v>81</v>
      </c>
      <c r="I429" s="141">
        <f>'2017 CER'!$AE$3</f>
        <v>0</v>
      </c>
      <c r="J429" s="141">
        <f>'2017 CER'!$B$32</f>
        <v>0</v>
      </c>
      <c r="K429" s="148">
        <f t="shared" si="802"/>
        <v>0</v>
      </c>
      <c r="L429" s="141">
        <v>0</v>
      </c>
      <c r="M429" s="173">
        <f>Account_CP1!$DL$33-Account_CP1!$DF$33</f>
        <v>0</v>
      </c>
      <c r="N429" s="175">
        <f>Account_CP1!$DM$33-Account_CP1!$DG$33</f>
        <v>0</v>
      </c>
      <c r="O429" s="175">
        <f>Account_CP1!$DN$33-Account_CP1!$DH$33</f>
        <v>0</v>
      </c>
      <c r="P429" s="141" t="s">
        <v>81</v>
      </c>
      <c r="Q429" s="150" t="s">
        <v>81</v>
      </c>
      <c r="R429" s="143" t="s">
        <v>81</v>
      </c>
      <c r="S429" s="143" t="s">
        <v>81</v>
      </c>
      <c r="T429" s="148" t="s">
        <v>81</v>
      </c>
      <c r="U429" s="141">
        <v>0</v>
      </c>
      <c r="V429" s="149" t="s">
        <v>81</v>
      </c>
      <c r="W429" s="141" t="s">
        <v>81</v>
      </c>
      <c r="X429" s="150" t="s">
        <v>81</v>
      </c>
      <c r="Y429" s="141" t="s">
        <v>81</v>
      </c>
      <c r="Z429" s="141" t="s">
        <v>81</v>
      </c>
      <c r="AA429" s="157" t="s">
        <v>81</v>
      </c>
      <c r="AB429" s="149" t="s">
        <v>81</v>
      </c>
      <c r="AC429" s="141" t="s">
        <v>81</v>
      </c>
      <c r="AD429" s="150" t="s">
        <v>81</v>
      </c>
      <c r="AE429" s="141">
        <f t="shared" si="803"/>
        <v>0</v>
      </c>
      <c r="AF429" s="141">
        <f t="shared" si="803"/>
        <v>0</v>
      </c>
      <c r="AG429" s="155">
        <f t="shared" si="804"/>
        <v>0</v>
      </c>
      <c r="AH429" s="149">
        <f t="shared" si="729"/>
        <v>0</v>
      </c>
      <c r="AI429" s="149">
        <f t="shared" si="806"/>
        <v>0</v>
      </c>
      <c r="AJ429" s="141">
        <f t="shared" si="806"/>
        <v>0</v>
      </c>
      <c r="AK429" s="150">
        <f t="shared" si="806"/>
        <v>0</v>
      </c>
    </row>
    <row r="430" spans="1:37" x14ac:dyDescent="0.15">
      <c r="A430" s="282"/>
      <c r="B430" s="98">
        <v>2016</v>
      </c>
      <c r="C430" s="156" t="s">
        <v>81</v>
      </c>
      <c r="D430" s="143" t="s">
        <v>81</v>
      </c>
      <c r="E430" s="157" t="s">
        <v>81</v>
      </c>
      <c r="F430" s="143" t="s">
        <v>81</v>
      </c>
      <c r="G430" s="144" t="s">
        <v>81</v>
      </c>
      <c r="H430" s="145" t="s">
        <v>81</v>
      </c>
      <c r="I430" s="141">
        <f>'2016 CER'!AE3</f>
        <v>0</v>
      </c>
      <c r="J430" s="141">
        <f>'2016 CER'!B32</f>
        <v>0</v>
      </c>
      <c r="K430" s="148">
        <f t="shared" si="802"/>
        <v>0</v>
      </c>
      <c r="L430" s="141">
        <v>0</v>
      </c>
      <c r="M430" s="173">
        <f>Account_CP1!DF33-Account_CP1!CZ33</f>
        <v>0</v>
      </c>
      <c r="N430" s="175">
        <f>Account_CP1!DG33-Account_CP1!DA33</f>
        <v>0</v>
      </c>
      <c r="O430" s="175">
        <f>Account_CP1!DH33-Account_CP1!DB33</f>
        <v>0</v>
      </c>
      <c r="P430" s="141" t="s">
        <v>81</v>
      </c>
      <c r="Q430" s="150" t="s">
        <v>81</v>
      </c>
      <c r="R430" s="143" t="s">
        <v>81</v>
      </c>
      <c r="S430" s="143" t="s">
        <v>81</v>
      </c>
      <c r="T430" s="148" t="s">
        <v>81</v>
      </c>
      <c r="U430" s="141">
        <v>0</v>
      </c>
      <c r="V430" s="149" t="s">
        <v>81</v>
      </c>
      <c r="W430" s="141" t="s">
        <v>81</v>
      </c>
      <c r="X430" s="150" t="s">
        <v>81</v>
      </c>
      <c r="Y430" s="141" t="s">
        <v>81</v>
      </c>
      <c r="Z430" s="141" t="s">
        <v>81</v>
      </c>
      <c r="AA430" s="157" t="s">
        <v>81</v>
      </c>
      <c r="AB430" s="149" t="s">
        <v>81</v>
      </c>
      <c r="AC430" s="141" t="s">
        <v>81</v>
      </c>
      <c r="AD430" s="150" t="s">
        <v>81</v>
      </c>
      <c r="AE430" s="141">
        <f t="shared" si="803"/>
        <v>0</v>
      </c>
      <c r="AF430" s="141">
        <f t="shared" si="803"/>
        <v>0</v>
      </c>
      <c r="AG430" s="155">
        <f>AE430-AF430</f>
        <v>0</v>
      </c>
      <c r="AH430" s="149">
        <f t="shared" si="729"/>
        <v>0</v>
      </c>
      <c r="AI430" s="149">
        <f t="shared" si="806"/>
        <v>0</v>
      </c>
      <c r="AJ430" s="141">
        <f t="shared" si="806"/>
        <v>0</v>
      </c>
      <c r="AK430" s="150">
        <f t="shared" si="806"/>
        <v>0</v>
      </c>
    </row>
    <row r="431" spans="1:37" x14ac:dyDescent="0.15">
      <c r="A431" s="282"/>
      <c r="B431" s="98">
        <v>2015</v>
      </c>
      <c r="C431" s="156">
        <f>'2015 AAU'!AD3</f>
        <v>0</v>
      </c>
      <c r="D431" s="143">
        <f>'2015 AAU'!B31</f>
        <v>0</v>
      </c>
      <c r="E431" s="157">
        <f t="shared" ref="E431:E438" si="807">C431-D431</f>
        <v>0</v>
      </c>
      <c r="F431" s="143">
        <f>Account_CP1!AX33-Account_CP1!AR33</f>
        <v>0</v>
      </c>
      <c r="G431" s="144">
        <f>Account_CP1!AY33-Account_CP1!AS33</f>
        <v>0</v>
      </c>
      <c r="H431" s="145">
        <f>Account_CP1!AZ33-Account_CP1!AT33</f>
        <v>0</v>
      </c>
      <c r="I431" s="141">
        <f>'2015 CER'!AE3</f>
        <v>0</v>
      </c>
      <c r="J431" s="141">
        <f>'2015 CER'!B32</f>
        <v>0</v>
      </c>
      <c r="K431" s="148">
        <f t="shared" si="802"/>
        <v>0</v>
      </c>
      <c r="L431" s="141">
        <v>0</v>
      </c>
      <c r="M431" s="173">
        <f>Account_CP1!CZ33-Account_CP1!CT33</f>
        <v>0</v>
      </c>
      <c r="N431" s="175">
        <f>Account_CP1!DA33-Account_CP1!CU33</f>
        <v>0</v>
      </c>
      <c r="O431" s="175">
        <f>Account_CP1!DB33-Account_CP1!CV33</f>
        <v>0</v>
      </c>
      <c r="P431" s="141" t="s">
        <v>81</v>
      </c>
      <c r="Q431" s="150" t="s">
        <v>81</v>
      </c>
      <c r="R431" s="143">
        <f>'2015 ERU'!AD3</f>
        <v>0</v>
      </c>
      <c r="S431" s="143">
        <f>'2015 ERU'!B31</f>
        <v>0</v>
      </c>
      <c r="T431" s="148">
        <f t="shared" ref="T431:T438" si="808">R431-S431</f>
        <v>0</v>
      </c>
      <c r="U431" s="141">
        <v>0</v>
      </c>
      <c r="V431" s="149">
        <f>Account_CP1!GF33</f>
        <v>0</v>
      </c>
      <c r="W431" s="141">
        <f>Account_CP1!GG33</f>
        <v>0</v>
      </c>
      <c r="X431" s="150">
        <f>Account_CP1!GH33</f>
        <v>0</v>
      </c>
      <c r="Y431" s="141">
        <v>0</v>
      </c>
      <c r="Z431" s="141">
        <v>0</v>
      </c>
      <c r="AA431" s="157">
        <f t="shared" ref="AA431:AA438" si="809">Y431-Z431</f>
        <v>0</v>
      </c>
      <c r="AB431" s="149">
        <f>Account_CP1!HJ33-Account_CP1!HD33</f>
        <v>0</v>
      </c>
      <c r="AC431" s="143">
        <f>Account_CP1!HK33-Account_CP1!HE33</f>
        <v>0</v>
      </c>
      <c r="AD431" s="171">
        <f>Account_CP1!HL33-Account_CP1!HF33</f>
        <v>0</v>
      </c>
      <c r="AE431" s="143">
        <f t="shared" ref="AE431:AF438" si="810">SUM(C431+I431+R431+Y431)</f>
        <v>0</v>
      </c>
      <c r="AF431" s="143">
        <f t="shared" si="810"/>
        <v>0</v>
      </c>
      <c r="AG431" s="155">
        <f t="shared" si="804"/>
        <v>0</v>
      </c>
      <c r="AH431" s="149">
        <f t="shared" si="729"/>
        <v>0</v>
      </c>
      <c r="AI431" s="149">
        <f t="shared" si="806"/>
        <v>0</v>
      </c>
      <c r="AJ431" s="141">
        <f t="shared" si="806"/>
        <v>0</v>
      </c>
      <c r="AK431" s="150">
        <f t="shared" si="806"/>
        <v>0</v>
      </c>
    </row>
    <row r="432" spans="1:37" x14ac:dyDescent="0.15">
      <c r="A432" s="282"/>
      <c r="B432" s="98">
        <v>2014</v>
      </c>
      <c r="C432" s="156">
        <f>'2014 AAU'!AD3</f>
        <v>0</v>
      </c>
      <c r="D432" s="143">
        <f>'2014 AAU'!B31</f>
        <v>0</v>
      </c>
      <c r="E432" s="157">
        <f t="shared" si="807"/>
        <v>0</v>
      </c>
      <c r="F432" s="143">
        <f>Account_CP1!AR33-Account_CP1!AL33</f>
        <v>0</v>
      </c>
      <c r="G432" s="144">
        <f>Account_CP1!AS33-Account_CP1!AM33</f>
        <v>0</v>
      </c>
      <c r="H432" s="145">
        <f>Account_CP1!AT33-Account_CP1!AN33</f>
        <v>0</v>
      </c>
      <c r="I432" s="141">
        <f>'2014 CER'!AE3</f>
        <v>0</v>
      </c>
      <c r="J432" s="141">
        <f>'2014 CER'!B32</f>
        <v>0</v>
      </c>
      <c r="K432" s="148">
        <f t="shared" si="802"/>
        <v>0</v>
      </c>
      <c r="L432" s="141">
        <v>0</v>
      </c>
      <c r="M432" s="173">
        <f>Account_CP1!CT33-Account_CP1!CN33</f>
        <v>0</v>
      </c>
      <c r="N432" s="175">
        <f>Account_CP1!CU33-Account_CP1!CO33</f>
        <v>0</v>
      </c>
      <c r="O432" s="175">
        <f>Account_CP1!CV33-Account_CP1!CP33</f>
        <v>0</v>
      </c>
      <c r="P432" s="141" t="s">
        <v>81</v>
      </c>
      <c r="Q432" s="150" t="s">
        <v>81</v>
      </c>
      <c r="R432" s="143">
        <f>'2014 ERU'!AD3</f>
        <v>533410</v>
      </c>
      <c r="S432" s="143">
        <f>'2014 ERU'!B31</f>
        <v>27340117</v>
      </c>
      <c r="T432" s="148">
        <f t="shared" si="808"/>
        <v>-26806707</v>
      </c>
      <c r="U432" s="141">
        <v>0</v>
      </c>
      <c r="V432" s="149">
        <f>Account_CP1!FZ33</f>
        <v>0</v>
      </c>
      <c r="W432" s="141">
        <f>Account_CP1!GA33</f>
        <v>0</v>
      </c>
      <c r="X432" s="150">
        <f>Account_CP1!GB33</f>
        <v>0</v>
      </c>
      <c r="Y432" s="141">
        <v>0</v>
      </c>
      <c r="Z432" s="141">
        <v>0</v>
      </c>
      <c r="AA432" s="157">
        <f t="shared" si="809"/>
        <v>0</v>
      </c>
      <c r="AB432" s="149">
        <f>Account_CP1!HD33-Account_CP1!GX33</f>
        <v>0</v>
      </c>
      <c r="AC432" s="143">
        <f>Account_CP1!HE33-Account_CP1!GY33</f>
        <v>0</v>
      </c>
      <c r="AD432" s="171">
        <f>Account_CP1!HF33-Account_CP1!GZ33</f>
        <v>0</v>
      </c>
      <c r="AE432" s="143">
        <f t="shared" si="810"/>
        <v>533410</v>
      </c>
      <c r="AF432" s="143">
        <f t="shared" si="810"/>
        <v>27340117</v>
      </c>
      <c r="AG432" s="155">
        <f t="shared" si="804"/>
        <v>-26806707</v>
      </c>
      <c r="AH432" s="149">
        <f t="shared" si="729"/>
        <v>0</v>
      </c>
      <c r="AI432" s="149">
        <f t="shared" si="806"/>
        <v>0</v>
      </c>
      <c r="AJ432" s="141">
        <f t="shared" si="806"/>
        <v>0</v>
      </c>
      <c r="AK432" s="150">
        <f t="shared" si="806"/>
        <v>0</v>
      </c>
    </row>
    <row r="433" spans="1:37" x14ac:dyDescent="0.15">
      <c r="A433" s="282"/>
      <c r="B433" s="98">
        <v>2013</v>
      </c>
      <c r="C433" s="156">
        <f>'2013 AAU'!AD3</f>
        <v>18789985</v>
      </c>
      <c r="D433" s="143">
        <f>'2013 AAU'!B31</f>
        <v>10182441</v>
      </c>
      <c r="E433" s="157">
        <f t="shared" si="807"/>
        <v>8607544</v>
      </c>
      <c r="F433" s="143">
        <f>Account_CP1!AL33-Account_CP1!AF33</f>
        <v>0</v>
      </c>
      <c r="G433" s="144">
        <f>Account_CP1!AM33-Account_CP1!AG33</f>
        <v>0</v>
      </c>
      <c r="H433" s="145">
        <f>Account_CP1!AN33-Account_CP1!AH33</f>
        <v>0</v>
      </c>
      <c r="I433" s="141">
        <f>'2013 CER'!AE3</f>
        <v>0</v>
      </c>
      <c r="J433" s="141">
        <f>'2013 CER'!B32</f>
        <v>0</v>
      </c>
      <c r="K433" s="148">
        <f t="shared" si="802"/>
        <v>0</v>
      </c>
      <c r="L433" s="141">
        <v>0</v>
      </c>
      <c r="M433" s="173">
        <f>Account_CP1!CN33-Account_CP1!CH33</f>
        <v>0</v>
      </c>
      <c r="N433" s="175">
        <f>Account_CP1!CO33-Account_CP1!CI33</f>
        <v>0</v>
      </c>
      <c r="O433" s="175">
        <f>Account_CP1!CP33-Account_CP1!CJ33</f>
        <v>0</v>
      </c>
      <c r="P433" s="141" t="s">
        <v>81</v>
      </c>
      <c r="Q433" s="150" t="s">
        <v>81</v>
      </c>
      <c r="R433" s="143">
        <f>'2013 ERU'!AD3</f>
        <v>0</v>
      </c>
      <c r="S433" s="143">
        <f>'2013 ERU'!B31</f>
        <v>145214929</v>
      </c>
      <c r="T433" s="148">
        <f t="shared" si="808"/>
        <v>-145214929</v>
      </c>
      <c r="U433" s="141">
        <v>0</v>
      </c>
      <c r="V433" s="149">
        <f>Account_CP1!FT33</f>
        <v>0</v>
      </c>
      <c r="W433" s="141">
        <f>Account_CP1!FU33</f>
        <v>0</v>
      </c>
      <c r="X433" s="150">
        <f>Account_CP1!FV33</f>
        <v>0</v>
      </c>
      <c r="Y433" s="141">
        <v>0</v>
      </c>
      <c r="Z433" s="141">
        <v>0</v>
      </c>
      <c r="AA433" s="157">
        <f t="shared" si="809"/>
        <v>0</v>
      </c>
      <c r="AB433" s="149">
        <f>Account_CP1!GX33-Account_CP1!GR33</f>
        <v>0</v>
      </c>
      <c r="AC433" s="143">
        <f>Account_CP1!GY33-Account_CP1!GS33</f>
        <v>0</v>
      </c>
      <c r="AD433" s="171">
        <f>Account_CP1!GZ33-Account_CP1!GT33</f>
        <v>0</v>
      </c>
      <c r="AE433" s="143">
        <f t="shared" si="810"/>
        <v>18789985</v>
      </c>
      <c r="AF433" s="143">
        <f t="shared" si="810"/>
        <v>155397370</v>
      </c>
      <c r="AG433" s="155">
        <f t="shared" si="804"/>
        <v>-136607385</v>
      </c>
      <c r="AH433" s="149">
        <f t="shared" si="729"/>
        <v>0</v>
      </c>
      <c r="AI433" s="149">
        <f t="shared" si="806"/>
        <v>0</v>
      </c>
      <c r="AJ433" s="141">
        <f t="shared" si="806"/>
        <v>0</v>
      </c>
      <c r="AK433" s="150">
        <f t="shared" si="806"/>
        <v>0</v>
      </c>
    </row>
    <row r="434" spans="1:37" x14ac:dyDescent="0.15">
      <c r="A434" s="282"/>
      <c r="B434" s="98">
        <v>2012</v>
      </c>
      <c r="C434" s="156">
        <f>'2012 AAU'!AD3</f>
        <v>720248</v>
      </c>
      <c r="D434" s="143">
        <f>'2012 AAU'!B31</f>
        <v>360124</v>
      </c>
      <c r="E434" s="157">
        <f t="shared" si="807"/>
        <v>360124</v>
      </c>
      <c r="F434" s="143">
        <f>Account_CP1!AF33-Account_CP1!Z33</f>
        <v>0</v>
      </c>
      <c r="G434" s="144">
        <f>Account_CP1!AG33-Account_CP1!AA33</f>
        <v>0</v>
      </c>
      <c r="H434" s="145">
        <f>Account_CP1!AH33-Account_CP1!AB33</f>
        <v>0</v>
      </c>
      <c r="I434" s="141">
        <f>'2012 CER'!AE3</f>
        <v>0</v>
      </c>
      <c r="J434" s="141">
        <f>'2012 CER'!B32</f>
        <v>0</v>
      </c>
      <c r="K434" s="148">
        <f t="shared" si="802"/>
        <v>0</v>
      </c>
      <c r="L434" s="141">
        <v>0</v>
      </c>
      <c r="M434" s="173">
        <f>Account_CP1!CH33-Account_CP1!CB33</f>
        <v>0</v>
      </c>
      <c r="N434" s="175">
        <f>Account_CP1!CI33-Account_CP1!CC33</f>
        <v>0</v>
      </c>
      <c r="O434" s="175">
        <f>Account_CP1!CJ33-Account_CP1!CD33</f>
        <v>0</v>
      </c>
      <c r="P434" s="141" t="s">
        <v>81</v>
      </c>
      <c r="Q434" s="150" t="s">
        <v>81</v>
      </c>
      <c r="R434" s="143">
        <f>'2012 ERU'!AD3</f>
        <v>0</v>
      </c>
      <c r="S434" s="143">
        <f>'2012 ERU'!B31</f>
        <v>278729086</v>
      </c>
      <c r="T434" s="148">
        <f t="shared" si="808"/>
        <v>-278729086</v>
      </c>
      <c r="U434" s="141">
        <v>0</v>
      </c>
      <c r="V434" s="149">
        <f>Account_CP1!FN33</f>
        <v>0</v>
      </c>
      <c r="W434" s="141">
        <f>Account_CP1!FO33</f>
        <v>0</v>
      </c>
      <c r="X434" s="150">
        <f>Account_CP1!FP33</f>
        <v>0</v>
      </c>
      <c r="Y434" s="143">
        <f>'2012 RMU'!AD3</f>
        <v>0</v>
      </c>
      <c r="Z434" s="143">
        <f>'2012 RMU'!B31</f>
        <v>0</v>
      </c>
      <c r="AA434" s="157">
        <f t="shared" si="809"/>
        <v>0</v>
      </c>
      <c r="AB434" s="149">
        <f>Account_CP1!GR33-Account_CP1!GL33</f>
        <v>0</v>
      </c>
      <c r="AC434" s="143">
        <f>Account_CP1!GS33-Account_CP1!GM33</f>
        <v>0</v>
      </c>
      <c r="AD434" s="171">
        <f>Account_CP1!GT33-Account_CP1!GN33</f>
        <v>0</v>
      </c>
      <c r="AE434" s="143">
        <f t="shared" si="810"/>
        <v>720248</v>
      </c>
      <c r="AF434" s="143">
        <f t="shared" si="810"/>
        <v>279089210</v>
      </c>
      <c r="AG434" s="155">
        <f t="shared" si="804"/>
        <v>-278368962</v>
      </c>
      <c r="AH434" s="149">
        <f t="shared" si="729"/>
        <v>0</v>
      </c>
      <c r="AI434" s="149">
        <f t="shared" si="806"/>
        <v>0</v>
      </c>
      <c r="AJ434" s="141">
        <f t="shared" si="806"/>
        <v>0</v>
      </c>
      <c r="AK434" s="150">
        <f t="shared" si="806"/>
        <v>0</v>
      </c>
    </row>
    <row r="435" spans="1:37" x14ac:dyDescent="0.15">
      <c r="A435" s="282"/>
      <c r="B435" s="98">
        <v>2011</v>
      </c>
      <c r="C435" s="156">
        <f>'2011 AAU'!AD3</f>
        <v>0</v>
      </c>
      <c r="D435" s="143">
        <f>'2011 AAU'!B31</f>
        <v>20530277</v>
      </c>
      <c r="E435" s="157">
        <f t="shared" si="807"/>
        <v>-20530277</v>
      </c>
      <c r="F435" s="143">
        <f>Account_CP1!Z33-Account_CP1!T33</f>
        <v>0</v>
      </c>
      <c r="G435" s="144">
        <f>Account_CP1!AA33-Account_CP1!U33</f>
        <v>0</v>
      </c>
      <c r="H435" s="145">
        <f>Account_CP1!AB33-Account_CP1!V33</f>
        <v>0</v>
      </c>
      <c r="I435" s="141">
        <f>'2011 CER'!AE3</f>
        <v>0</v>
      </c>
      <c r="J435" s="141">
        <f>'2011 CER'!B32</f>
        <v>0</v>
      </c>
      <c r="K435" s="148">
        <f t="shared" si="802"/>
        <v>0</v>
      </c>
      <c r="L435" s="141">
        <v>0</v>
      </c>
      <c r="M435" s="173">
        <f>Account_CP1!CB33-Account_CP1!BV33</f>
        <v>0</v>
      </c>
      <c r="N435" s="175">
        <f>Account_CP1!CC33-Account_CP1!BW33</f>
        <v>0</v>
      </c>
      <c r="O435" s="175">
        <f>Account_CP1!CD33-Account_CP1!BX33</f>
        <v>0</v>
      </c>
      <c r="P435" s="141" t="s">
        <v>81</v>
      </c>
      <c r="Q435" s="150" t="s">
        <v>81</v>
      </c>
      <c r="R435" s="143">
        <f>'2011 ERU'!AD3</f>
        <v>0</v>
      </c>
      <c r="S435" s="143">
        <f>'2011 ERU'!B31</f>
        <v>48332099</v>
      </c>
      <c r="T435" s="148">
        <f t="shared" si="808"/>
        <v>-48332099</v>
      </c>
      <c r="U435" s="141">
        <v>0</v>
      </c>
      <c r="V435" s="149">
        <f>Account_CP1!FH33</f>
        <v>0</v>
      </c>
      <c r="W435" s="141">
        <f>Account_CP1!FI33</f>
        <v>0</v>
      </c>
      <c r="X435" s="150">
        <f>Account_CP1!FJ33</f>
        <v>0</v>
      </c>
      <c r="Y435" s="143">
        <f>'2011 RMU'!AD3</f>
        <v>0</v>
      </c>
      <c r="Z435" s="143">
        <f>'2011 RMU'!B31</f>
        <v>0</v>
      </c>
      <c r="AA435" s="157">
        <f t="shared" si="809"/>
        <v>0</v>
      </c>
      <c r="AB435" s="149">
        <f>Account_CP1!GL33</f>
        <v>0</v>
      </c>
      <c r="AC435" s="143">
        <f>Account_CP1!GM33</f>
        <v>0</v>
      </c>
      <c r="AD435" s="171">
        <f>Account_CP1!GN33</f>
        <v>0</v>
      </c>
      <c r="AE435" s="143">
        <f t="shared" si="810"/>
        <v>0</v>
      </c>
      <c r="AF435" s="143">
        <f t="shared" si="810"/>
        <v>68862376</v>
      </c>
      <c r="AG435" s="155">
        <f t="shared" si="804"/>
        <v>-68862376</v>
      </c>
      <c r="AH435" s="149">
        <f t="shared" si="729"/>
        <v>0</v>
      </c>
      <c r="AI435" s="149">
        <f t="shared" si="806"/>
        <v>0</v>
      </c>
      <c r="AJ435" s="141">
        <f t="shared" si="806"/>
        <v>0</v>
      </c>
      <c r="AK435" s="150">
        <f t="shared" si="806"/>
        <v>0</v>
      </c>
    </row>
    <row r="436" spans="1:37" x14ac:dyDescent="0.15">
      <c r="A436" s="282"/>
      <c r="B436" s="98">
        <v>2010</v>
      </c>
      <c r="C436" s="156">
        <f>'2010 AAU'!AD3</f>
        <v>0</v>
      </c>
      <c r="D436" s="143">
        <f>'2010 AAU'!B31</f>
        <v>19319207</v>
      </c>
      <c r="E436" s="157">
        <f t="shared" si="807"/>
        <v>-19319207</v>
      </c>
      <c r="F436" s="143">
        <f>Account_CP1!T33-Account_CP1!N33</f>
        <v>0</v>
      </c>
      <c r="G436" s="144">
        <f>Account_CP1!U33-Account_CP1!O33</f>
        <v>0</v>
      </c>
      <c r="H436" s="145">
        <f>Account_CP1!V33-Account_CP1!P33</f>
        <v>0</v>
      </c>
      <c r="I436" s="141">
        <f>'2010 CER'!AE3</f>
        <v>0</v>
      </c>
      <c r="J436" s="141">
        <f>'2010 CER'!B32</f>
        <v>0</v>
      </c>
      <c r="K436" s="148">
        <f t="shared" si="802"/>
        <v>0</v>
      </c>
      <c r="L436" s="141">
        <v>0</v>
      </c>
      <c r="M436" s="173">
        <f>Account_CP1!BV33-Account_CP1!BP33</f>
        <v>0</v>
      </c>
      <c r="N436" s="175">
        <f>Account_CP1!BW33-Account_CP1!BQ33</f>
        <v>0</v>
      </c>
      <c r="O436" s="175">
        <f>Account_CP1!BX33-Account_CP1!BR33</f>
        <v>0</v>
      </c>
      <c r="P436" s="141" t="s">
        <v>81</v>
      </c>
      <c r="Q436" s="150" t="s">
        <v>81</v>
      </c>
      <c r="R436" s="143">
        <f>'2010 ERU'!AD3</f>
        <v>237107</v>
      </c>
      <c r="S436" s="143">
        <f>'2010 ERU'!B31</f>
        <v>11523723</v>
      </c>
      <c r="T436" s="148">
        <f t="shared" si="808"/>
        <v>-11286616</v>
      </c>
      <c r="U436" s="141">
        <v>0</v>
      </c>
      <c r="V436" s="149">
        <f>Account_CP1!FB33</f>
        <v>0</v>
      </c>
      <c r="W436" s="141">
        <f>Account_CP1!FC33</f>
        <v>0</v>
      </c>
      <c r="X436" s="150">
        <f>Account_CP1!FD33</f>
        <v>0</v>
      </c>
      <c r="Y436" s="143">
        <v>0</v>
      </c>
      <c r="Z436" s="143">
        <v>0</v>
      </c>
      <c r="AA436" s="157">
        <f t="shared" si="809"/>
        <v>0</v>
      </c>
      <c r="AB436" s="149" t="s">
        <v>81</v>
      </c>
      <c r="AC436" s="143" t="s">
        <v>81</v>
      </c>
      <c r="AD436" s="171" t="s">
        <v>81</v>
      </c>
      <c r="AE436" s="143">
        <f t="shared" si="810"/>
        <v>237107</v>
      </c>
      <c r="AF436" s="143">
        <f t="shared" si="810"/>
        <v>30842930</v>
      </c>
      <c r="AG436" s="155">
        <f t="shared" si="804"/>
        <v>-30605823</v>
      </c>
      <c r="AH436" s="149">
        <f t="shared" si="729"/>
        <v>0</v>
      </c>
      <c r="AI436" s="149">
        <f t="shared" si="806"/>
        <v>0</v>
      </c>
      <c r="AJ436" s="141">
        <f t="shared" si="806"/>
        <v>0</v>
      </c>
      <c r="AK436" s="150">
        <f t="shared" si="806"/>
        <v>0</v>
      </c>
    </row>
    <row r="437" spans="1:37" x14ac:dyDescent="0.15">
      <c r="A437" s="282"/>
      <c r="B437" s="98">
        <v>2009</v>
      </c>
      <c r="C437" s="156">
        <f>'2009 AAU'!AD3</f>
        <v>0</v>
      </c>
      <c r="D437" s="143">
        <f>'2009 AAU'!B31</f>
        <v>34155683</v>
      </c>
      <c r="E437" s="157">
        <f t="shared" si="807"/>
        <v>-34155683</v>
      </c>
      <c r="F437" s="143">
        <f>Account_CP1!N33-Account_CP1!H33</f>
        <v>0</v>
      </c>
      <c r="G437" s="144">
        <f>Account_CP1!O33-Account_CP1!I33</f>
        <v>0</v>
      </c>
      <c r="H437" s="145">
        <f>Account_CP1!P33-Account_CP1!J33</f>
        <v>0</v>
      </c>
      <c r="I437" s="141">
        <f>'2009 CER'!AE3</f>
        <v>0</v>
      </c>
      <c r="J437" s="141">
        <f>'2009 CER'!B32</f>
        <v>0</v>
      </c>
      <c r="K437" s="148">
        <f t="shared" si="802"/>
        <v>0</v>
      </c>
      <c r="L437" s="141">
        <v>0</v>
      </c>
      <c r="M437" s="173">
        <f>Account_CP1!BP33-Account_CP1!BJ33</f>
        <v>0</v>
      </c>
      <c r="N437" s="175">
        <f>Account_CP1!BQ33-Account_CP1!BK33</f>
        <v>0</v>
      </c>
      <c r="O437" s="175">
        <f>Account_CP1!BR33-Account_CP1!BL33</f>
        <v>0</v>
      </c>
      <c r="P437" s="141" t="s">
        <v>81</v>
      </c>
      <c r="Q437" s="150" t="s">
        <v>81</v>
      </c>
      <c r="R437" s="143">
        <f>'2009 ERU'!AD3</f>
        <v>0</v>
      </c>
      <c r="S437" s="143">
        <f>'2009 ERU'!B31</f>
        <v>3238322</v>
      </c>
      <c r="T437" s="148">
        <f t="shared" si="808"/>
        <v>-3238322</v>
      </c>
      <c r="U437" s="141">
        <v>0</v>
      </c>
      <c r="V437" s="149">
        <f>Account_CP1!EV33</f>
        <v>0</v>
      </c>
      <c r="W437" s="141">
        <f>Account_CP1!EW33</f>
        <v>0</v>
      </c>
      <c r="X437" s="150">
        <f>Account_CP1!EX33</f>
        <v>0</v>
      </c>
      <c r="Y437" s="143">
        <v>0</v>
      </c>
      <c r="Z437" s="143">
        <v>0</v>
      </c>
      <c r="AA437" s="157">
        <f t="shared" si="809"/>
        <v>0</v>
      </c>
      <c r="AB437" s="149" t="s">
        <v>81</v>
      </c>
      <c r="AC437" s="143" t="s">
        <v>81</v>
      </c>
      <c r="AD437" s="171" t="s">
        <v>81</v>
      </c>
      <c r="AE437" s="143">
        <f t="shared" si="810"/>
        <v>0</v>
      </c>
      <c r="AF437" s="143">
        <f t="shared" si="810"/>
        <v>37394005</v>
      </c>
      <c r="AG437" s="155">
        <f t="shared" si="804"/>
        <v>-37394005</v>
      </c>
      <c r="AH437" s="149">
        <f t="shared" si="729"/>
        <v>0</v>
      </c>
      <c r="AI437" s="149">
        <f t="shared" si="806"/>
        <v>0</v>
      </c>
      <c r="AJ437" s="141">
        <f t="shared" si="806"/>
        <v>0</v>
      </c>
      <c r="AK437" s="150">
        <f t="shared" si="806"/>
        <v>0</v>
      </c>
    </row>
    <row r="438" spans="1:37" x14ac:dyDescent="0.15">
      <c r="A438" s="282"/>
      <c r="B438" s="98">
        <v>2008</v>
      </c>
      <c r="C438" s="156">
        <f>'2008 AAU'!AD3</f>
        <v>0</v>
      </c>
      <c r="D438" s="143">
        <f>'2008 AAU'!B31</f>
        <v>22319759</v>
      </c>
      <c r="E438" s="157">
        <f t="shared" si="807"/>
        <v>-22319759</v>
      </c>
      <c r="F438" s="143">
        <f>Account_CP1!H33</f>
        <v>0</v>
      </c>
      <c r="G438" s="144">
        <f>Account_CP1!I33</f>
        <v>0</v>
      </c>
      <c r="H438" s="145">
        <f>Account_CP1!J33</f>
        <v>0</v>
      </c>
      <c r="I438" s="141">
        <f>'2008 CER'!AE3</f>
        <v>0</v>
      </c>
      <c r="J438" s="141">
        <f>'2008 CER'!B32</f>
        <v>0</v>
      </c>
      <c r="K438" s="148">
        <f t="shared" si="802"/>
        <v>0</v>
      </c>
      <c r="L438" s="141">
        <v>0</v>
      </c>
      <c r="M438" s="173">
        <f>Account_CP1!BJ33</f>
        <v>0</v>
      </c>
      <c r="N438" s="175">
        <f>Account_CP1!BK33</f>
        <v>0</v>
      </c>
      <c r="O438" s="175">
        <f>Account_CP1!BL33</f>
        <v>0</v>
      </c>
      <c r="P438" s="141" t="s">
        <v>81</v>
      </c>
      <c r="Q438" s="150" t="s">
        <v>81</v>
      </c>
      <c r="R438" s="143">
        <v>0</v>
      </c>
      <c r="S438" s="143">
        <v>0</v>
      </c>
      <c r="T438" s="148">
        <f t="shared" si="808"/>
        <v>0</v>
      </c>
      <c r="U438" s="141">
        <v>0</v>
      </c>
      <c r="V438" s="149">
        <f>Account_CP1!EP33</f>
        <v>0</v>
      </c>
      <c r="W438" s="141">
        <f>Account_CP1!EQ33</f>
        <v>0</v>
      </c>
      <c r="X438" s="150">
        <f>Account_CP1!ER33</f>
        <v>0</v>
      </c>
      <c r="Y438" s="143">
        <v>0</v>
      </c>
      <c r="Z438" s="143">
        <v>0</v>
      </c>
      <c r="AA438" s="157">
        <f t="shared" si="809"/>
        <v>0</v>
      </c>
      <c r="AB438" s="149" t="s">
        <v>81</v>
      </c>
      <c r="AC438" s="143" t="s">
        <v>81</v>
      </c>
      <c r="AD438" s="171" t="s">
        <v>81</v>
      </c>
      <c r="AE438" s="143">
        <f t="shared" si="810"/>
        <v>0</v>
      </c>
      <c r="AF438" s="143">
        <f t="shared" si="810"/>
        <v>22319759</v>
      </c>
      <c r="AG438" s="155">
        <f t="shared" si="804"/>
        <v>-22319759</v>
      </c>
      <c r="AH438" s="149">
        <f t="shared" si="729"/>
        <v>0</v>
      </c>
      <c r="AI438" s="149">
        <f t="shared" si="806"/>
        <v>0</v>
      </c>
      <c r="AJ438" s="141">
        <f t="shared" si="806"/>
        <v>0</v>
      </c>
      <c r="AK438" s="150">
        <f t="shared" si="806"/>
        <v>0</v>
      </c>
    </row>
    <row r="439" spans="1:37" ht="15" x14ac:dyDescent="0.15">
      <c r="A439" s="283"/>
      <c r="B439" s="99" t="s">
        <v>233</v>
      </c>
      <c r="C439" s="151">
        <f t="shared" ref="C439:O439" si="811">SUM(C425:C438)</f>
        <v>19510233</v>
      </c>
      <c r="D439" s="152">
        <f t="shared" si="811"/>
        <v>106867491</v>
      </c>
      <c r="E439" s="153">
        <f t="shared" si="811"/>
        <v>-87357258</v>
      </c>
      <c r="F439" s="172">
        <f t="shared" si="811"/>
        <v>0</v>
      </c>
      <c r="G439" s="152">
        <f t="shared" si="811"/>
        <v>0</v>
      </c>
      <c r="H439" s="181">
        <f t="shared" si="811"/>
        <v>0</v>
      </c>
      <c r="I439" s="176">
        <f t="shared" si="811"/>
        <v>0</v>
      </c>
      <c r="J439" s="176">
        <f t="shared" si="811"/>
        <v>0</v>
      </c>
      <c r="K439" s="176">
        <f t="shared" si="811"/>
        <v>0</v>
      </c>
      <c r="L439" s="176">
        <f t="shared" si="811"/>
        <v>0</v>
      </c>
      <c r="M439" s="176">
        <f t="shared" si="811"/>
        <v>0</v>
      </c>
      <c r="N439" s="176">
        <f t="shared" si="811"/>
        <v>0</v>
      </c>
      <c r="O439" s="176">
        <f t="shared" si="811"/>
        <v>0</v>
      </c>
      <c r="P439" s="154" t="s">
        <v>81</v>
      </c>
      <c r="Q439" s="170" t="s">
        <v>81</v>
      </c>
      <c r="R439" s="152">
        <f t="shared" ref="R439:AK439" si="812">SUM(R425:R438)</f>
        <v>770517</v>
      </c>
      <c r="S439" s="152">
        <f t="shared" si="812"/>
        <v>514378276</v>
      </c>
      <c r="T439" s="153">
        <f t="shared" si="812"/>
        <v>-513607759</v>
      </c>
      <c r="U439" s="152">
        <f t="shared" si="812"/>
        <v>0</v>
      </c>
      <c r="V439" s="174">
        <f t="shared" si="812"/>
        <v>0</v>
      </c>
      <c r="W439" s="176">
        <f t="shared" si="812"/>
        <v>0</v>
      </c>
      <c r="X439" s="187">
        <f t="shared" si="812"/>
        <v>0</v>
      </c>
      <c r="Y439" s="152">
        <f t="shared" si="812"/>
        <v>0</v>
      </c>
      <c r="Z439" s="152">
        <f t="shared" si="812"/>
        <v>0</v>
      </c>
      <c r="AA439" s="153">
        <f t="shared" si="812"/>
        <v>0</v>
      </c>
      <c r="AB439" s="172">
        <f t="shared" si="812"/>
        <v>0</v>
      </c>
      <c r="AC439" s="152">
        <f t="shared" si="812"/>
        <v>0</v>
      </c>
      <c r="AD439" s="160">
        <f t="shared" si="812"/>
        <v>0</v>
      </c>
      <c r="AE439" s="152">
        <f t="shared" si="812"/>
        <v>20280750</v>
      </c>
      <c r="AF439" s="152">
        <f t="shared" si="812"/>
        <v>621245767</v>
      </c>
      <c r="AG439" s="153">
        <f t="shared" si="812"/>
        <v>-600965017</v>
      </c>
      <c r="AH439" s="152">
        <f t="shared" si="812"/>
        <v>0</v>
      </c>
      <c r="AI439" s="159">
        <f t="shared" si="812"/>
        <v>0</v>
      </c>
      <c r="AJ439" s="152">
        <f t="shared" si="812"/>
        <v>0</v>
      </c>
      <c r="AK439" s="160">
        <f t="shared" si="812"/>
        <v>0</v>
      </c>
    </row>
    <row r="440" spans="1:37" x14ac:dyDescent="0.15">
      <c r="A440" s="281" t="s">
        <v>146</v>
      </c>
      <c r="B440" s="97">
        <v>2021</v>
      </c>
      <c r="C440" s="156" t="s">
        <v>81</v>
      </c>
      <c r="D440" s="143" t="s">
        <v>81</v>
      </c>
      <c r="E440" s="157" t="s">
        <v>81</v>
      </c>
      <c r="F440" s="143" t="s">
        <v>81</v>
      </c>
      <c r="G440" s="144" t="s">
        <v>81</v>
      </c>
      <c r="H440" s="145" t="s">
        <v>81</v>
      </c>
      <c r="I440" s="141">
        <f>'2021 CER'!$AF$3</f>
        <v>0</v>
      </c>
      <c r="J440" s="141">
        <f>'2021 CER'!$B$33</f>
        <v>0</v>
      </c>
      <c r="K440" s="148">
        <f t="shared" ref="K440" si="813">I440-J440</f>
        <v>0</v>
      </c>
      <c r="L440" s="141">
        <v>0</v>
      </c>
      <c r="M440" s="173">
        <f>Account_CP1!$EJ$34-Account_CP1!$ED$34</f>
        <v>0</v>
      </c>
      <c r="N440" s="175">
        <f>Account_CP1!$EE$34-Account_CP1!$DY$34</f>
        <v>0</v>
      </c>
      <c r="O440" s="175">
        <f>Account_CP1!$EL$34-Account_CP1!$EF$34</f>
        <v>0</v>
      </c>
      <c r="P440" s="141" t="s">
        <v>81</v>
      </c>
      <c r="Q440" s="150" t="s">
        <v>81</v>
      </c>
      <c r="R440" s="143" t="s">
        <v>81</v>
      </c>
      <c r="S440" s="143" t="s">
        <v>81</v>
      </c>
      <c r="T440" s="148" t="s">
        <v>81</v>
      </c>
      <c r="U440" s="141">
        <v>0</v>
      </c>
      <c r="V440" s="149" t="s">
        <v>81</v>
      </c>
      <c r="W440" s="141" t="s">
        <v>81</v>
      </c>
      <c r="X440" s="150" t="s">
        <v>81</v>
      </c>
      <c r="Y440" s="141" t="s">
        <v>81</v>
      </c>
      <c r="Z440" s="141" t="s">
        <v>81</v>
      </c>
      <c r="AA440" s="157" t="s">
        <v>81</v>
      </c>
      <c r="AB440" s="149" t="s">
        <v>81</v>
      </c>
      <c r="AC440" s="141" t="s">
        <v>81</v>
      </c>
      <c r="AD440" s="150" t="s">
        <v>81</v>
      </c>
      <c r="AE440" s="141">
        <f t="shared" ref="AE440" si="814">SUM(I440)</f>
        <v>0</v>
      </c>
      <c r="AF440" s="141">
        <f t="shared" ref="AF440" si="815">SUM(J440)</f>
        <v>0</v>
      </c>
      <c r="AG440" s="155">
        <f t="shared" ref="AG440" si="816">AE440-AF440</f>
        <v>0</v>
      </c>
      <c r="AH440" s="149">
        <f t="shared" ref="AH440" si="817">SUM(L440,U440)</f>
        <v>0</v>
      </c>
      <c r="AI440" s="149">
        <f t="shared" ref="AI440" si="818">SUM(F440,M440,V440,AB440)</f>
        <v>0</v>
      </c>
      <c r="AJ440" s="141">
        <f t="shared" ref="AJ440" si="819">SUM(G440,N440,W440,AC440)</f>
        <v>0</v>
      </c>
      <c r="AK440" s="150">
        <f t="shared" ref="AK440" si="820">SUM(H440,O440,X440,AD440)</f>
        <v>0</v>
      </c>
    </row>
    <row r="441" spans="1:37" x14ac:dyDescent="0.15">
      <c r="A441" s="282"/>
      <c r="B441" s="97">
        <v>2020</v>
      </c>
      <c r="C441" s="156" t="s">
        <v>81</v>
      </c>
      <c r="D441" s="143" t="s">
        <v>81</v>
      </c>
      <c r="E441" s="157" t="s">
        <v>81</v>
      </c>
      <c r="F441" s="143" t="s">
        <v>81</v>
      </c>
      <c r="G441" s="144" t="s">
        <v>81</v>
      </c>
      <c r="H441" s="145" t="s">
        <v>81</v>
      </c>
      <c r="I441" s="141">
        <f>'2020 CER'!$AF$3</f>
        <v>0</v>
      </c>
      <c r="J441" s="141">
        <f>'2020 CER'!$B$33</f>
        <v>0</v>
      </c>
      <c r="K441" s="148">
        <f t="shared" ref="K441" si="821">I441-J441</f>
        <v>0</v>
      </c>
      <c r="L441" s="141">
        <v>0</v>
      </c>
      <c r="M441" s="173">
        <f>Account_CP1!$ED$34-Account_CP1!$DX$34</f>
        <v>0</v>
      </c>
      <c r="N441" s="175">
        <f>Account_CP1!$EE$34-Account_CP1!$DY$34</f>
        <v>0</v>
      </c>
      <c r="O441" s="175">
        <f>Account_CP1!$EF$34-Account_CP1!$DZ$34</f>
        <v>0</v>
      </c>
      <c r="P441" s="141" t="s">
        <v>81</v>
      </c>
      <c r="Q441" s="150" t="s">
        <v>81</v>
      </c>
      <c r="R441" s="143" t="s">
        <v>81</v>
      </c>
      <c r="S441" s="143" t="s">
        <v>81</v>
      </c>
      <c r="T441" s="148" t="s">
        <v>81</v>
      </c>
      <c r="U441" s="141">
        <v>0</v>
      </c>
      <c r="V441" s="149" t="s">
        <v>81</v>
      </c>
      <c r="W441" s="141" t="s">
        <v>81</v>
      </c>
      <c r="X441" s="150" t="s">
        <v>81</v>
      </c>
      <c r="Y441" s="141" t="s">
        <v>81</v>
      </c>
      <c r="Z441" s="141" t="s">
        <v>81</v>
      </c>
      <c r="AA441" s="157" t="s">
        <v>81</v>
      </c>
      <c r="AB441" s="149" t="s">
        <v>81</v>
      </c>
      <c r="AC441" s="141" t="s">
        <v>81</v>
      </c>
      <c r="AD441" s="150" t="s">
        <v>81</v>
      </c>
      <c r="AE441" s="141">
        <f t="shared" ref="AE441" si="822">SUM(I441)</f>
        <v>0</v>
      </c>
      <c r="AF441" s="141">
        <f t="shared" ref="AF441" si="823">SUM(J441)</f>
        <v>0</v>
      </c>
      <c r="AG441" s="155">
        <f t="shared" ref="AG441" si="824">AE441-AF441</f>
        <v>0</v>
      </c>
      <c r="AH441" s="149">
        <f t="shared" ref="AH441" si="825">SUM(L441,U441)</f>
        <v>0</v>
      </c>
      <c r="AI441" s="149">
        <f t="shared" ref="AI441" si="826">SUM(F441,M441,V441,AB441)</f>
        <v>0</v>
      </c>
      <c r="AJ441" s="141">
        <f t="shared" ref="AJ441" si="827">SUM(G441,N441,W441,AC441)</f>
        <v>0</v>
      </c>
      <c r="AK441" s="150">
        <f t="shared" ref="AK441" si="828">SUM(H441,O441,X441,AD441)</f>
        <v>0</v>
      </c>
    </row>
    <row r="442" spans="1:37" x14ac:dyDescent="0.15">
      <c r="A442" s="282"/>
      <c r="B442" s="97">
        <v>2019</v>
      </c>
      <c r="C442" s="156" t="s">
        <v>81</v>
      </c>
      <c r="D442" s="143" t="s">
        <v>81</v>
      </c>
      <c r="E442" s="157" t="s">
        <v>81</v>
      </c>
      <c r="F442" s="143" t="s">
        <v>81</v>
      </c>
      <c r="G442" s="144" t="s">
        <v>81</v>
      </c>
      <c r="H442" s="145" t="s">
        <v>81</v>
      </c>
      <c r="I442" s="141">
        <f>'2019 CER'!$AF$3</f>
        <v>0</v>
      </c>
      <c r="J442" s="141">
        <f>'2019 CER'!$B$33</f>
        <v>0</v>
      </c>
      <c r="K442" s="148">
        <f t="shared" ref="K442:K453" si="829">I442-J442</f>
        <v>0</v>
      </c>
      <c r="L442" s="141">
        <v>0</v>
      </c>
      <c r="M442" s="173">
        <f>Account_CP1!$DX$34-Account_CP1!$DR$34</f>
        <v>0</v>
      </c>
      <c r="N442" s="175">
        <f>Account_CP1!$DY$34-Account_CP1!$DS$34</f>
        <v>0</v>
      </c>
      <c r="O442" s="175">
        <f>Account_CP1!$DZ$34-Account_CP1!$DT$34</f>
        <v>0</v>
      </c>
      <c r="P442" s="141" t="s">
        <v>81</v>
      </c>
      <c r="Q442" s="150" t="s">
        <v>81</v>
      </c>
      <c r="R442" s="143" t="s">
        <v>81</v>
      </c>
      <c r="S442" s="143" t="s">
        <v>81</v>
      </c>
      <c r="T442" s="148" t="s">
        <v>81</v>
      </c>
      <c r="U442" s="141">
        <v>0</v>
      </c>
      <c r="V442" s="149" t="s">
        <v>81</v>
      </c>
      <c r="W442" s="141" t="s">
        <v>81</v>
      </c>
      <c r="X442" s="150" t="s">
        <v>81</v>
      </c>
      <c r="Y442" s="141" t="s">
        <v>81</v>
      </c>
      <c r="Z442" s="141" t="s">
        <v>81</v>
      </c>
      <c r="AA442" s="157" t="s">
        <v>81</v>
      </c>
      <c r="AB442" s="149" t="s">
        <v>81</v>
      </c>
      <c r="AC442" s="141" t="s">
        <v>81</v>
      </c>
      <c r="AD442" s="150" t="s">
        <v>81</v>
      </c>
      <c r="AE442" s="141">
        <f t="shared" ref="AE442:AF445" si="830">SUM(I442)</f>
        <v>0</v>
      </c>
      <c r="AF442" s="141">
        <f t="shared" ref="AF442" si="831">SUM(J442)</f>
        <v>0</v>
      </c>
      <c r="AG442" s="155">
        <f t="shared" ref="AG442:AG453" si="832">AE442-AF442</f>
        <v>0</v>
      </c>
      <c r="AH442" s="149">
        <f t="shared" ref="AH442" si="833">SUM(L442,U442)</f>
        <v>0</v>
      </c>
      <c r="AI442" s="149">
        <f t="shared" ref="AI442:AK453" si="834">SUM(F442,M442,V442,AB442)</f>
        <v>0</v>
      </c>
      <c r="AJ442" s="141">
        <f t="shared" si="834"/>
        <v>0</v>
      </c>
      <c r="AK442" s="150">
        <f t="shared" si="834"/>
        <v>0</v>
      </c>
    </row>
    <row r="443" spans="1:37" x14ac:dyDescent="0.15">
      <c r="A443" s="282"/>
      <c r="B443" s="97">
        <v>2018</v>
      </c>
      <c r="C443" s="156" t="s">
        <v>81</v>
      </c>
      <c r="D443" s="143" t="s">
        <v>81</v>
      </c>
      <c r="E443" s="157" t="s">
        <v>81</v>
      </c>
      <c r="F443" s="143" t="s">
        <v>81</v>
      </c>
      <c r="G443" s="144" t="s">
        <v>81</v>
      </c>
      <c r="H443" s="145" t="s">
        <v>81</v>
      </c>
      <c r="I443" s="141">
        <f>'2018 CER'!$AF$3</f>
        <v>0</v>
      </c>
      <c r="J443" s="141">
        <f>'2018 CER'!$B$33</f>
        <v>0</v>
      </c>
      <c r="K443" s="148">
        <f t="shared" si="829"/>
        <v>0</v>
      </c>
      <c r="L443" s="141">
        <v>0</v>
      </c>
      <c r="M443" s="173">
        <f>Account_CP1!$DR$34-Account_CP1!$DL$34</f>
        <v>0</v>
      </c>
      <c r="N443" s="175">
        <f>Account_CP1!$DS$34-Account_CP1!$DM$34</f>
        <v>0</v>
      </c>
      <c r="O443" s="175">
        <f>Account_CP1!$DT$34-Account_CP1!$DN$34</f>
        <v>0</v>
      </c>
      <c r="P443" s="141" t="s">
        <v>81</v>
      </c>
      <c r="Q443" s="150" t="s">
        <v>81</v>
      </c>
      <c r="R443" s="143" t="s">
        <v>81</v>
      </c>
      <c r="S443" s="143" t="s">
        <v>81</v>
      </c>
      <c r="T443" s="148" t="s">
        <v>81</v>
      </c>
      <c r="U443" s="141">
        <v>0</v>
      </c>
      <c r="V443" s="149" t="s">
        <v>81</v>
      </c>
      <c r="W443" s="141" t="s">
        <v>81</v>
      </c>
      <c r="X443" s="150" t="s">
        <v>81</v>
      </c>
      <c r="Y443" s="141" t="s">
        <v>81</v>
      </c>
      <c r="Z443" s="141" t="s">
        <v>81</v>
      </c>
      <c r="AA443" s="157" t="s">
        <v>81</v>
      </c>
      <c r="AB443" s="149" t="s">
        <v>81</v>
      </c>
      <c r="AC443" s="141" t="s">
        <v>81</v>
      </c>
      <c r="AD443" s="150" t="s">
        <v>81</v>
      </c>
      <c r="AE443" s="141">
        <f t="shared" si="830"/>
        <v>0</v>
      </c>
      <c r="AF443" s="141">
        <f t="shared" si="830"/>
        <v>0</v>
      </c>
      <c r="AG443" s="155">
        <f t="shared" si="832"/>
        <v>0</v>
      </c>
      <c r="AH443" s="149">
        <f t="shared" si="729"/>
        <v>0</v>
      </c>
      <c r="AI443" s="149">
        <f t="shared" si="834"/>
        <v>0</v>
      </c>
      <c r="AJ443" s="141">
        <f t="shared" si="834"/>
        <v>0</v>
      </c>
      <c r="AK443" s="150">
        <f t="shared" si="834"/>
        <v>0</v>
      </c>
    </row>
    <row r="444" spans="1:37" x14ac:dyDescent="0.15">
      <c r="A444" s="282"/>
      <c r="B444" s="97">
        <v>2017</v>
      </c>
      <c r="C444" s="156" t="s">
        <v>81</v>
      </c>
      <c r="D444" s="143" t="s">
        <v>81</v>
      </c>
      <c r="E444" s="157" t="s">
        <v>81</v>
      </c>
      <c r="F444" s="143" t="s">
        <v>81</v>
      </c>
      <c r="G444" s="144" t="s">
        <v>81</v>
      </c>
      <c r="H444" s="145" t="s">
        <v>81</v>
      </c>
      <c r="I444" s="141">
        <f>'2017 CER'!$AF$3</f>
        <v>0</v>
      </c>
      <c r="J444" s="141">
        <f>'2017 CER'!$B$33</f>
        <v>0</v>
      </c>
      <c r="K444" s="148">
        <f t="shared" si="829"/>
        <v>0</v>
      </c>
      <c r="L444" s="141">
        <v>0</v>
      </c>
      <c r="M444" s="173">
        <f>Account_CP1!$DL$34-Account_CP1!$DF$34</f>
        <v>0</v>
      </c>
      <c r="N444" s="175">
        <f>Account_CP1!$DM$34-Account_CP1!$DG$34</f>
        <v>0</v>
      </c>
      <c r="O444" s="175">
        <f>Account_CP1!$DN$34-Account_CP1!$DH$34</f>
        <v>0</v>
      </c>
      <c r="P444" s="141" t="s">
        <v>81</v>
      </c>
      <c r="Q444" s="150" t="s">
        <v>81</v>
      </c>
      <c r="R444" s="143" t="s">
        <v>81</v>
      </c>
      <c r="S444" s="143" t="s">
        <v>81</v>
      </c>
      <c r="T444" s="148" t="s">
        <v>81</v>
      </c>
      <c r="U444" s="141">
        <v>0</v>
      </c>
      <c r="V444" s="149" t="s">
        <v>81</v>
      </c>
      <c r="W444" s="141" t="s">
        <v>81</v>
      </c>
      <c r="X444" s="150" t="s">
        <v>81</v>
      </c>
      <c r="Y444" s="141" t="s">
        <v>81</v>
      </c>
      <c r="Z444" s="141" t="s">
        <v>81</v>
      </c>
      <c r="AA444" s="157" t="s">
        <v>81</v>
      </c>
      <c r="AB444" s="149" t="s">
        <v>81</v>
      </c>
      <c r="AC444" s="141" t="s">
        <v>81</v>
      </c>
      <c r="AD444" s="150" t="s">
        <v>81</v>
      </c>
      <c r="AE444" s="141">
        <f t="shared" si="830"/>
        <v>0</v>
      </c>
      <c r="AF444" s="141">
        <f t="shared" si="830"/>
        <v>0</v>
      </c>
      <c r="AG444" s="155">
        <f t="shared" si="832"/>
        <v>0</v>
      </c>
      <c r="AH444" s="149">
        <f t="shared" si="729"/>
        <v>0</v>
      </c>
      <c r="AI444" s="149">
        <f t="shared" si="834"/>
        <v>0</v>
      </c>
      <c r="AJ444" s="141">
        <f t="shared" si="834"/>
        <v>0</v>
      </c>
      <c r="AK444" s="150">
        <f t="shared" si="834"/>
        <v>0</v>
      </c>
    </row>
    <row r="445" spans="1:37" x14ac:dyDescent="0.15">
      <c r="A445" s="282"/>
      <c r="B445" s="98">
        <v>2016</v>
      </c>
      <c r="C445" s="156" t="s">
        <v>81</v>
      </c>
      <c r="D445" s="143" t="s">
        <v>81</v>
      </c>
      <c r="E445" s="157" t="s">
        <v>81</v>
      </c>
      <c r="F445" s="143" t="s">
        <v>81</v>
      </c>
      <c r="G445" s="144" t="s">
        <v>81</v>
      </c>
      <c r="H445" s="145" t="s">
        <v>81</v>
      </c>
      <c r="I445" s="141">
        <f>'2016 CER'!AF3</f>
        <v>0</v>
      </c>
      <c r="J445" s="141">
        <f>'2016 CER'!B33</f>
        <v>0</v>
      </c>
      <c r="K445" s="148">
        <f t="shared" si="829"/>
        <v>0</v>
      </c>
      <c r="L445" s="141">
        <v>0</v>
      </c>
      <c r="M445" s="173">
        <f>Account_CP1!DF34-Account_CP1!CZ34</f>
        <v>0</v>
      </c>
      <c r="N445" s="175">
        <f>Account_CP1!DG34-Account_CP1!DA34</f>
        <v>0</v>
      </c>
      <c r="O445" s="175">
        <f>Account_CP1!DH34-Account_CP1!DB34</f>
        <v>0</v>
      </c>
      <c r="P445" s="141" t="s">
        <v>81</v>
      </c>
      <c r="Q445" s="150" t="s">
        <v>81</v>
      </c>
      <c r="R445" s="143" t="s">
        <v>81</v>
      </c>
      <c r="S445" s="143" t="s">
        <v>81</v>
      </c>
      <c r="T445" s="148" t="s">
        <v>81</v>
      </c>
      <c r="U445" s="141">
        <v>0</v>
      </c>
      <c r="V445" s="149" t="s">
        <v>81</v>
      </c>
      <c r="W445" s="141" t="s">
        <v>81</v>
      </c>
      <c r="X445" s="150" t="s">
        <v>81</v>
      </c>
      <c r="Y445" s="141" t="s">
        <v>81</v>
      </c>
      <c r="Z445" s="141" t="s">
        <v>81</v>
      </c>
      <c r="AA445" s="157" t="s">
        <v>81</v>
      </c>
      <c r="AB445" s="149" t="s">
        <v>81</v>
      </c>
      <c r="AC445" s="141" t="s">
        <v>81</v>
      </c>
      <c r="AD445" s="150" t="s">
        <v>81</v>
      </c>
      <c r="AE445" s="141">
        <f t="shared" si="830"/>
        <v>0</v>
      </c>
      <c r="AF445" s="141">
        <f t="shared" si="830"/>
        <v>0</v>
      </c>
      <c r="AG445" s="155">
        <f>AE445-AF445</f>
        <v>0</v>
      </c>
      <c r="AH445" s="149">
        <f t="shared" si="729"/>
        <v>0</v>
      </c>
      <c r="AI445" s="149">
        <f t="shared" si="834"/>
        <v>0</v>
      </c>
      <c r="AJ445" s="141">
        <f t="shared" si="834"/>
        <v>0</v>
      </c>
      <c r="AK445" s="150">
        <f t="shared" si="834"/>
        <v>0</v>
      </c>
    </row>
    <row r="446" spans="1:37" x14ac:dyDescent="0.15">
      <c r="A446" s="282"/>
      <c r="B446" s="98">
        <v>2015</v>
      </c>
      <c r="C446" s="156">
        <f>'2015 AAU'!AE3</f>
        <v>0</v>
      </c>
      <c r="D446" s="143">
        <f>'2015 AAU'!B32</f>
        <v>706416</v>
      </c>
      <c r="E446" s="157">
        <f t="shared" ref="E446:E453" si="835">C446-D446</f>
        <v>-706416</v>
      </c>
      <c r="F446" s="143">
        <f>Account_CP1!AX34-Account_CP1!AR34</f>
        <v>139023568</v>
      </c>
      <c r="G446" s="144">
        <f>Account_CP1!AY34-Account_CP1!AS34</f>
        <v>0</v>
      </c>
      <c r="H446" s="145">
        <f>Account_CP1!AZ34-Account_CP1!AT34</f>
        <v>0</v>
      </c>
      <c r="I446" s="141">
        <f>'2015 CER'!AF3</f>
        <v>218923</v>
      </c>
      <c r="J446" s="141">
        <f>'2015 CER'!B33</f>
        <v>0</v>
      </c>
      <c r="K446" s="148">
        <f t="shared" si="829"/>
        <v>218923</v>
      </c>
      <c r="L446" s="141">
        <v>0</v>
      </c>
      <c r="M446" s="173">
        <f>Account_CP1!CZ34-Account_CP1!CT34</f>
        <v>218923</v>
      </c>
      <c r="N446" s="175">
        <f>Account_CP1!DA34-Account_CP1!CU34</f>
        <v>0</v>
      </c>
      <c r="O446" s="175">
        <f>Account_CP1!DB34-Account_CP1!CV34</f>
        <v>0</v>
      </c>
      <c r="P446" s="141" t="s">
        <v>81</v>
      </c>
      <c r="Q446" s="150" t="s">
        <v>81</v>
      </c>
      <c r="R446" s="143">
        <f>'2015 ERU'!AE3</f>
        <v>487493</v>
      </c>
      <c r="S446" s="143">
        <f>'2015 ERU'!B32</f>
        <v>0</v>
      </c>
      <c r="T446" s="148">
        <f t="shared" ref="T446:T453" si="836">R446-S446</f>
        <v>487493</v>
      </c>
      <c r="U446" s="141">
        <v>0</v>
      </c>
      <c r="V446" s="149">
        <f>Account_CP1!GF34-Account_CP1!FZ34</f>
        <v>487493</v>
      </c>
      <c r="W446" s="141">
        <f>Account_CP1!GG34-Account_CP1!GA34</f>
        <v>0</v>
      </c>
      <c r="X446" s="150">
        <f>Account_CP1!GH34-Account_CP1!GB34</f>
        <v>0</v>
      </c>
      <c r="Y446" s="141">
        <v>0</v>
      </c>
      <c r="Z446" s="141">
        <v>0</v>
      </c>
      <c r="AA446" s="157">
        <f t="shared" ref="AA446:AA453" si="837">Y446-Z446</f>
        <v>0</v>
      </c>
      <c r="AB446" s="149">
        <f>Account_CP1!HJ34-Account_CP1!HD34</f>
        <v>5090172</v>
      </c>
      <c r="AC446" s="143">
        <f>Account_CP1!HK34-Account_CP1!HE34</f>
        <v>321791</v>
      </c>
      <c r="AD446" s="171">
        <f>Account_CP1!HL34-Account_CP1!HF34</f>
        <v>0</v>
      </c>
      <c r="AE446" s="143">
        <f t="shared" ref="AE446:AF453" si="838">SUM(C446+I446+R446+Y446)</f>
        <v>706416</v>
      </c>
      <c r="AF446" s="143">
        <f t="shared" si="838"/>
        <v>706416</v>
      </c>
      <c r="AG446" s="155">
        <f t="shared" si="832"/>
        <v>0</v>
      </c>
      <c r="AH446" s="149">
        <f t="shared" si="729"/>
        <v>0</v>
      </c>
      <c r="AI446" s="149">
        <f t="shared" si="834"/>
        <v>144820156</v>
      </c>
      <c r="AJ446" s="141">
        <f t="shared" si="834"/>
        <v>321791</v>
      </c>
      <c r="AK446" s="150">
        <f t="shared" si="834"/>
        <v>0</v>
      </c>
    </row>
    <row r="447" spans="1:37" x14ac:dyDescent="0.15">
      <c r="A447" s="282"/>
      <c r="B447" s="98">
        <v>2014</v>
      </c>
      <c r="C447" s="156">
        <f>'2014 AAU'!AE3</f>
        <v>0</v>
      </c>
      <c r="D447" s="143">
        <f>'2014 AAU'!B32</f>
        <v>0</v>
      </c>
      <c r="E447" s="157">
        <f t="shared" si="835"/>
        <v>0</v>
      </c>
      <c r="F447" s="143">
        <f>Account_CP1!AR34-Account_CP1!AL34</f>
        <v>0</v>
      </c>
      <c r="G447" s="144">
        <f>Account_CP1!AS34-Account_CP1!AM34</f>
        <v>0</v>
      </c>
      <c r="H447" s="145">
        <f>Account_CP1!AT34-Account_CP1!AN34</f>
        <v>0</v>
      </c>
      <c r="I447" s="141">
        <f>'2014 CER'!AF3</f>
        <v>0</v>
      </c>
      <c r="J447" s="141">
        <f>'2014 CER'!B33</f>
        <v>0</v>
      </c>
      <c r="K447" s="148">
        <f t="shared" si="829"/>
        <v>0</v>
      </c>
      <c r="L447" s="141">
        <v>0</v>
      </c>
      <c r="M447" s="173">
        <f>Account_CP1!CT34-Account_CP1!CN34</f>
        <v>0</v>
      </c>
      <c r="N447" s="175">
        <f>Account_CP1!CU34-Account_CP1!CO34</f>
        <v>0</v>
      </c>
      <c r="O447" s="175">
        <f>Account_CP1!CV34-Account_CP1!CP34</f>
        <v>0</v>
      </c>
      <c r="P447" s="141" t="s">
        <v>81</v>
      </c>
      <c r="Q447" s="150" t="s">
        <v>81</v>
      </c>
      <c r="R447" s="143">
        <f>'2014 ERU'!AE3</f>
        <v>0</v>
      </c>
      <c r="S447" s="143">
        <f>'2014 ERU'!B32</f>
        <v>0</v>
      </c>
      <c r="T447" s="148">
        <f t="shared" si="836"/>
        <v>0</v>
      </c>
      <c r="U447" s="141">
        <v>0</v>
      </c>
      <c r="V447" s="149">
        <f>Account_CP1!FZ34-Account_CP1!FT34</f>
        <v>0</v>
      </c>
      <c r="W447" s="141">
        <f>Account_CP1!GA34-Account_CP1!FU34</f>
        <v>0</v>
      </c>
      <c r="X447" s="150">
        <f>Account_CP1!GB34-Account_CP1!FV34</f>
        <v>0</v>
      </c>
      <c r="Y447" s="141">
        <v>0</v>
      </c>
      <c r="Z447" s="141">
        <v>0</v>
      </c>
      <c r="AA447" s="157">
        <f t="shared" si="837"/>
        <v>0</v>
      </c>
      <c r="AB447" s="149">
        <f>Account_CP1!HD34-Account_CP1!GX34</f>
        <v>0</v>
      </c>
      <c r="AC447" s="143">
        <f>Account_CP1!HE34-Account_CP1!GY34</f>
        <v>0</v>
      </c>
      <c r="AD447" s="171">
        <f>Account_CP1!HF34-Account_CP1!GZ34</f>
        <v>0</v>
      </c>
      <c r="AE447" s="143">
        <f t="shared" si="838"/>
        <v>0</v>
      </c>
      <c r="AF447" s="143">
        <f t="shared" si="838"/>
        <v>0</v>
      </c>
      <c r="AG447" s="155">
        <f t="shared" si="832"/>
        <v>0</v>
      </c>
      <c r="AH447" s="149">
        <f t="shared" si="729"/>
        <v>0</v>
      </c>
      <c r="AI447" s="149">
        <f t="shared" si="834"/>
        <v>0</v>
      </c>
      <c r="AJ447" s="141">
        <f t="shared" si="834"/>
        <v>0</v>
      </c>
      <c r="AK447" s="150">
        <f t="shared" si="834"/>
        <v>0</v>
      </c>
    </row>
    <row r="448" spans="1:37" x14ac:dyDescent="0.15">
      <c r="A448" s="282"/>
      <c r="B448" s="98">
        <v>2013</v>
      </c>
      <c r="C448" s="156">
        <f>'2013 AAU'!AE3</f>
        <v>0</v>
      </c>
      <c r="D448" s="143">
        <f>'2013 AAU'!B32</f>
        <v>0</v>
      </c>
      <c r="E448" s="157">
        <f t="shared" si="835"/>
        <v>0</v>
      </c>
      <c r="F448" s="143">
        <f>Account_CP1!AL34-Account_CP1!AF34</f>
        <v>0</v>
      </c>
      <c r="G448" s="144">
        <f>Account_CP1!AM34-Account_CP1!AG34</f>
        <v>0</v>
      </c>
      <c r="H448" s="145">
        <f>Account_CP1!AN34-Account_CP1!AH34</f>
        <v>0</v>
      </c>
      <c r="I448" s="141">
        <f>'2013 CER'!AF3</f>
        <v>0</v>
      </c>
      <c r="J448" s="141">
        <f>'2013 CER'!B33</f>
        <v>0</v>
      </c>
      <c r="K448" s="148">
        <f t="shared" si="829"/>
        <v>0</v>
      </c>
      <c r="L448" s="141">
        <v>0</v>
      </c>
      <c r="M448" s="173">
        <f>Account_CP1!CN34-Account_CP1!CH34</f>
        <v>0</v>
      </c>
      <c r="N448" s="175">
        <f>Account_CP1!CO34-Account_CP1!CI34</f>
        <v>0</v>
      </c>
      <c r="O448" s="175">
        <f>Account_CP1!CP34-Account_CP1!CJ34</f>
        <v>0</v>
      </c>
      <c r="P448" s="141" t="s">
        <v>81</v>
      </c>
      <c r="Q448" s="150" t="s">
        <v>81</v>
      </c>
      <c r="R448" s="143">
        <f>'2013 ERU'!AE3</f>
        <v>0</v>
      </c>
      <c r="S448" s="143">
        <f>'2013 ERU'!B32</f>
        <v>0</v>
      </c>
      <c r="T448" s="148">
        <f t="shared" si="836"/>
        <v>0</v>
      </c>
      <c r="U448" s="141">
        <v>0</v>
      </c>
      <c r="V448" s="149">
        <f>Account_CP1!FT34-Account_CP1!FN34</f>
        <v>0</v>
      </c>
      <c r="W448" s="141">
        <f>Account_CP1!FU34-Account_CP1!FO34</f>
        <v>0</v>
      </c>
      <c r="X448" s="150">
        <f>Account_CP1!FV34-Account_CP1!FP34</f>
        <v>0</v>
      </c>
      <c r="Y448" s="141">
        <v>0</v>
      </c>
      <c r="Z448" s="141">
        <v>0</v>
      </c>
      <c r="AA448" s="157">
        <f t="shared" si="837"/>
        <v>0</v>
      </c>
      <c r="AB448" s="149">
        <f>Account_CP1!GX34-Account_CP1!GR34</f>
        <v>0</v>
      </c>
      <c r="AC448" s="143">
        <f>Account_CP1!GY34-Account_CP1!GS34</f>
        <v>0</v>
      </c>
      <c r="AD448" s="171">
        <f>Account_CP1!GZ34-Account_CP1!GT34</f>
        <v>0</v>
      </c>
      <c r="AE448" s="143">
        <f t="shared" si="838"/>
        <v>0</v>
      </c>
      <c r="AF448" s="143">
        <f t="shared" si="838"/>
        <v>0</v>
      </c>
      <c r="AG448" s="155">
        <f t="shared" si="832"/>
        <v>0</v>
      </c>
      <c r="AH448" s="149">
        <f t="shared" si="729"/>
        <v>0</v>
      </c>
      <c r="AI448" s="149">
        <f t="shared" si="834"/>
        <v>0</v>
      </c>
      <c r="AJ448" s="141">
        <f t="shared" si="834"/>
        <v>0</v>
      </c>
      <c r="AK448" s="150">
        <f t="shared" si="834"/>
        <v>0</v>
      </c>
    </row>
    <row r="449" spans="1:37" x14ac:dyDescent="0.15">
      <c r="A449" s="282"/>
      <c r="B449" s="98">
        <v>2012</v>
      </c>
      <c r="C449" s="156">
        <f>'2012 AAU'!AE3</f>
        <v>0</v>
      </c>
      <c r="D449" s="143">
        <f>'2012 AAU'!B32</f>
        <v>0</v>
      </c>
      <c r="E449" s="157">
        <f t="shared" si="835"/>
        <v>0</v>
      </c>
      <c r="F449" s="143">
        <f>Account_CP1!AF34-Account_CP1!Z34</f>
        <v>0</v>
      </c>
      <c r="G449" s="144">
        <f>Account_CP1!AG34-Account_CP1!AA34</f>
        <v>0</v>
      </c>
      <c r="H449" s="145">
        <f>Account_CP1!AH34-Account_CP1!AB34</f>
        <v>0</v>
      </c>
      <c r="I449" s="141">
        <f>'2012 CER'!AF3</f>
        <v>0</v>
      </c>
      <c r="J449" s="141">
        <f>'2012 CER'!B33</f>
        <v>0</v>
      </c>
      <c r="K449" s="148">
        <f t="shared" si="829"/>
        <v>0</v>
      </c>
      <c r="L449" s="141">
        <v>0</v>
      </c>
      <c r="M449" s="173">
        <f>Account_CP1!CH34-Account_CP1!CB34</f>
        <v>0</v>
      </c>
      <c r="N449" s="175">
        <f>Account_CP1!CI34-Account_CP1!CC34</f>
        <v>0</v>
      </c>
      <c r="O449" s="175">
        <f>Account_CP1!CJ34-Account_CP1!CD34</f>
        <v>0</v>
      </c>
      <c r="P449" s="141" t="s">
        <v>81</v>
      </c>
      <c r="Q449" s="150" t="s">
        <v>81</v>
      </c>
      <c r="R449" s="143">
        <f>'2012 ERU'!AE3</f>
        <v>0</v>
      </c>
      <c r="S449" s="143">
        <f>'2012 ERU'!B32</f>
        <v>0</v>
      </c>
      <c r="T449" s="148">
        <f t="shared" si="836"/>
        <v>0</v>
      </c>
      <c r="U449" s="141">
        <v>0</v>
      </c>
      <c r="V449" s="149">
        <f>Account_CP1!FN34-Account_CP1!FH34</f>
        <v>0</v>
      </c>
      <c r="W449" s="141">
        <f>Account_CP1!FO34-Account_CP1!FI34</f>
        <v>0</v>
      </c>
      <c r="X449" s="150">
        <f>Account_CP1!FP34-Account_CP1!FJ34</f>
        <v>0</v>
      </c>
      <c r="Y449" s="143">
        <f>'2012 RMU'!AE3</f>
        <v>0</v>
      </c>
      <c r="Z449" s="143">
        <f>'2012 RMU'!B32</f>
        <v>0</v>
      </c>
      <c r="AA449" s="157">
        <f t="shared" si="837"/>
        <v>0</v>
      </c>
      <c r="AB449" s="149">
        <f>Account_CP1!GR34-Account_CP1!GL34</f>
        <v>0</v>
      </c>
      <c r="AC449" s="143">
        <f>Account_CP1!GS34-Account_CP1!GM34</f>
        <v>0</v>
      </c>
      <c r="AD449" s="171">
        <f>Account_CP1!GT34-Account_CP1!GN34</f>
        <v>0</v>
      </c>
      <c r="AE449" s="143">
        <f t="shared" si="838"/>
        <v>0</v>
      </c>
      <c r="AF449" s="143">
        <f t="shared" si="838"/>
        <v>0</v>
      </c>
      <c r="AG449" s="155">
        <f t="shared" si="832"/>
        <v>0</v>
      </c>
      <c r="AH449" s="149">
        <f t="shared" si="729"/>
        <v>0</v>
      </c>
      <c r="AI449" s="149">
        <f t="shared" si="834"/>
        <v>0</v>
      </c>
      <c r="AJ449" s="141">
        <f t="shared" si="834"/>
        <v>0</v>
      </c>
      <c r="AK449" s="150">
        <f t="shared" si="834"/>
        <v>0</v>
      </c>
    </row>
    <row r="450" spans="1:37" x14ac:dyDescent="0.15">
      <c r="A450" s="282"/>
      <c r="B450" s="98">
        <v>2011</v>
      </c>
      <c r="C450" s="156">
        <f>'2011 AAU'!AE3</f>
        <v>0</v>
      </c>
      <c r="D450" s="143">
        <f>'2011 AAU'!B32</f>
        <v>0</v>
      </c>
      <c r="E450" s="157">
        <f t="shared" si="835"/>
        <v>0</v>
      </c>
      <c r="F450" s="143">
        <f>Account_CP1!Z34-Account_CP1!T34</f>
        <v>0</v>
      </c>
      <c r="G450" s="144">
        <f>Account_CP1!AA34-Account_CP1!U34</f>
        <v>0</v>
      </c>
      <c r="H450" s="145">
        <f>Account_CP1!AB34-Account_CP1!V34</f>
        <v>0</v>
      </c>
      <c r="I450" s="141">
        <f>'2011 CER'!AF3</f>
        <v>0</v>
      </c>
      <c r="J450" s="141">
        <f>'2011 CER'!B33</f>
        <v>0</v>
      </c>
      <c r="K450" s="148">
        <f t="shared" si="829"/>
        <v>0</v>
      </c>
      <c r="L450" s="141">
        <v>0</v>
      </c>
      <c r="M450" s="173">
        <f>Account_CP1!CB34-Account_CP1!BV34</f>
        <v>0</v>
      </c>
      <c r="N450" s="175">
        <f>Account_CP1!CC34-Account_CP1!BW34</f>
        <v>0</v>
      </c>
      <c r="O450" s="175">
        <f>Account_CP1!CD34-Account_CP1!BX34</f>
        <v>0</v>
      </c>
      <c r="P450" s="141" t="s">
        <v>81</v>
      </c>
      <c r="Q450" s="150" t="s">
        <v>81</v>
      </c>
      <c r="R450" s="143">
        <f>'2011 ERU'!AE3</f>
        <v>0</v>
      </c>
      <c r="S450" s="143">
        <f>'2011 ERU'!B32</f>
        <v>0</v>
      </c>
      <c r="T450" s="148">
        <f t="shared" si="836"/>
        <v>0</v>
      </c>
      <c r="U450" s="141">
        <v>0</v>
      </c>
      <c r="V450" s="149">
        <f>Account_CP1!FH34-Account_CP1!FB34</f>
        <v>0</v>
      </c>
      <c r="W450" s="141">
        <f>Account_CP1!FI34-Account_CP1!FC34</f>
        <v>0</v>
      </c>
      <c r="X450" s="150">
        <f>Account_CP1!FJ34-Account_CP1!FD34</f>
        <v>0</v>
      </c>
      <c r="Y450" s="143">
        <f>'2011 RMU'!AE3</f>
        <v>0</v>
      </c>
      <c r="Z450" s="143">
        <f>'2011 RMU'!B32</f>
        <v>0</v>
      </c>
      <c r="AA450" s="157">
        <f t="shared" si="837"/>
        <v>0</v>
      </c>
      <c r="AB450" s="149">
        <f>Account_CP1!GL34</f>
        <v>0</v>
      </c>
      <c r="AC450" s="143">
        <f>Account_CP1!GM34</f>
        <v>0</v>
      </c>
      <c r="AD450" s="171">
        <f>Account_CP1!GN34</f>
        <v>0</v>
      </c>
      <c r="AE450" s="143">
        <f t="shared" si="838"/>
        <v>0</v>
      </c>
      <c r="AF450" s="143">
        <f t="shared" si="838"/>
        <v>0</v>
      </c>
      <c r="AG450" s="155">
        <f t="shared" si="832"/>
        <v>0</v>
      </c>
      <c r="AH450" s="149">
        <f t="shared" si="729"/>
        <v>0</v>
      </c>
      <c r="AI450" s="149">
        <f t="shared" si="834"/>
        <v>0</v>
      </c>
      <c r="AJ450" s="141">
        <f t="shared" si="834"/>
        <v>0</v>
      </c>
      <c r="AK450" s="150">
        <f t="shared" si="834"/>
        <v>0</v>
      </c>
    </row>
    <row r="451" spans="1:37" x14ac:dyDescent="0.15">
      <c r="A451" s="282"/>
      <c r="B451" s="98">
        <v>2010</v>
      </c>
      <c r="C451" s="156">
        <f>'2010 AAU'!AE3</f>
        <v>0</v>
      </c>
      <c r="D451" s="143">
        <f>'2010 AAU'!B32</f>
        <v>0</v>
      </c>
      <c r="E451" s="157">
        <f t="shared" si="835"/>
        <v>0</v>
      </c>
      <c r="F451" s="143">
        <f>Account_CP1!T34</f>
        <v>0</v>
      </c>
      <c r="G451" s="144">
        <f>Account_CP1!U34</f>
        <v>0</v>
      </c>
      <c r="H451" s="145">
        <f>Account_CP1!V34</f>
        <v>0</v>
      </c>
      <c r="I451" s="141">
        <f>'2010 CER'!AF3</f>
        <v>0</v>
      </c>
      <c r="J451" s="141">
        <f>'2010 CER'!B33</f>
        <v>0</v>
      </c>
      <c r="K451" s="148">
        <f t="shared" si="829"/>
        <v>0</v>
      </c>
      <c r="L451" s="141">
        <v>0</v>
      </c>
      <c r="M451" s="149" t="s">
        <v>81</v>
      </c>
      <c r="N451" s="141" t="s">
        <v>81</v>
      </c>
      <c r="O451" s="141" t="s">
        <v>81</v>
      </c>
      <c r="P451" s="141" t="s">
        <v>81</v>
      </c>
      <c r="Q451" s="150" t="s">
        <v>81</v>
      </c>
      <c r="R451" s="143">
        <f>'2010 ERU'!AE3</f>
        <v>0</v>
      </c>
      <c r="S451" s="143">
        <f>'2010 ERU'!B32</f>
        <v>0</v>
      </c>
      <c r="T451" s="148">
        <f t="shared" si="836"/>
        <v>0</v>
      </c>
      <c r="U451" s="141">
        <v>0</v>
      </c>
      <c r="V451" s="149">
        <f>Account_CP1!FB34-Account_CP1!EV34</f>
        <v>0</v>
      </c>
      <c r="W451" s="141">
        <f>Account_CP1!FC34-Account_CP1!EW34</f>
        <v>0</v>
      </c>
      <c r="X451" s="150">
        <f>Account_CP1!FD34-Account_CP1!EX34</f>
        <v>0</v>
      </c>
      <c r="Y451" s="143">
        <v>0</v>
      </c>
      <c r="Z451" s="143">
        <v>0</v>
      </c>
      <c r="AA451" s="157">
        <f t="shared" si="837"/>
        <v>0</v>
      </c>
      <c r="AB451" s="149" t="s">
        <v>81</v>
      </c>
      <c r="AC451" s="143" t="s">
        <v>81</v>
      </c>
      <c r="AD451" s="171" t="s">
        <v>81</v>
      </c>
      <c r="AE451" s="143">
        <f t="shared" si="838"/>
        <v>0</v>
      </c>
      <c r="AF451" s="143">
        <f t="shared" si="838"/>
        <v>0</v>
      </c>
      <c r="AG451" s="155">
        <f t="shared" si="832"/>
        <v>0</v>
      </c>
      <c r="AH451" s="149">
        <f t="shared" si="729"/>
        <v>0</v>
      </c>
      <c r="AI451" s="149">
        <f t="shared" si="834"/>
        <v>0</v>
      </c>
      <c r="AJ451" s="141">
        <f t="shared" si="834"/>
        <v>0</v>
      </c>
      <c r="AK451" s="150">
        <f t="shared" si="834"/>
        <v>0</v>
      </c>
    </row>
    <row r="452" spans="1:37" x14ac:dyDescent="0.15">
      <c r="A452" s="282"/>
      <c r="B452" s="98">
        <v>2009</v>
      </c>
      <c r="C452" s="156">
        <f>'2009 AAU'!AE3</f>
        <v>0</v>
      </c>
      <c r="D452" s="143">
        <f>'2009 AAU'!B32</f>
        <v>0</v>
      </c>
      <c r="E452" s="157">
        <f t="shared" si="835"/>
        <v>0</v>
      </c>
      <c r="F452" s="143" t="str">
        <f>Account_CP1!N34</f>
        <v>n/a</v>
      </c>
      <c r="G452" s="144" t="str">
        <f>Account_CP1!O34</f>
        <v>n/a</v>
      </c>
      <c r="H452" s="145" t="str">
        <f>Account_CP1!P34</f>
        <v>n/a</v>
      </c>
      <c r="I452" s="141">
        <f>'2009 CER'!AF3</f>
        <v>0</v>
      </c>
      <c r="J452" s="141">
        <f>'2009 CER'!B33</f>
        <v>0</v>
      </c>
      <c r="K452" s="148">
        <f t="shared" si="829"/>
        <v>0</v>
      </c>
      <c r="L452" s="141">
        <v>0</v>
      </c>
      <c r="M452" s="149" t="s">
        <v>81</v>
      </c>
      <c r="N452" s="141" t="s">
        <v>81</v>
      </c>
      <c r="O452" s="141" t="s">
        <v>81</v>
      </c>
      <c r="P452" s="141" t="s">
        <v>81</v>
      </c>
      <c r="Q452" s="150" t="s">
        <v>81</v>
      </c>
      <c r="R452" s="143">
        <f>'2009 ERU'!AE3</f>
        <v>0</v>
      </c>
      <c r="S452" s="143">
        <f>'2009 ERU'!B32</f>
        <v>0</v>
      </c>
      <c r="T452" s="148">
        <f t="shared" si="836"/>
        <v>0</v>
      </c>
      <c r="U452" s="141">
        <v>0</v>
      </c>
      <c r="V452" s="149">
        <f>Account_CP1!EV34-Account_CP1!EP34</f>
        <v>0</v>
      </c>
      <c r="W452" s="141">
        <f>Account_CP1!EW34-Account_CP1!EQ34</f>
        <v>0</v>
      </c>
      <c r="X452" s="150">
        <f>Account_CP1!EX34-Account_CP1!ER34</f>
        <v>0</v>
      </c>
      <c r="Y452" s="143">
        <v>0</v>
      </c>
      <c r="Z452" s="143">
        <v>0</v>
      </c>
      <c r="AA452" s="157">
        <f t="shared" si="837"/>
        <v>0</v>
      </c>
      <c r="AB452" s="149" t="s">
        <v>81</v>
      </c>
      <c r="AC452" s="143" t="s">
        <v>81</v>
      </c>
      <c r="AD452" s="171" t="s">
        <v>81</v>
      </c>
      <c r="AE452" s="143">
        <f t="shared" si="838"/>
        <v>0</v>
      </c>
      <c r="AF452" s="143">
        <f t="shared" si="838"/>
        <v>0</v>
      </c>
      <c r="AG452" s="155">
        <f t="shared" si="832"/>
        <v>0</v>
      </c>
      <c r="AH452" s="149">
        <f t="shared" si="729"/>
        <v>0</v>
      </c>
      <c r="AI452" s="149">
        <f t="shared" si="834"/>
        <v>0</v>
      </c>
      <c r="AJ452" s="141">
        <f t="shared" si="834"/>
        <v>0</v>
      </c>
      <c r="AK452" s="150">
        <f t="shared" si="834"/>
        <v>0</v>
      </c>
    </row>
    <row r="453" spans="1:37" x14ac:dyDescent="0.15">
      <c r="A453" s="282"/>
      <c r="B453" s="98">
        <v>2008</v>
      </c>
      <c r="C453" s="156">
        <f>'2008 AAU'!AE3</f>
        <v>0</v>
      </c>
      <c r="D453" s="143">
        <f>'2008 AAU'!B32</f>
        <v>0</v>
      </c>
      <c r="E453" s="157">
        <f t="shared" si="835"/>
        <v>0</v>
      </c>
      <c r="F453" s="143" t="str">
        <f>Account_CP1!H34</f>
        <v>n/a</v>
      </c>
      <c r="G453" s="144" t="str">
        <f>Account_CP1!I34</f>
        <v>n/a</v>
      </c>
      <c r="H453" s="145" t="str">
        <f>Account_CP1!J34</f>
        <v>n/a</v>
      </c>
      <c r="I453" s="141">
        <f>'2008 CER'!AF3</f>
        <v>0</v>
      </c>
      <c r="J453" s="141">
        <f>'2008 CER'!B33</f>
        <v>0</v>
      </c>
      <c r="K453" s="148">
        <f t="shared" si="829"/>
        <v>0</v>
      </c>
      <c r="L453" s="141">
        <v>0</v>
      </c>
      <c r="M453" s="149" t="str">
        <f>Account_CP1!BJ34</f>
        <v>n/a</v>
      </c>
      <c r="N453" s="141" t="str">
        <f>Account_CP1!BK34</f>
        <v>n/a</v>
      </c>
      <c r="O453" s="141" t="str">
        <f>Account_CP1!BL34</f>
        <v>n/a</v>
      </c>
      <c r="P453" s="141" t="s">
        <v>81</v>
      </c>
      <c r="Q453" s="150" t="s">
        <v>81</v>
      </c>
      <c r="R453" s="143">
        <v>0</v>
      </c>
      <c r="S453" s="143">
        <v>0</v>
      </c>
      <c r="T453" s="148">
        <f t="shared" si="836"/>
        <v>0</v>
      </c>
      <c r="U453" s="141">
        <v>0</v>
      </c>
      <c r="V453" s="149">
        <f>Account_CP1!EP34</f>
        <v>0</v>
      </c>
      <c r="W453" s="141">
        <f>Account_CP1!EQ34</f>
        <v>0</v>
      </c>
      <c r="X453" s="150">
        <f>Account_CP1!ER34</f>
        <v>0</v>
      </c>
      <c r="Y453" s="143">
        <v>0</v>
      </c>
      <c r="Z453" s="143">
        <v>0</v>
      </c>
      <c r="AA453" s="157">
        <f t="shared" si="837"/>
        <v>0</v>
      </c>
      <c r="AB453" s="149" t="s">
        <v>81</v>
      </c>
      <c r="AC453" s="143" t="s">
        <v>81</v>
      </c>
      <c r="AD453" s="171" t="s">
        <v>81</v>
      </c>
      <c r="AE453" s="143">
        <f t="shared" si="838"/>
        <v>0</v>
      </c>
      <c r="AF453" s="143">
        <f t="shared" si="838"/>
        <v>0</v>
      </c>
      <c r="AG453" s="155">
        <f t="shared" si="832"/>
        <v>0</v>
      </c>
      <c r="AH453" s="149">
        <f t="shared" si="729"/>
        <v>0</v>
      </c>
      <c r="AI453" s="149">
        <f t="shared" si="834"/>
        <v>0</v>
      </c>
      <c r="AJ453" s="141">
        <f t="shared" si="834"/>
        <v>0</v>
      </c>
      <c r="AK453" s="150">
        <f t="shared" si="834"/>
        <v>0</v>
      </c>
    </row>
    <row r="454" spans="1:37" ht="15" x14ac:dyDescent="0.15">
      <c r="A454" s="283"/>
      <c r="B454" s="99" t="s">
        <v>233</v>
      </c>
      <c r="C454" s="151">
        <f t="shared" ref="C454:O454" si="839">SUM(C440:C453)</f>
        <v>0</v>
      </c>
      <c r="D454" s="152">
        <f t="shared" si="839"/>
        <v>706416</v>
      </c>
      <c r="E454" s="153">
        <f t="shared" si="839"/>
        <v>-706416</v>
      </c>
      <c r="F454" s="172">
        <f t="shared" si="839"/>
        <v>139023568</v>
      </c>
      <c r="G454" s="152">
        <f t="shared" si="839"/>
        <v>0</v>
      </c>
      <c r="H454" s="181">
        <f t="shared" si="839"/>
        <v>0</v>
      </c>
      <c r="I454" s="174">
        <f t="shared" si="839"/>
        <v>218923</v>
      </c>
      <c r="J454" s="174">
        <f t="shared" si="839"/>
        <v>0</v>
      </c>
      <c r="K454" s="174">
        <f t="shared" si="839"/>
        <v>218923</v>
      </c>
      <c r="L454" s="174">
        <f t="shared" si="839"/>
        <v>0</v>
      </c>
      <c r="M454" s="174">
        <f t="shared" si="839"/>
        <v>218923</v>
      </c>
      <c r="N454" s="174">
        <f t="shared" si="839"/>
        <v>0</v>
      </c>
      <c r="O454" s="174">
        <f t="shared" si="839"/>
        <v>0</v>
      </c>
      <c r="P454" s="154" t="s">
        <v>81</v>
      </c>
      <c r="Q454" s="170" t="s">
        <v>81</v>
      </c>
      <c r="R454" s="152">
        <f t="shared" ref="R454:AK454" si="840">SUM(R440:R453)</f>
        <v>487493</v>
      </c>
      <c r="S454" s="152">
        <f t="shared" si="840"/>
        <v>0</v>
      </c>
      <c r="T454" s="153">
        <f t="shared" si="840"/>
        <v>487493</v>
      </c>
      <c r="U454" s="152">
        <f t="shared" si="840"/>
        <v>0</v>
      </c>
      <c r="V454" s="174">
        <f t="shared" si="840"/>
        <v>487493</v>
      </c>
      <c r="W454" s="176">
        <f t="shared" si="840"/>
        <v>0</v>
      </c>
      <c r="X454" s="176">
        <f t="shared" si="840"/>
        <v>0</v>
      </c>
      <c r="Y454" s="192">
        <f t="shared" si="840"/>
        <v>0</v>
      </c>
      <c r="Z454" s="152">
        <f t="shared" si="840"/>
        <v>0</v>
      </c>
      <c r="AA454" s="153">
        <f t="shared" si="840"/>
        <v>0</v>
      </c>
      <c r="AB454" s="172">
        <f t="shared" si="840"/>
        <v>5090172</v>
      </c>
      <c r="AC454" s="152">
        <f t="shared" si="840"/>
        <v>321791</v>
      </c>
      <c r="AD454" s="160">
        <f t="shared" si="840"/>
        <v>0</v>
      </c>
      <c r="AE454" s="152">
        <f t="shared" si="840"/>
        <v>706416</v>
      </c>
      <c r="AF454" s="152">
        <f t="shared" si="840"/>
        <v>706416</v>
      </c>
      <c r="AG454" s="153">
        <f t="shared" si="840"/>
        <v>0</v>
      </c>
      <c r="AH454" s="152">
        <f t="shared" si="840"/>
        <v>0</v>
      </c>
      <c r="AI454" s="159">
        <f t="shared" si="840"/>
        <v>144820156</v>
      </c>
      <c r="AJ454" s="152">
        <f t="shared" si="840"/>
        <v>321791</v>
      </c>
      <c r="AK454" s="160">
        <f t="shared" si="840"/>
        <v>0</v>
      </c>
    </row>
    <row r="455" spans="1:37" x14ac:dyDescent="0.15">
      <c r="A455" s="247" t="s">
        <v>147</v>
      </c>
      <c r="B455" s="100">
        <v>2021</v>
      </c>
      <c r="C455" s="156" t="s">
        <v>81</v>
      </c>
      <c r="D455" s="143" t="s">
        <v>81</v>
      </c>
      <c r="E455" s="157" t="s">
        <v>81</v>
      </c>
      <c r="F455" s="143" t="s">
        <v>81</v>
      </c>
      <c r="G455" s="144" t="s">
        <v>81</v>
      </c>
      <c r="H455" s="145" t="s">
        <v>81</v>
      </c>
      <c r="I455" s="141">
        <f>'2021 CER'!$AG$3</f>
        <v>128591</v>
      </c>
      <c r="J455" s="141">
        <f>'2021 CER'!$B$34</f>
        <v>0</v>
      </c>
      <c r="K455" s="148">
        <f t="shared" ref="K455" si="841">I455-J455</f>
        <v>128591</v>
      </c>
      <c r="L455" s="141">
        <v>0</v>
      </c>
      <c r="M455" s="173">
        <f>Account_CP1!$EJ$56-Account_CP1!$ED$56</f>
        <v>0</v>
      </c>
      <c r="N455" s="175">
        <f>Account_CP1!$EE$56-Account_CP1!$DY$56</f>
        <v>0</v>
      </c>
      <c r="O455" s="175">
        <f>Account_CP1!$EL$56-Account_CP1!$EF$56</f>
        <v>0</v>
      </c>
      <c r="P455" s="141" t="s">
        <v>81</v>
      </c>
      <c r="Q455" s="150" t="s">
        <v>81</v>
      </c>
      <c r="R455" s="143" t="s">
        <v>81</v>
      </c>
      <c r="S455" s="143" t="s">
        <v>81</v>
      </c>
      <c r="T455" s="148" t="s">
        <v>81</v>
      </c>
      <c r="U455" s="141">
        <v>0</v>
      </c>
      <c r="V455" s="149" t="s">
        <v>81</v>
      </c>
      <c r="W455" s="141" t="s">
        <v>81</v>
      </c>
      <c r="X455" s="150" t="s">
        <v>81</v>
      </c>
      <c r="Y455" s="141" t="s">
        <v>81</v>
      </c>
      <c r="Z455" s="141" t="s">
        <v>81</v>
      </c>
      <c r="AA455" s="157" t="s">
        <v>81</v>
      </c>
      <c r="AB455" s="149" t="s">
        <v>81</v>
      </c>
      <c r="AC455" s="141" t="s">
        <v>81</v>
      </c>
      <c r="AD455" s="150" t="s">
        <v>81</v>
      </c>
      <c r="AE455" s="141">
        <f t="shared" ref="AE455" si="842">SUM(I455)</f>
        <v>128591</v>
      </c>
      <c r="AF455" s="141">
        <f t="shared" ref="AF455" si="843">SUM(J455)</f>
        <v>0</v>
      </c>
      <c r="AG455" s="155">
        <f t="shared" ref="AG455" si="844">AE455-AF455</f>
        <v>128591</v>
      </c>
      <c r="AH455" s="149">
        <f t="shared" ref="AH455" si="845">SUM(L455,U455)</f>
        <v>0</v>
      </c>
      <c r="AI455" s="149">
        <f t="shared" ref="AI455" si="846">SUM(F455,M455,V455,AB455)</f>
        <v>0</v>
      </c>
      <c r="AJ455" s="141">
        <f t="shared" ref="AJ455" si="847">SUM(G455,N455,W455,AC455)</f>
        <v>0</v>
      </c>
      <c r="AK455" s="150">
        <f t="shared" ref="AK455" si="848">SUM(H455,O455,X455,AD455)</f>
        <v>0</v>
      </c>
    </row>
    <row r="456" spans="1:37" x14ac:dyDescent="0.15">
      <c r="A456" s="248"/>
      <c r="B456" s="100">
        <v>2020</v>
      </c>
      <c r="C456" s="156" t="s">
        <v>81</v>
      </c>
      <c r="D456" s="143" t="s">
        <v>81</v>
      </c>
      <c r="E456" s="157" t="s">
        <v>81</v>
      </c>
      <c r="F456" s="143" t="s">
        <v>81</v>
      </c>
      <c r="G456" s="144" t="s">
        <v>81</v>
      </c>
      <c r="H456" s="145" t="s">
        <v>81</v>
      </c>
      <c r="I456" s="141">
        <f>'2020 CER'!$AG$3</f>
        <v>10000</v>
      </c>
      <c r="J456" s="141">
        <f>'2020 CER'!$B$34</f>
        <v>0</v>
      </c>
      <c r="K456" s="148">
        <f t="shared" ref="K456" si="849">I456-J456</f>
        <v>10000</v>
      </c>
      <c r="L456" s="141">
        <v>0</v>
      </c>
      <c r="M456" s="173">
        <f>Account_CP1!$ED$56-Account_CP1!$DX$56</f>
        <v>0</v>
      </c>
      <c r="N456" s="175">
        <f>Account_CP1!$EE$56-Account_CP1!$DY$56</f>
        <v>0</v>
      </c>
      <c r="O456" s="175">
        <f>Account_CP1!$EF$56-Account_CP1!$DZ$56</f>
        <v>0</v>
      </c>
      <c r="P456" s="141" t="s">
        <v>81</v>
      </c>
      <c r="Q456" s="150" t="s">
        <v>81</v>
      </c>
      <c r="R456" s="143" t="s">
        <v>81</v>
      </c>
      <c r="S456" s="143" t="s">
        <v>81</v>
      </c>
      <c r="T456" s="148" t="s">
        <v>81</v>
      </c>
      <c r="U456" s="141">
        <v>0</v>
      </c>
      <c r="V456" s="149" t="s">
        <v>81</v>
      </c>
      <c r="W456" s="141" t="s">
        <v>81</v>
      </c>
      <c r="X456" s="150" t="s">
        <v>81</v>
      </c>
      <c r="Y456" s="141" t="s">
        <v>81</v>
      </c>
      <c r="Z456" s="141" t="s">
        <v>81</v>
      </c>
      <c r="AA456" s="157" t="s">
        <v>81</v>
      </c>
      <c r="AB456" s="149" t="s">
        <v>81</v>
      </c>
      <c r="AC456" s="141" t="s">
        <v>81</v>
      </c>
      <c r="AD456" s="150" t="s">
        <v>81</v>
      </c>
      <c r="AE456" s="141">
        <f t="shared" ref="AE456" si="850">SUM(I456)</f>
        <v>10000</v>
      </c>
      <c r="AF456" s="141">
        <f t="shared" ref="AF456" si="851">SUM(J456)</f>
        <v>0</v>
      </c>
      <c r="AG456" s="155">
        <f t="shared" ref="AG456" si="852">AE456-AF456</f>
        <v>10000</v>
      </c>
      <c r="AH456" s="149">
        <f t="shared" ref="AH456" si="853">SUM(L456,U456)</f>
        <v>0</v>
      </c>
      <c r="AI456" s="149">
        <f t="shared" ref="AI456" si="854">SUM(F456,M456,V456,AB456)</f>
        <v>0</v>
      </c>
      <c r="AJ456" s="141">
        <f t="shared" ref="AJ456" si="855">SUM(G456,N456,W456,AC456)</f>
        <v>0</v>
      </c>
      <c r="AK456" s="150">
        <f t="shared" ref="AK456" si="856">SUM(H456,O456,X456,AD456)</f>
        <v>0</v>
      </c>
    </row>
    <row r="457" spans="1:37" x14ac:dyDescent="0.15">
      <c r="A457" s="248"/>
      <c r="B457" s="100">
        <v>2019</v>
      </c>
      <c r="C457" s="156" t="s">
        <v>81</v>
      </c>
      <c r="D457" s="143" t="s">
        <v>81</v>
      </c>
      <c r="E457" s="157" t="s">
        <v>81</v>
      </c>
      <c r="F457" s="143" t="s">
        <v>81</v>
      </c>
      <c r="G457" s="144" t="s">
        <v>81</v>
      </c>
      <c r="H457" s="145" t="s">
        <v>81</v>
      </c>
      <c r="I457" s="141">
        <f>'2019 CER'!$AG$3</f>
        <v>42344</v>
      </c>
      <c r="J457" s="141">
        <f>'2019 CER'!$B$34</f>
        <v>0</v>
      </c>
      <c r="K457" s="148">
        <f t="shared" ref="K457:K468" si="857">I457-J457</f>
        <v>42344</v>
      </c>
      <c r="L457" s="141">
        <v>0</v>
      </c>
      <c r="M457" s="173">
        <f>Account_CP1!$DX$56-Account_CP1!$DR$56</f>
        <v>0</v>
      </c>
      <c r="N457" s="175">
        <f>Account_CP1!$DY$56-Account_CP1!$DS$56</f>
        <v>0</v>
      </c>
      <c r="O457" s="175">
        <f>Account_CP1!$DZ$56-Account_CP1!$DT$56</f>
        <v>0</v>
      </c>
      <c r="P457" s="141" t="s">
        <v>81</v>
      </c>
      <c r="Q457" s="150" t="s">
        <v>81</v>
      </c>
      <c r="R457" s="143" t="s">
        <v>81</v>
      </c>
      <c r="S457" s="143" t="s">
        <v>81</v>
      </c>
      <c r="T457" s="148" t="s">
        <v>81</v>
      </c>
      <c r="U457" s="141">
        <v>0</v>
      </c>
      <c r="V457" s="149" t="s">
        <v>81</v>
      </c>
      <c r="W457" s="141" t="s">
        <v>81</v>
      </c>
      <c r="X457" s="150" t="s">
        <v>81</v>
      </c>
      <c r="Y457" s="141" t="s">
        <v>81</v>
      </c>
      <c r="Z457" s="141" t="s">
        <v>81</v>
      </c>
      <c r="AA457" s="157" t="s">
        <v>81</v>
      </c>
      <c r="AB457" s="149" t="s">
        <v>81</v>
      </c>
      <c r="AC457" s="141" t="s">
        <v>81</v>
      </c>
      <c r="AD457" s="150" t="s">
        <v>81</v>
      </c>
      <c r="AE457" s="141">
        <f t="shared" ref="AE457:AF460" si="858">SUM(I457)</f>
        <v>42344</v>
      </c>
      <c r="AF457" s="141">
        <f t="shared" ref="AF457" si="859">SUM(J457)</f>
        <v>0</v>
      </c>
      <c r="AG457" s="155">
        <f t="shared" ref="AG457:AG468" si="860">AE457-AF457</f>
        <v>42344</v>
      </c>
      <c r="AH457" s="149">
        <f t="shared" ref="AH457" si="861">SUM(L457,U457)</f>
        <v>0</v>
      </c>
      <c r="AI457" s="149">
        <f t="shared" ref="AI457:AK468" si="862">SUM(F457,M457,V457,AB457)</f>
        <v>0</v>
      </c>
      <c r="AJ457" s="141">
        <f t="shared" si="862"/>
        <v>0</v>
      </c>
      <c r="AK457" s="150">
        <f t="shared" si="862"/>
        <v>0</v>
      </c>
    </row>
    <row r="458" spans="1:37" x14ac:dyDescent="0.15">
      <c r="A458" s="248"/>
      <c r="B458" s="100">
        <v>2018</v>
      </c>
      <c r="C458" s="156" t="s">
        <v>81</v>
      </c>
      <c r="D458" s="143" t="s">
        <v>81</v>
      </c>
      <c r="E458" s="157" t="s">
        <v>81</v>
      </c>
      <c r="F458" s="143" t="s">
        <v>81</v>
      </c>
      <c r="G458" s="144" t="s">
        <v>81</v>
      </c>
      <c r="H458" s="145" t="s">
        <v>81</v>
      </c>
      <c r="I458" s="141">
        <f>'2018 CER'!$AG$3</f>
        <v>490</v>
      </c>
      <c r="J458" s="141">
        <f>'2018 CER'!$B$34</f>
        <v>0</v>
      </c>
      <c r="K458" s="148">
        <f t="shared" si="857"/>
        <v>490</v>
      </c>
      <c r="L458" s="141">
        <v>0</v>
      </c>
      <c r="M458" s="173">
        <f>Account_CP1!$DR$56-Account_CP1!$DL$56</f>
        <v>0</v>
      </c>
      <c r="N458" s="175">
        <f>Account_CP1!$DS$56-Account_CP1!$DM$56</f>
        <v>0</v>
      </c>
      <c r="O458" s="175">
        <f>Account_CP1!$DT$56-Account_CP1!$DN$56</f>
        <v>0</v>
      </c>
      <c r="P458" s="141" t="s">
        <v>81</v>
      </c>
      <c r="Q458" s="150" t="s">
        <v>81</v>
      </c>
      <c r="R458" s="143" t="s">
        <v>81</v>
      </c>
      <c r="S458" s="143" t="s">
        <v>81</v>
      </c>
      <c r="T458" s="148" t="s">
        <v>81</v>
      </c>
      <c r="U458" s="141">
        <v>0</v>
      </c>
      <c r="V458" s="149" t="s">
        <v>81</v>
      </c>
      <c r="W458" s="141" t="s">
        <v>81</v>
      </c>
      <c r="X458" s="150" t="s">
        <v>81</v>
      </c>
      <c r="Y458" s="141" t="s">
        <v>81</v>
      </c>
      <c r="Z458" s="141" t="s">
        <v>81</v>
      </c>
      <c r="AA458" s="157" t="s">
        <v>81</v>
      </c>
      <c r="AB458" s="149" t="s">
        <v>81</v>
      </c>
      <c r="AC458" s="141" t="s">
        <v>81</v>
      </c>
      <c r="AD458" s="150" t="s">
        <v>81</v>
      </c>
      <c r="AE458" s="141">
        <f t="shared" si="858"/>
        <v>490</v>
      </c>
      <c r="AF458" s="141">
        <f t="shared" si="858"/>
        <v>0</v>
      </c>
      <c r="AG458" s="155">
        <f t="shared" si="860"/>
        <v>490</v>
      </c>
      <c r="AH458" s="149">
        <f t="shared" si="729"/>
        <v>0</v>
      </c>
      <c r="AI458" s="149">
        <f t="shared" si="862"/>
        <v>0</v>
      </c>
      <c r="AJ458" s="141">
        <f t="shared" si="862"/>
        <v>0</v>
      </c>
      <c r="AK458" s="150">
        <f t="shared" si="862"/>
        <v>0</v>
      </c>
    </row>
    <row r="459" spans="1:37" x14ac:dyDescent="0.15">
      <c r="A459" s="248"/>
      <c r="B459" s="100">
        <v>2017</v>
      </c>
      <c r="C459" s="156" t="s">
        <v>81</v>
      </c>
      <c r="D459" s="143" t="s">
        <v>81</v>
      </c>
      <c r="E459" s="157" t="s">
        <v>81</v>
      </c>
      <c r="F459" s="143" t="s">
        <v>81</v>
      </c>
      <c r="G459" s="144" t="s">
        <v>81</v>
      </c>
      <c r="H459" s="145" t="s">
        <v>81</v>
      </c>
      <c r="I459" s="141">
        <f>'2017 CER'!$AG$3</f>
        <v>0</v>
      </c>
      <c r="J459" s="141">
        <f>'2017 CER'!$B$34</f>
        <v>0</v>
      </c>
      <c r="K459" s="148">
        <f t="shared" si="857"/>
        <v>0</v>
      </c>
      <c r="L459" s="141">
        <v>0</v>
      </c>
      <c r="M459" s="173">
        <f>Account_CP1!$DL$56-Account_CP1!$DF$56</f>
        <v>0</v>
      </c>
      <c r="N459" s="175">
        <f>Account_CP1!$DM$56-Account_CP1!$DG$56</f>
        <v>0</v>
      </c>
      <c r="O459" s="175">
        <f>Account_CP1!$DN$56-Account_CP1!$DH$56</f>
        <v>0</v>
      </c>
      <c r="P459" s="141" t="s">
        <v>81</v>
      </c>
      <c r="Q459" s="150" t="s">
        <v>81</v>
      </c>
      <c r="R459" s="143" t="s">
        <v>81</v>
      </c>
      <c r="S459" s="143" t="s">
        <v>81</v>
      </c>
      <c r="T459" s="148" t="s">
        <v>81</v>
      </c>
      <c r="U459" s="141">
        <v>0</v>
      </c>
      <c r="V459" s="149" t="s">
        <v>81</v>
      </c>
      <c r="W459" s="141" t="s">
        <v>81</v>
      </c>
      <c r="X459" s="150" t="s">
        <v>81</v>
      </c>
      <c r="Y459" s="141" t="s">
        <v>81</v>
      </c>
      <c r="Z459" s="141" t="s">
        <v>81</v>
      </c>
      <c r="AA459" s="157" t="s">
        <v>81</v>
      </c>
      <c r="AB459" s="149" t="s">
        <v>81</v>
      </c>
      <c r="AC459" s="141" t="s">
        <v>81</v>
      </c>
      <c r="AD459" s="150" t="s">
        <v>81</v>
      </c>
      <c r="AE459" s="141">
        <f t="shared" si="858"/>
        <v>0</v>
      </c>
      <c r="AF459" s="141">
        <f t="shared" si="858"/>
        <v>0</v>
      </c>
      <c r="AG459" s="155">
        <f t="shared" si="860"/>
        <v>0</v>
      </c>
      <c r="AH459" s="149">
        <f t="shared" si="729"/>
        <v>0</v>
      </c>
      <c r="AI459" s="149">
        <f t="shared" si="862"/>
        <v>0</v>
      </c>
      <c r="AJ459" s="141">
        <f t="shared" si="862"/>
        <v>0</v>
      </c>
      <c r="AK459" s="150">
        <f t="shared" si="862"/>
        <v>0</v>
      </c>
    </row>
    <row r="460" spans="1:37" x14ac:dyDescent="0.15">
      <c r="A460" s="248"/>
      <c r="B460" s="101">
        <v>2016</v>
      </c>
      <c r="C460" s="156" t="s">
        <v>81</v>
      </c>
      <c r="D460" s="143" t="s">
        <v>81</v>
      </c>
      <c r="E460" s="157" t="s">
        <v>81</v>
      </c>
      <c r="F460" s="143" t="s">
        <v>81</v>
      </c>
      <c r="G460" s="144" t="s">
        <v>81</v>
      </c>
      <c r="H460" s="145" t="s">
        <v>81</v>
      </c>
      <c r="I460" s="141">
        <f>'2016 CER'!AG3</f>
        <v>0</v>
      </c>
      <c r="J460" s="141">
        <f>'2016 CER'!B34</f>
        <v>0</v>
      </c>
      <c r="K460" s="148">
        <f t="shared" si="857"/>
        <v>0</v>
      </c>
      <c r="L460" s="141">
        <v>0</v>
      </c>
      <c r="M460" s="173">
        <f>Account_CP1!DF56-Account_CP1!CZ56</f>
        <v>0</v>
      </c>
      <c r="N460" s="175">
        <f>Account_CP1!DG56-Account_CP1!DA56</f>
        <v>0</v>
      </c>
      <c r="O460" s="175">
        <f>Account_CP1!DH56-Account_CP1!DB56</f>
        <v>0</v>
      </c>
      <c r="P460" s="141" t="s">
        <v>81</v>
      </c>
      <c r="Q460" s="150" t="s">
        <v>81</v>
      </c>
      <c r="R460" s="143" t="s">
        <v>81</v>
      </c>
      <c r="S460" s="143" t="s">
        <v>81</v>
      </c>
      <c r="T460" s="148" t="s">
        <v>81</v>
      </c>
      <c r="U460" s="141">
        <v>0</v>
      </c>
      <c r="V460" s="149" t="s">
        <v>81</v>
      </c>
      <c r="W460" s="141" t="s">
        <v>81</v>
      </c>
      <c r="X460" s="150" t="s">
        <v>81</v>
      </c>
      <c r="Y460" s="141" t="s">
        <v>81</v>
      </c>
      <c r="Z460" s="141" t="s">
        <v>81</v>
      </c>
      <c r="AA460" s="157" t="s">
        <v>81</v>
      </c>
      <c r="AB460" s="149" t="s">
        <v>81</v>
      </c>
      <c r="AC460" s="141" t="s">
        <v>81</v>
      </c>
      <c r="AD460" s="150" t="s">
        <v>81</v>
      </c>
      <c r="AE460" s="141">
        <f t="shared" si="858"/>
        <v>0</v>
      </c>
      <c r="AF460" s="141">
        <f t="shared" si="858"/>
        <v>0</v>
      </c>
      <c r="AG460" s="155">
        <f>AE460-AF460</f>
        <v>0</v>
      </c>
      <c r="AH460" s="149">
        <f t="shared" si="729"/>
        <v>0</v>
      </c>
      <c r="AI460" s="149">
        <f t="shared" si="862"/>
        <v>0</v>
      </c>
      <c r="AJ460" s="141">
        <f t="shared" si="862"/>
        <v>0</v>
      </c>
      <c r="AK460" s="150">
        <f t="shared" si="862"/>
        <v>0</v>
      </c>
    </row>
    <row r="461" spans="1:37" x14ac:dyDescent="0.15">
      <c r="A461" s="248"/>
      <c r="B461" s="101">
        <v>2015</v>
      </c>
      <c r="C461" s="156">
        <f>'2015 AAU'!AF3</f>
        <v>0</v>
      </c>
      <c r="D461" s="143">
        <f>'2015 AAU'!B33</f>
        <v>0</v>
      </c>
      <c r="E461" s="157">
        <f t="shared" ref="E461:E468" si="863">C461-D461</f>
        <v>0</v>
      </c>
      <c r="F461" s="143">
        <f>Account_CP1!AX37-Account_CP1!AR37</f>
        <v>2711153478</v>
      </c>
      <c r="G461" s="144">
        <f>Account_CP1!AY37-Account_CP1!AS37</f>
        <v>12216934</v>
      </c>
      <c r="H461" s="145">
        <f>Account_CP1!AZ37-Account_CP1!AT37</f>
        <v>848465</v>
      </c>
      <c r="I461" s="141">
        <f>'2015 CER'!AG3</f>
        <v>28124304</v>
      </c>
      <c r="J461" s="141">
        <f>'2015 CER'!B34</f>
        <v>3505619</v>
      </c>
      <c r="K461" s="148">
        <f t="shared" si="857"/>
        <v>24618685</v>
      </c>
      <c r="L461" s="141">
        <v>0</v>
      </c>
      <c r="M461" s="173">
        <f>Account_CP1!CZ56-Account_CP1!CT56</f>
        <v>0</v>
      </c>
      <c r="N461" s="175">
        <f>Account_CP1!DA56-Account_CP1!CU56</f>
        <v>0</v>
      </c>
      <c r="O461" s="175">
        <f>Account_CP1!DB56-Account_CP1!CV56</f>
        <v>0</v>
      </c>
      <c r="P461" s="141" t="s">
        <v>81</v>
      </c>
      <c r="Q461" s="150" t="s">
        <v>81</v>
      </c>
      <c r="R461" s="143">
        <f>'2015 ERU'!AF3</f>
        <v>118935</v>
      </c>
      <c r="S461" s="143">
        <f>'2015 ERU'!B33</f>
        <v>1169</v>
      </c>
      <c r="T461" s="148">
        <f t="shared" ref="T461:T468" si="864">R461-S461</f>
        <v>117766</v>
      </c>
      <c r="U461" s="141">
        <v>0</v>
      </c>
      <c r="V461" s="149">
        <f>Account_CP1!GF37-Account_CP1!FZ37</f>
        <v>0</v>
      </c>
      <c r="W461" s="141">
        <f>Account_CP1!GG37-Account_CP1!GA37</f>
        <v>0</v>
      </c>
      <c r="X461" s="150">
        <f>Account_CP1!GH37-Account_CP1!GB37</f>
        <v>117766</v>
      </c>
      <c r="Y461" s="141">
        <v>0</v>
      </c>
      <c r="Z461" s="141">
        <v>0</v>
      </c>
      <c r="AA461" s="157">
        <f t="shared" ref="AA461:AA468" si="865">Y461-Z461</f>
        <v>0</v>
      </c>
      <c r="AB461" s="149">
        <f>Account_CP1!HJ37-Account_CP1!HD37</f>
        <v>0</v>
      </c>
      <c r="AC461" s="143">
        <f>Account_CP1!HK37-Account_CP1!HE37</f>
        <v>24103271</v>
      </c>
      <c r="AD461" s="171">
        <f>Account_CP1!HL37-Account_CP1!HF37</f>
        <v>0</v>
      </c>
      <c r="AE461" s="143">
        <f t="shared" ref="AE461:AF468" si="866">SUM(C461+I461+R461+Y461)</f>
        <v>28243239</v>
      </c>
      <c r="AF461" s="143">
        <f t="shared" si="866"/>
        <v>3506788</v>
      </c>
      <c r="AG461" s="155">
        <f t="shared" si="860"/>
        <v>24736451</v>
      </c>
      <c r="AH461" s="149">
        <f t="shared" si="729"/>
        <v>0</v>
      </c>
      <c r="AI461" s="149">
        <f t="shared" si="862"/>
        <v>2711153478</v>
      </c>
      <c r="AJ461" s="141">
        <f t="shared" si="862"/>
        <v>36320205</v>
      </c>
      <c r="AK461" s="150">
        <f t="shared" si="862"/>
        <v>966231</v>
      </c>
    </row>
    <row r="462" spans="1:37" x14ac:dyDescent="0.15">
      <c r="A462" s="248"/>
      <c r="B462" s="101">
        <v>2014</v>
      </c>
      <c r="C462" s="156">
        <f>'2014 AAU'!AF3</f>
        <v>0</v>
      </c>
      <c r="D462" s="143">
        <f>'2014 AAU'!B33</f>
        <v>0</v>
      </c>
      <c r="E462" s="157">
        <f t="shared" si="863"/>
        <v>0</v>
      </c>
      <c r="F462" s="143">
        <f>Account_CP1!AR37-Account_CP1!AL37</f>
        <v>0</v>
      </c>
      <c r="G462" s="144">
        <f>Account_CP1!AS37-Account_CP1!AM37</f>
        <v>0</v>
      </c>
      <c r="H462" s="145">
        <f>Account_CP1!AT37-Account_CP1!AN37</f>
        <v>0</v>
      </c>
      <c r="I462" s="141">
        <f>'2014 CER'!AG3</f>
        <v>713954</v>
      </c>
      <c r="J462" s="141">
        <f>'2014 CER'!B34</f>
        <v>362662</v>
      </c>
      <c r="K462" s="148">
        <f t="shared" si="857"/>
        <v>351292</v>
      </c>
      <c r="L462" s="141">
        <v>0</v>
      </c>
      <c r="M462" s="173">
        <f>Account_CP1!CT56-Account_CP1!CN56</f>
        <v>0</v>
      </c>
      <c r="N462" s="175">
        <f>Account_CP1!CU56-Account_CP1!CO56</f>
        <v>0</v>
      </c>
      <c r="O462" s="175">
        <f>Account_CP1!CV56-Account_CP1!CP56</f>
        <v>0</v>
      </c>
      <c r="P462" s="141" t="s">
        <v>81</v>
      </c>
      <c r="Q462" s="150" t="s">
        <v>81</v>
      </c>
      <c r="R462" s="143">
        <f>'2014 ERU'!AF3</f>
        <v>100000</v>
      </c>
      <c r="S462" s="143">
        <f>'2014 ERU'!B33</f>
        <v>0</v>
      </c>
      <c r="T462" s="148">
        <f t="shared" si="864"/>
        <v>100000</v>
      </c>
      <c r="U462" s="141">
        <v>0</v>
      </c>
      <c r="V462" s="149">
        <f>Account_CP1!FZ37-Account_CP1!FT37</f>
        <v>0</v>
      </c>
      <c r="W462" s="141">
        <f>Account_CP1!GA37-Account_CP1!FU37</f>
        <v>0</v>
      </c>
      <c r="X462" s="150">
        <f>Account_CP1!GB37-Account_CP1!FV37</f>
        <v>100000</v>
      </c>
      <c r="Y462" s="141">
        <v>0</v>
      </c>
      <c r="Z462" s="141">
        <v>0</v>
      </c>
      <c r="AA462" s="157">
        <f t="shared" si="865"/>
        <v>0</v>
      </c>
      <c r="AB462" s="149">
        <f>Account_CP1!HD37-Account_CP1!GX37</f>
        <v>0</v>
      </c>
      <c r="AC462" s="143">
        <f>Account_CP1!HE37-Account_CP1!GY37</f>
        <v>38543673</v>
      </c>
      <c r="AD462" s="171">
        <f>Account_CP1!HF37-Account_CP1!GZ37</f>
        <v>0</v>
      </c>
      <c r="AE462" s="143">
        <f t="shared" si="866"/>
        <v>813954</v>
      </c>
      <c r="AF462" s="143">
        <f t="shared" si="866"/>
        <v>362662</v>
      </c>
      <c r="AG462" s="155">
        <f t="shared" si="860"/>
        <v>451292</v>
      </c>
      <c r="AH462" s="149">
        <f t="shared" si="729"/>
        <v>0</v>
      </c>
      <c r="AI462" s="149">
        <f t="shared" si="862"/>
        <v>0</v>
      </c>
      <c r="AJ462" s="141">
        <f t="shared" si="862"/>
        <v>38543673</v>
      </c>
      <c r="AK462" s="150">
        <f t="shared" si="862"/>
        <v>100000</v>
      </c>
    </row>
    <row r="463" spans="1:37" x14ac:dyDescent="0.15">
      <c r="A463" s="248"/>
      <c r="B463" s="101">
        <v>2013</v>
      </c>
      <c r="C463" s="156">
        <f>'2013 AAU'!AF3</f>
        <v>0</v>
      </c>
      <c r="D463" s="143">
        <f>'2013 AAU'!B33</f>
        <v>0</v>
      </c>
      <c r="E463" s="157">
        <f t="shared" si="863"/>
        <v>0</v>
      </c>
      <c r="F463" s="143">
        <f>Account_CP1!AL37-Account_CP1!AF37</f>
        <v>0</v>
      </c>
      <c r="G463" s="144">
        <f>Account_CP1!AM37-Account_CP1!AG37</f>
        <v>9593542</v>
      </c>
      <c r="H463" s="145">
        <f>Account_CP1!AN37-Account_CP1!AH37</f>
        <v>2300861</v>
      </c>
      <c r="I463" s="141">
        <f>'2013 CER'!AG3</f>
        <v>530972</v>
      </c>
      <c r="J463" s="141">
        <f>'2013 CER'!B34</f>
        <v>407546</v>
      </c>
      <c r="K463" s="148">
        <f t="shared" si="857"/>
        <v>123426</v>
      </c>
      <c r="L463" s="141">
        <v>0</v>
      </c>
      <c r="M463" s="173">
        <f>Account_CP1!CN56-Account_CP1!CH56</f>
        <v>0</v>
      </c>
      <c r="N463" s="175">
        <f>Account_CP1!CO56-Account_CP1!CI56</f>
        <v>0</v>
      </c>
      <c r="O463" s="175">
        <f>Account_CP1!CP56-Account_CP1!CJ56</f>
        <v>0</v>
      </c>
      <c r="P463" s="141" t="s">
        <v>81</v>
      </c>
      <c r="Q463" s="150" t="s">
        <v>81</v>
      </c>
      <c r="R463" s="143">
        <f>'2013 ERU'!AF3</f>
        <v>150000</v>
      </c>
      <c r="S463" s="143">
        <f>'2013 ERU'!B33</f>
        <v>0</v>
      </c>
      <c r="T463" s="148">
        <f t="shared" si="864"/>
        <v>150000</v>
      </c>
      <c r="U463" s="141">
        <v>0</v>
      </c>
      <c r="V463" s="149">
        <f>Account_CP1!FT37-Account_CP1!FN37</f>
        <v>0</v>
      </c>
      <c r="W463" s="141">
        <f>Account_CP1!FU37-Account_CP1!FO37</f>
        <v>0</v>
      </c>
      <c r="X463" s="150">
        <f>Account_CP1!FV37-Account_CP1!FP37</f>
        <v>150000</v>
      </c>
      <c r="Y463" s="141">
        <v>0</v>
      </c>
      <c r="Z463" s="141">
        <v>0</v>
      </c>
      <c r="AA463" s="157">
        <f t="shared" si="865"/>
        <v>0</v>
      </c>
      <c r="AB463" s="149">
        <f>Account_CP1!GX37-Account_CP1!GR37</f>
        <v>0</v>
      </c>
      <c r="AC463" s="143">
        <f>Account_CP1!GY37-Account_CP1!GS37</f>
        <v>46294933</v>
      </c>
      <c r="AD463" s="171">
        <f>Account_CP1!GZ37-Account_CP1!GT37</f>
        <v>0</v>
      </c>
      <c r="AE463" s="143">
        <f t="shared" si="866"/>
        <v>680972</v>
      </c>
      <c r="AF463" s="143">
        <f t="shared" si="866"/>
        <v>407546</v>
      </c>
      <c r="AG463" s="155">
        <f t="shared" si="860"/>
        <v>273426</v>
      </c>
      <c r="AH463" s="149">
        <f t="shared" si="729"/>
        <v>0</v>
      </c>
      <c r="AI463" s="149">
        <f t="shared" si="862"/>
        <v>0</v>
      </c>
      <c r="AJ463" s="141">
        <f t="shared" si="862"/>
        <v>55888475</v>
      </c>
      <c r="AK463" s="150">
        <f t="shared" si="862"/>
        <v>2450861</v>
      </c>
    </row>
    <row r="464" spans="1:37" x14ac:dyDescent="0.15">
      <c r="A464" s="248"/>
      <c r="B464" s="101">
        <v>2012</v>
      </c>
      <c r="C464" s="156">
        <f>'2012 AAU'!AF3</f>
        <v>0</v>
      </c>
      <c r="D464" s="143">
        <f>'2012 AAU'!B33</f>
        <v>0</v>
      </c>
      <c r="E464" s="157">
        <f t="shared" si="863"/>
        <v>0</v>
      </c>
      <c r="F464" s="143">
        <f>Account_CP1!AF37-Account_CP1!Z37</f>
        <v>0</v>
      </c>
      <c r="G464" s="144">
        <f>Account_CP1!AG37-Account_CP1!AA37</f>
        <v>44164557</v>
      </c>
      <c r="H464" s="145">
        <f>Account_CP1!AH37-Account_CP1!AB37</f>
        <v>0</v>
      </c>
      <c r="I464" s="141">
        <f>'2012 CER'!AG3</f>
        <v>102714</v>
      </c>
      <c r="J464" s="141">
        <f>'2012 CER'!B34</f>
        <v>103212</v>
      </c>
      <c r="K464" s="148">
        <f t="shared" si="857"/>
        <v>-498</v>
      </c>
      <c r="L464" s="141">
        <v>0</v>
      </c>
      <c r="M464" s="173">
        <f>Account_CP1!CH56-Account_CP1!CB56</f>
        <v>0</v>
      </c>
      <c r="N464" s="175">
        <f>Account_CP1!CI56-Account_CP1!CC56</f>
        <v>0</v>
      </c>
      <c r="O464" s="175">
        <f>Account_CP1!CJ56-Account_CP1!CD56</f>
        <v>0</v>
      </c>
      <c r="P464" s="141" t="s">
        <v>81</v>
      </c>
      <c r="Q464" s="150" t="s">
        <v>81</v>
      </c>
      <c r="R464" s="143">
        <f>'2012 ERU'!AF3</f>
        <v>0</v>
      </c>
      <c r="S464" s="143">
        <f>'2012 ERU'!B33</f>
        <v>0</v>
      </c>
      <c r="T464" s="148">
        <f t="shared" si="864"/>
        <v>0</v>
      </c>
      <c r="U464" s="141">
        <v>0</v>
      </c>
      <c r="V464" s="149">
        <f>Account_CP1!FN37-Account_CP1!FH37</f>
        <v>0</v>
      </c>
      <c r="W464" s="141">
        <f>Account_CP1!FO37-Account_CP1!FI37</f>
        <v>0</v>
      </c>
      <c r="X464" s="150">
        <f>Account_CP1!FP37-Account_CP1!FJ37</f>
        <v>0</v>
      </c>
      <c r="Y464" s="143">
        <f>'2012 RMU'!AF3</f>
        <v>0</v>
      </c>
      <c r="Z464" s="143">
        <f>'2012 RMU'!B33</f>
        <v>0</v>
      </c>
      <c r="AA464" s="157">
        <f t="shared" si="865"/>
        <v>0</v>
      </c>
      <c r="AB464" s="149">
        <f>Account_CP1!GR37-Account_CP1!GL37</f>
        <v>0</v>
      </c>
      <c r="AC464" s="143">
        <f>Account_CP1!GS37-Account_CP1!GM37</f>
        <v>0</v>
      </c>
      <c r="AD464" s="171">
        <f>Account_CP1!GT37-Account_CP1!GN37</f>
        <v>0</v>
      </c>
      <c r="AE464" s="143">
        <f t="shared" si="866"/>
        <v>102714</v>
      </c>
      <c r="AF464" s="143">
        <f t="shared" si="866"/>
        <v>103212</v>
      </c>
      <c r="AG464" s="155">
        <f t="shared" si="860"/>
        <v>-498</v>
      </c>
      <c r="AH464" s="149">
        <f t="shared" si="729"/>
        <v>0</v>
      </c>
      <c r="AI464" s="149">
        <f t="shared" si="862"/>
        <v>0</v>
      </c>
      <c r="AJ464" s="141">
        <f t="shared" si="862"/>
        <v>44164557</v>
      </c>
      <c r="AK464" s="150">
        <f t="shared" si="862"/>
        <v>0</v>
      </c>
    </row>
    <row r="465" spans="1:37" x14ac:dyDescent="0.15">
      <c r="A465" s="248"/>
      <c r="B465" s="101">
        <v>2011</v>
      </c>
      <c r="C465" s="156">
        <f>'2011 AAU'!AF3</f>
        <v>0</v>
      </c>
      <c r="D465" s="143">
        <f>'2011 AAU'!B33</f>
        <v>0</v>
      </c>
      <c r="E465" s="157">
        <f t="shared" si="863"/>
        <v>0</v>
      </c>
      <c r="F465" s="143">
        <f>Account_CP1!Z37-Account_CP1!T37</f>
        <v>0</v>
      </c>
      <c r="G465" s="144">
        <f>Account_CP1!AA37-Account_CP1!U37</f>
        <v>49650531</v>
      </c>
      <c r="H465" s="145">
        <f>Account_CP1!AB37-Account_CP1!V37</f>
        <v>0</v>
      </c>
      <c r="I465" s="141">
        <f>'2011 CER'!AG3</f>
        <v>126851</v>
      </c>
      <c r="J465" s="141">
        <f>'2011 CER'!B34</f>
        <v>75851</v>
      </c>
      <c r="K465" s="148">
        <f t="shared" si="857"/>
        <v>51000</v>
      </c>
      <c r="L465" s="141">
        <v>0</v>
      </c>
      <c r="M465" s="173">
        <f>Account_CP1!CB56-Account_CP1!BV56</f>
        <v>0</v>
      </c>
      <c r="N465" s="175">
        <f>Account_CP1!CC56-Account_CP1!BW56</f>
        <v>0</v>
      </c>
      <c r="O465" s="175">
        <f>Account_CP1!CD56-Account_CP1!BX56</f>
        <v>0</v>
      </c>
      <c r="P465" s="141" t="s">
        <v>81</v>
      </c>
      <c r="Q465" s="150" t="s">
        <v>81</v>
      </c>
      <c r="R465" s="143">
        <f>'2011 ERU'!AF3</f>
        <v>0</v>
      </c>
      <c r="S465" s="143">
        <f>'2011 ERU'!B33</f>
        <v>0</v>
      </c>
      <c r="T465" s="148">
        <f t="shared" si="864"/>
        <v>0</v>
      </c>
      <c r="U465" s="141">
        <v>0</v>
      </c>
      <c r="V465" s="149">
        <f>Account_CP1!FH37-Account_CP1!FB37</f>
        <v>0</v>
      </c>
      <c r="W465" s="141">
        <f>Account_CP1!FI37-Account_CP1!FC37</f>
        <v>0</v>
      </c>
      <c r="X465" s="150">
        <f>Account_CP1!FJ37-Account_CP1!FD37</f>
        <v>0</v>
      </c>
      <c r="Y465" s="143">
        <f>'2011 RMU'!AF3</f>
        <v>0</v>
      </c>
      <c r="Z465" s="143">
        <f>'2011 RMU'!B33</f>
        <v>0</v>
      </c>
      <c r="AA465" s="157">
        <f t="shared" si="865"/>
        <v>0</v>
      </c>
      <c r="AB465" s="149">
        <f>Account_CP1!GL37</f>
        <v>0</v>
      </c>
      <c r="AC465" s="143">
        <f>Account_CP1!GM37</f>
        <v>0</v>
      </c>
      <c r="AD465" s="171">
        <f>Account_CP1!GN37</f>
        <v>0</v>
      </c>
      <c r="AE465" s="143">
        <f t="shared" si="866"/>
        <v>126851</v>
      </c>
      <c r="AF465" s="143">
        <f t="shared" si="866"/>
        <v>75851</v>
      </c>
      <c r="AG465" s="155">
        <f t="shared" si="860"/>
        <v>51000</v>
      </c>
      <c r="AH465" s="149">
        <f t="shared" si="729"/>
        <v>0</v>
      </c>
      <c r="AI465" s="149">
        <f t="shared" si="862"/>
        <v>0</v>
      </c>
      <c r="AJ465" s="141">
        <f t="shared" si="862"/>
        <v>49650531</v>
      </c>
      <c r="AK465" s="150">
        <f t="shared" si="862"/>
        <v>0</v>
      </c>
    </row>
    <row r="466" spans="1:37" x14ac:dyDescent="0.15">
      <c r="A466" s="248"/>
      <c r="B466" s="101">
        <v>2010</v>
      </c>
      <c r="C466" s="156">
        <f>'2010 AAU'!AF3</f>
        <v>0</v>
      </c>
      <c r="D466" s="143">
        <f>'2010 AAU'!B33</f>
        <v>0</v>
      </c>
      <c r="E466" s="157">
        <f t="shared" si="863"/>
        <v>0</v>
      </c>
      <c r="F466" s="143">
        <f>Account_CP1!T37-Account_CP1!N37</f>
        <v>0</v>
      </c>
      <c r="G466" s="144">
        <f>Account_CP1!U37-Account_CP1!O37</f>
        <v>0</v>
      </c>
      <c r="H466" s="145">
        <f>Account_CP1!V37-Account_CP1!P37</f>
        <v>0</v>
      </c>
      <c r="I466" s="141">
        <f>'2010 CER'!AG3</f>
        <v>1</v>
      </c>
      <c r="J466" s="141">
        <f>'2010 CER'!B34</f>
        <v>1</v>
      </c>
      <c r="K466" s="148">
        <f t="shared" si="857"/>
        <v>0</v>
      </c>
      <c r="L466" s="141">
        <v>0</v>
      </c>
      <c r="M466" s="173">
        <f>Account_CP1!BV56-Account_CP1!BP56</f>
        <v>0</v>
      </c>
      <c r="N466" s="175">
        <f>Account_CP1!BW56-Account_CP1!BQ56</f>
        <v>0</v>
      </c>
      <c r="O466" s="175">
        <f>Account_CP1!BX56-Account_CP1!BR56</f>
        <v>0</v>
      </c>
      <c r="P466" s="141" t="s">
        <v>81</v>
      </c>
      <c r="Q466" s="150" t="s">
        <v>81</v>
      </c>
      <c r="R466" s="143">
        <f>'2010 ERU'!AF3</f>
        <v>0</v>
      </c>
      <c r="S466" s="143">
        <f>'2010 ERU'!B33</f>
        <v>0</v>
      </c>
      <c r="T466" s="148">
        <f t="shared" si="864"/>
        <v>0</v>
      </c>
      <c r="U466" s="141">
        <v>0</v>
      </c>
      <c r="V466" s="149">
        <f>Account_CP1!FB37-Account_CP1!EV37</f>
        <v>0</v>
      </c>
      <c r="W466" s="141">
        <f>Account_CP1!FC37-Account_CP1!EW37</f>
        <v>0</v>
      </c>
      <c r="X466" s="150">
        <f>Account_CP1!FD37-Account_CP1!EX37</f>
        <v>0</v>
      </c>
      <c r="Y466" s="143">
        <v>0</v>
      </c>
      <c r="Z466" s="143">
        <v>0</v>
      </c>
      <c r="AA466" s="157">
        <f t="shared" si="865"/>
        <v>0</v>
      </c>
      <c r="AB466" s="149" t="s">
        <v>81</v>
      </c>
      <c r="AC466" s="143" t="s">
        <v>81</v>
      </c>
      <c r="AD466" s="171" t="s">
        <v>81</v>
      </c>
      <c r="AE466" s="143">
        <f t="shared" si="866"/>
        <v>1</v>
      </c>
      <c r="AF466" s="143">
        <f t="shared" si="866"/>
        <v>1</v>
      </c>
      <c r="AG466" s="155">
        <f t="shared" si="860"/>
        <v>0</v>
      </c>
      <c r="AH466" s="149">
        <f t="shared" si="729"/>
        <v>0</v>
      </c>
      <c r="AI466" s="149">
        <f t="shared" si="862"/>
        <v>0</v>
      </c>
      <c r="AJ466" s="141">
        <f t="shared" si="862"/>
        <v>0</v>
      </c>
      <c r="AK466" s="150">
        <f t="shared" si="862"/>
        <v>0</v>
      </c>
    </row>
    <row r="467" spans="1:37" x14ac:dyDescent="0.15">
      <c r="A467" s="248"/>
      <c r="B467" s="101">
        <v>2009</v>
      </c>
      <c r="C467" s="156">
        <f>'2009 AAU'!AF3</f>
        <v>0</v>
      </c>
      <c r="D467" s="143">
        <f>'2009 AAU'!B33</f>
        <v>0</v>
      </c>
      <c r="E467" s="157">
        <f t="shared" si="863"/>
        <v>0</v>
      </c>
      <c r="F467" s="143">
        <f>Account_CP1!N37-Account_CP1!H37</f>
        <v>0</v>
      </c>
      <c r="G467" s="144">
        <f>Account_CP1!O37-Account_CP1!I37</f>
        <v>0</v>
      </c>
      <c r="H467" s="145">
        <f>Account_CP1!P37-Account_CP1!J37</f>
        <v>0</v>
      </c>
      <c r="I467" s="141">
        <f>'2009 CER'!AG3</f>
        <v>0</v>
      </c>
      <c r="J467" s="141">
        <f>'2009 CER'!B34</f>
        <v>0</v>
      </c>
      <c r="K467" s="148">
        <f t="shared" si="857"/>
        <v>0</v>
      </c>
      <c r="L467" s="141">
        <v>0</v>
      </c>
      <c r="M467" s="173">
        <f>Account_CP1!BP56-Account_CP1!BJ56</f>
        <v>0</v>
      </c>
      <c r="N467" s="175">
        <f>Account_CP1!BQ56-Account_CP1!BK56</f>
        <v>0</v>
      </c>
      <c r="O467" s="175">
        <f>Account_CP1!BR56-Account_CP1!BL56</f>
        <v>0</v>
      </c>
      <c r="P467" s="141" t="s">
        <v>81</v>
      </c>
      <c r="Q467" s="150" t="s">
        <v>81</v>
      </c>
      <c r="R467" s="143">
        <f>'2009 ERU'!AF3</f>
        <v>0</v>
      </c>
      <c r="S467" s="143">
        <f>'2009 ERU'!B33</f>
        <v>0</v>
      </c>
      <c r="T467" s="148">
        <f t="shared" si="864"/>
        <v>0</v>
      </c>
      <c r="U467" s="141">
        <v>0</v>
      </c>
      <c r="V467" s="149">
        <f>Account_CP1!EV37-Account_CP1!EP37</f>
        <v>0</v>
      </c>
      <c r="W467" s="141">
        <f>Account_CP1!EW37-Account_CP1!EQ37</f>
        <v>0</v>
      </c>
      <c r="X467" s="150">
        <f>Account_CP1!EX37-Account_CP1!ER37</f>
        <v>0</v>
      </c>
      <c r="Y467" s="143">
        <v>0</v>
      </c>
      <c r="Z467" s="143">
        <v>0</v>
      </c>
      <c r="AA467" s="157">
        <f t="shared" si="865"/>
        <v>0</v>
      </c>
      <c r="AB467" s="149" t="s">
        <v>81</v>
      </c>
      <c r="AC467" s="143" t="s">
        <v>81</v>
      </c>
      <c r="AD467" s="171" t="s">
        <v>81</v>
      </c>
      <c r="AE467" s="143">
        <f t="shared" si="866"/>
        <v>0</v>
      </c>
      <c r="AF467" s="143">
        <f t="shared" si="866"/>
        <v>0</v>
      </c>
      <c r="AG467" s="155">
        <f t="shared" si="860"/>
        <v>0</v>
      </c>
      <c r="AH467" s="149">
        <f t="shared" si="729"/>
        <v>0</v>
      </c>
      <c r="AI467" s="149">
        <f t="shared" si="862"/>
        <v>0</v>
      </c>
      <c r="AJ467" s="141">
        <f t="shared" si="862"/>
        <v>0</v>
      </c>
      <c r="AK467" s="150">
        <f t="shared" si="862"/>
        <v>0</v>
      </c>
    </row>
    <row r="468" spans="1:37" x14ac:dyDescent="0.15">
      <c r="A468" s="248"/>
      <c r="B468" s="101">
        <v>2008</v>
      </c>
      <c r="C468" s="156">
        <f>'2008 AAU'!AF3</f>
        <v>0</v>
      </c>
      <c r="D468" s="143">
        <f>'2008 AAU'!B33</f>
        <v>0</v>
      </c>
      <c r="E468" s="157">
        <f t="shared" si="863"/>
        <v>0</v>
      </c>
      <c r="F468" s="143">
        <f>Account_CP1!H37</f>
        <v>0</v>
      </c>
      <c r="G468" s="144">
        <f>Account_CP1!I37</f>
        <v>0</v>
      </c>
      <c r="H468" s="145">
        <f>Account_CP1!J37</f>
        <v>0</v>
      </c>
      <c r="I468" s="141">
        <f>'2008 CER'!AG3</f>
        <v>0</v>
      </c>
      <c r="J468" s="141">
        <f>'2008 CER'!B34</f>
        <v>0</v>
      </c>
      <c r="K468" s="148">
        <f t="shared" si="857"/>
        <v>0</v>
      </c>
      <c r="L468" s="141">
        <v>0</v>
      </c>
      <c r="M468" s="173">
        <f>Account_CP1!BJ56</f>
        <v>0</v>
      </c>
      <c r="N468" s="175">
        <f>Account_CP1!BK56</f>
        <v>0</v>
      </c>
      <c r="O468" s="175">
        <f>Account_CP1!BL56</f>
        <v>0</v>
      </c>
      <c r="P468" s="141" t="s">
        <v>81</v>
      </c>
      <c r="Q468" s="150" t="s">
        <v>81</v>
      </c>
      <c r="R468" s="143">
        <v>0</v>
      </c>
      <c r="S468" s="143">
        <v>0</v>
      </c>
      <c r="T468" s="148">
        <f t="shared" si="864"/>
        <v>0</v>
      </c>
      <c r="U468" s="141">
        <v>0</v>
      </c>
      <c r="V468" s="149">
        <f>Account_CP1!EP37</f>
        <v>0</v>
      </c>
      <c r="W468" s="141">
        <f>Account_CP1!EQ37</f>
        <v>0</v>
      </c>
      <c r="X468" s="150">
        <f>Account_CP1!ER37</f>
        <v>0</v>
      </c>
      <c r="Y468" s="143">
        <v>0</v>
      </c>
      <c r="Z468" s="143">
        <v>0</v>
      </c>
      <c r="AA468" s="157">
        <f t="shared" si="865"/>
        <v>0</v>
      </c>
      <c r="AB468" s="149" t="s">
        <v>81</v>
      </c>
      <c r="AC468" s="143" t="s">
        <v>81</v>
      </c>
      <c r="AD468" s="171" t="s">
        <v>81</v>
      </c>
      <c r="AE468" s="143">
        <f t="shared" si="866"/>
        <v>0</v>
      </c>
      <c r="AF468" s="143">
        <f t="shared" si="866"/>
        <v>0</v>
      </c>
      <c r="AG468" s="155">
        <f t="shared" si="860"/>
        <v>0</v>
      </c>
      <c r="AH468" s="149">
        <f t="shared" si="729"/>
        <v>0</v>
      </c>
      <c r="AI468" s="149">
        <f t="shared" si="862"/>
        <v>0</v>
      </c>
      <c r="AJ468" s="141">
        <f t="shared" si="862"/>
        <v>0</v>
      </c>
      <c r="AK468" s="150">
        <f t="shared" si="862"/>
        <v>0</v>
      </c>
    </row>
    <row r="469" spans="1:37" ht="15" x14ac:dyDescent="0.15">
      <c r="A469" s="249"/>
      <c r="B469" s="102" t="s">
        <v>233</v>
      </c>
      <c r="C469" s="151">
        <f t="shared" ref="C469:O469" si="867">SUM(C455:C468)</f>
        <v>0</v>
      </c>
      <c r="D469" s="152">
        <f t="shared" si="867"/>
        <v>0</v>
      </c>
      <c r="E469" s="153">
        <f t="shared" si="867"/>
        <v>0</v>
      </c>
      <c r="F469" s="172">
        <f t="shared" si="867"/>
        <v>2711153478</v>
      </c>
      <c r="G469" s="152">
        <f t="shared" si="867"/>
        <v>115625564</v>
      </c>
      <c r="H469" s="181">
        <f t="shared" si="867"/>
        <v>3149326</v>
      </c>
      <c r="I469" s="151">
        <f t="shared" si="867"/>
        <v>29780221</v>
      </c>
      <c r="J469" s="152">
        <f t="shared" si="867"/>
        <v>4454891</v>
      </c>
      <c r="K469" s="153">
        <f t="shared" si="867"/>
        <v>25325330</v>
      </c>
      <c r="L469" s="152">
        <f t="shared" si="867"/>
        <v>0</v>
      </c>
      <c r="M469" s="174">
        <f t="shared" si="867"/>
        <v>0</v>
      </c>
      <c r="N469" s="176">
        <f t="shared" si="867"/>
        <v>0</v>
      </c>
      <c r="O469" s="176">
        <f t="shared" si="867"/>
        <v>0</v>
      </c>
      <c r="P469" s="154" t="s">
        <v>81</v>
      </c>
      <c r="Q469" s="170" t="s">
        <v>81</v>
      </c>
      <c r="R469" s="152">
        <f t="shared" ref="R469:AK469" si="868">SUM(R455:R468)</f>
        <v>368935</v>
      </c>
      <c r="S469" s="152">
        <f t="shared" si="868"/>
        <v>1169</v>
      </c>
      <c r="T469" s="152">
        <f t="shared" si="868"/>
        <v>367766</v>
      </c>
      <c r="U469" s="152">
        <f t="shared" si="868"/>
        <v>0</v>
      </c>
      <c r="V469" s="152">
        <f t="shared" si="868"/>
        <v>0</v>
      </c>
      <c r="W469" s="152">
        <f t="shared" si="868"/>
        <v>0</v>
      </c>
      <c r="X469" s="152">
        <f t="shared" si="868"/>
        <v>367766</v>
      </c>
      <c r="Y469" s="152">
        <f t="shared" si="868"/>
        <v>0</v>
      </c>
      <c r="Z469" s="152">
        <f t="shared" si="868"/>
        <v>0</v>
      </c>
      <c r="AA469" s="153">
        <f t="shared" si="868"/>
        <v>0</v>
      </c>
      <c r="AB469" s="172">
        <f t="shared" si="868"/>
        <v>0</v>
      </c>
      <c r="AC469" s="152">
        <f t="shared" si="868"/>
        <v>108941877</v>
      </c>
      <c r="AD469" s="160">
        <f t="shared" si="868"/>
        <v>0</v>
      </c>
      <c r="AE469" s="152">
        <f t="shared" si="868"/>
        <v>30149156</v>
      </c>
      <c r="AF469" s="152">
        <f t="shared" si="868"/>
        <v>4456060</v>
      </c>
      <c r="AG469" s="153">
        <f t="shared" si="868"/>
        <v>25693096</v>
      </c>
      <c r="AH469" s="152">
        <f t="shared" si="868"/>
        <v>0</v>
      </c>
      <c r="AI469" s="159">
        <f t="shared" si="868"/>
        <v>2711153478</v>
      </c>
      <c r="AJ469" s="152">
        <f t="shared" si="868"/>
        <v>224567441</v>
      </c>
      <c r="AK469" s="160">
        <f t="shared" si="868"/>
        <v>3517092</v>
      </c>
    </row>
    <row r="470" spans="1:37" x14ac:dyDescent="0.15">
      <c r="A470" s="247" t="s">
        <v>148</v>
      </c>
      <c r="B470" s="100">
        <v>2021</v>
      </c>
      <c r="C470" s="156" t="s">
        <v>81</v>
      </c>
      <c r="D470" s="143" t="s">
        <v>81</v>
      </c>
      <c r="E470" s="157" t="s">
        <v>81</v>
      </c>
      <c r="F470" s="143" t="s">
        <v>81</v>
      </c>
      <c r="G470" s="144" t="s">
        <v>81</v>
      </c>
      <c r="H470" s="145" t="s">
        <v>81</v>
      </c>
      <c r="I470" s="141">
        <f>'2021 CER'!$AH$3</f>
        <v>0</v>
      </c>
      <c r="J470" s="141">
        <f>'2021 CER'!$B$35</f>
        <v>0</v>
      </c>
      <c r="K470" s="148">
        <f t="shared" ref="K470" si="869">I470-J470</f>
        <v>0</v>
      </c>
      <c r="L470" s="141">
        <v>0</v>
      </c>
      <c r="M470" s="149" t="str">
        <f>Account_CP1!$EJ$36</f>
        <v>n/a</v>
      </c>
      <c r="N470" s="141" t="str">
        <f>Account_CP1!$EE$36</f>
        <v>n/a</v>
      </c>
      <c r="O470" s="141" t="str">
        <f>Account_CP1!$EL$36</f>
        <v>n/a</v>
      </c>
      <c r="P470" s="141" t="s">
        <v>81</v>
      </c>
      <c r="Q470" s="150" t="s">
        <v>81</v>
      </c>
      <c r="R470" s="143" t="s">
        <v>81</v>
      </c>
      <c r="S470" s="143" t="s">
        <v>81</v>
      </c>
      <c r="T470" s="148" t="s">
        <v>81</v>
      </c>
      <c r="U470" s="141">
        <v>0</v>
      </c>
      <c r="V470" s="149" t="s">
        <v>81</v>
      </c>
      <c r="W470" s="141" t="s">
        <v>81</v>
      </c>
      <c r="X470" s="150" t="s">
        <v>81</v>
      </c>
      <c r="Y470" s="141" t="s">
        <v>81</v>
      </c>
      <c r="Z470" s="141" t="s">
        <v>81</v>
      </c>
      <c r="AA470" s="157" t="s">
        <v>81</v>
      </c>
      <c r="AB470" s="149" t="s">
        <v>81</v>
      </c>
      <c r="AC470" s="141" t="s">
        <v>81</v>
      </c>
      <c r="AD470" s="150" t="s">
        <v>81</v>
      </c>
      <c r="AE470" s="141">
        <f t="shared" ref="AE470" si="870">SUM(I470)</f>
        <v>0</v>
      </c>
      <c r="AF470" s="141">
        <f t="shared" ref="AF470" si="871">SUM(J470)</f>
        <v>0</v>
      </c>
      <c r="AG470" s="155">
        <f t="shared" ref="AG470" si="872">AE470-AF470</f>
        <v>0</v>
      </c>
      <c r="AH470" s="149">
        <f t="shared" ref="AH470" si="873">SUM(L470,U470)</f>
        <v>0</v>
      </c>
      <c r="AI470" s="149">
        <f t="shared" ref="AI470" si="874">SUM(F470,M470,V470,AB470)</f>
        <v>0</v>
      </c>
      <c r="AJ470" s="141">
        <f t="shared" ref="AJ470" si="875">SUM(G470,N470,W470,AC470)</f>
        <v>0</v>
      </c>
      <c r="AK470" s="150">
        <f t="shared" ref="AK470" si="876">SUM(H470,O470,X470,AD470)</f>
        <v>0</v>
      </c>
    </row>
    <row r="471" spans="1:37" x14ac:dyDescent="0.15">
      <c r="A471" s="248"/>
      <c r="B471" s="100">
        <v>2020</v>
      </c>
      <c r="C471" s="156" t="s">
        <v>81</v>
      </c>
      <c r="D471" s="143" t="s">
        <v>81</v>
      </c>
      <c r="E471" s="157" t="s">
        <v>81</v>
      </c>
      <c r="F471" s="143" t="s">
        <v>81</v>
      </c>
      <c r="G471" s="144" t="s">
        <v>81</v>
      </c>
      <c r="H471" s="145" t="s">
        <v>81</v>
      </c>
      <c r="I471" s="141">
        <f>'2020 CER'!$AH$3</f>
        <v>0</v>
      </c>
      <c r="J471" s="141">
        <f>'2020 CER'!$B$35</f>
        <v>0</v>
      </c>
      <c r="K471" s="148">
        <f t="shared" ref="K471" si="877">I471-J471</f>
        <v>0</v>
      </c>
      <c r="L471" s="141">
        <v>0</v>
      </c>
      <c r="M471" s="149" t="str">
        <f>Account_CP1!$ED$36</f>
        <v>n/a</v>
      </c>
      <c r="N471" s="141" t="str">
        <f>Account_CP1!$EE$36</f>
        <v>n/a</v>
      </c>
      <c r="O471" s="141" t="str">
        <f>Account_CP1!$EF$36</f>
        <v>n/a</v>
      </c>
      <c r="P471" s="141" t="s">
        <v>81</v>
      </c>
      <c r="Q471" s="150" t="s">
        <v>81</v>
      </c>
      <c r="R471" s="143" t="s">
        <v>81</v>
      </c>
      <c r="S471" s="143" t="s">
        <v>81</v>
      </c>
      <c r="T471" s="148" t="s">
        <v>81</v>
      </c>
      <c r="U471" s="141">
        <v>0</v>
      </c>
      <c r="V471" s="149" t="s">
        <v>81</v>
      </c>
      <c r="W471" s="141" t="s">
        <v>81</v>
      </c>
      <c r="X471" s="150" t="s">
        <v>81</v>
      </c>
      <c r="Y471" s="141" t="s">
        <v>81</v>
      </c>
      <c r="Z471" s="141" t="s">
        <v>81</v>
      </c>
      <c r="AA471" s="157" t="s">
        <v>81</v>
      </c>
      <c r="AB471" s="149" t="s">
        <v>81</v>
      </c>
      <c r="AC471" s="141" t="s">
        <v>81</v>
      </c>
      <c r="AD471" s="150" t="s">
        <v>81</v>
      </c>
      <c r="AE471" s="141">
        <f t="shared" ref="AE471" si="878">SUM(I471)</f>
        <v>0</v>
      </c>
      <c r="AF471" s="141">
        <f t="shared" ref="AF471" si="879">SUM(J471)</f>
        <v>0</v>
      </c>
      <c r="AG471" s="155">
        <f t="shared" ref="AG471" si="880">AE471-AF471</f>
        <v>0</v>
      </c>
      <c r="AH471" s="149">
        <f t="shared" ref="AH471" si="881">SUM(L471,U471)</f>
        <v>0</v>
      </c>
      <c r="AI471" s="149">
        <f t="shared" ref="AI471" si="882">SUM(F471,M471,V471,AB471)</f>
        <v>0</v>
      </c>
      <c r="AJ471" s="141">
        <f t="shared" ref="AJ471" si="883">SUM(G471,N471,W471,AC471)</f>
        <v>0</v>
      </c>
      <c r="AK471" s="150">
        <f t="shared" ref="AK471" si="884">SUM(H471,O471,X471,AD471)</f>
        <v>0</v>
      </c>
    </row>
    <row r="472" spans="1:37" x14ac:dyDescent="0.15">
      <c r="A472" s="248"/>
      <c r="B472" s="100">
        <v>2019</v>
      </c>
      <c r="C472" s="156" t="s">
        <v>81</v>
      </c>
      <c r="D472" s="143" t="s">
        <v>81</v>
      </c>
      <c r="E472" s="157" t="s">
        <v>81</v>
      </c>
      <c r="F472" s="143" t="s">
        <v>81</v>
      </c>
      <c r="G472" s="144" t="s">
        <v>81</v>
      </c>
      <c r="H472" s="145" t="s">
        <v>81</v>
      </c>
      <c r="I472" s="141">
        <f>'2019 CER'!$AH$3</f>
        <v>0</v>
      </c>
      <c r="J472" s="141">
        <f>'2019 CER'!$B$35</f>
        <v>0</v>
      </c>
      <c r="K472" s="148">
        <f t="shared" ref="K472:K483" si="885">I472-J472</f>
        <v>0</v>
      </c>
      <c r="L472" s="141">
        <v>0</v>
      </c>
      <c r="M472" s="149" t="str">
        <f>Account_CP1!$DX$36</f>
        <v>n/a</v>
      </c>
      <c r="N472" s="141" t="str">
        <f>Account_CP1!$DY$36</f>
        <v>n/a</v>
      </c>
      <c r="O472" s="141" t="str">
        <f>Account_CP1!$DZ$36</f>
        <v>n/a</v>
      </c>
      <c r="P472" s="141" t="s">
        <v>81</v>
      </c>
      <c r="Q472" s="150" t="s">
        <v>81</v>
      </c>
      <c r="R472" s="143" t="s">
        <v>81</v>
      </c>
      <c r="S472" s="143" t="s">
        <v>81</v>
      </c>
      <c r="T472" s="148" t="s">
        <v>81</v>
      </c>
      <c r="U472" s="141">
        <v>0</v>
      </c>
      <c r="V472" s="149" t="s">
        <v>81</v>
      </c>
      <c r="W472" s="141" t="s">
        <v>81</v>
      </c>
      <c r="X472" s="150" t="s">
        <v>81</v>
      </c>
      <c r="Y472" s="141" t="s">
        <v>81</v>
      </c>
      <c r="Z472" s="141" t="s">
        <v>81</v>
      </c>
      <c r="AA472" s="157" t="s">
        <v>81</v>
      </c>
      <c r="AB472" s="149" t="s">
        <v>81</v>
      </c>
      <c r="AC472" s="141" t="s">
        <v>81</v>
      </c>
      <c r="AD472" s="150" t="s">
        <v>81</v>
      </c>
      <c r="AE472" s="141">
        <f t="shared" ref="AE472:AF475" si="886">SUM(I472)</f>
        <v>0</v>
      </c>
      <c r="AF472" s="141">
        <f t="shared" si="886"/>
        <v>0</v>
      </c>
      <c r="AG472" s="155">
        <f t="shared" ref="AG472:AG483" si="887">AE472-AF472</f>
        <v>0</v>
      </c>
      <c r="AH472" s="149">
        <f t="shared" ref="AH472" si="888">SUM(L472,U472)</f>
        <v>0</v>
      </c>
      <c r="AI472" s="149">
        <f t="shared" ref="AI472:AK483" si="889">SUM(F472,M472,V472,AB472)</f>
        <v>0</v>
      </c>
      <c r="AJ472" s="141">
        <f t="shared" si="889"/>
        <v>0</v>
      </c>
      <c r="AK472" s="150">
        <f t="shared" si="889"/>
        <v>0</v>
      </c>
    </row>
    <row r="473" spans="1:37" x14ac:dyDescent="0.15">
      <c r="A473" s="248"/>
      <c r="B473" s="100">
        <v>2018</v>
      </c>
      <c r="C473" s="156" t="s">
        <v>81</v>
      </c>
      <c r="D473" s="143" t="s">
        <v>81</v>
      </c>
      <c r="E473" s="157" t="s">
        <v>81</v>
      </c>
      <c r="F473" s="143" t="s">
        <v>81</v>
      </c>
      <c r="G473" s="144" t="s">
        <v>81</v>
      </c>
      <c r="H473" s="145" t="s">
        <v>81</v>
      </c>
      <c r="I473" s="141">
        <f>'2018 CER'!$AH$3</f>
        <v>0</v>
      </c>
      <c r="J473" s="141">
        <f>'2018 CER'!$B$35</f>
        <v>0</v>
      </c>
      <c r="K473" s="148">
        <f t="shared" si="885"/>
        <v>0</v>
      </c>
      <c r="L473" s="141">
        <v>0</v>
      </c>
      <c r="M473" s="149" t="str">
        <f>Account_CP1!$DR$36</f>
        <v>n/a</v>
      </c>
      <c r="N473" s="141" t="str">
        <f>Account_CP1!$DS$36</f>
        <v>n/a</v>
      </c>
      <c r="O473" s="141" t="str">
        <f>Account_CP1!$DT$36</f>
        <v>n/a</v>
      </c>
      <c r="P473" s="141" t="s">
        <v>81</v>
      </c>
      <c r="Q473" s="150" t="s">
        <v>81</v>
      </c>
      <c r="R473" s="143" t="s">
        <v>81</v>
      </c>
      <c r="S473" s="143" t="s">
        <v>81</v>
      </c>
      <c r="T473" s="148" t="s">
        <v>81</v>
      </c>
      <c r="U473" s="141">
        <v>0</v>
      </c>
      <c r="V473" s="149" t="s">
        <v>81</v>
      </c>
      <c r="W473" s="141" t="s">
        <v>81</v>
      </c>
      <c r="X473" s="150" t="s">
        <v>81</v>
      </c>
      <c r="Y473" s="141" t="s">
        <v>81</v>
      </c>
      <c r="Z473" s="141" t="s">
        <v>81</v>
      </c>
      <c r="AA473" s="157" t="s">
        <v>81</v>
      </c>
      <c r="AB473" s="149" t="s">
        <v>81</v>
      </c>
      <c r="AC473" s="141" t="s">
        <v>81</v>
      </c>
      <c r="AD473" s="150" t="s">
        <v>81</v>
      </c>
      <c r="AE473" s="141">
        <f t="shared" si="886"/>
        <v>0</v>
      </c>
      <c r="AF473" s="141">
        <f t="shared" si="886"/>
        <v>0</v>
      </c>
      <c r="AG473" s="155">
        <f t="shared" si="887"/>
        <v>0</v>
      </c>
      <c r="AH473" s="149">
        <f t="shared" si="729"/>
        <v>0</v>
      </c>
      <c r="AI473" s="149">
        <f t="shared" si="889"/>
        <v>0</v>
      </c>
      <c r="AJ473" s="141">
        <f t="shared" si="889"/>
        <v>0</v>
      </c>
      <c r="AK473" s="150">
        <f t="shared" si="889"/>
        <v>0</v>
      </c>
    </row>
    <row r="474" spans="1:37" x14ac:dyDescent="0.15">
      <c r="A474" s="248"/>
      <c r="B474" s="100">
        <v>2017</v>
      </c>
      <c r="C474" s="156" t="s">
        <v>81</v>
      </c>
      <c r="D474" s="143" t="s">
        <v>81</v>
      </c>
      <c r="E474" s="157" t="s">
        <v>81</v>
      </c>
      <c r="F474" s="143" t="s">
        <v>81</v>
      </c>
      <c r="G474" s="144" t="s">
        <v>81</v>
      </c>
      <c r="H474" s="145" t="s">
        <v>81</v>
      </c>
      <c r="I474" s="141">
        <f>'2017 CER'!$AH$3</f>
        <v>0</v>
      </c>
      <c r="J474" s="141">
        <f>'2017 CER'!$B$35</f>
        <v>0</v>
      </c>
      <c r="K474" s="148">
        <f t="shared" si="885"/>
        <v>0</v>
      </c>
      <c r="L474" s="141">
        <v>0</v>
      </c>
      <c r="M474" s="149" t="str">
        <f>Account_CP1!$DL$36</f>
        <v>n/a</v>
      </c>
      <c r="N474" s="141" t="str">
        <f>Account_CP1!$DM$36</f>
        <v>n/a</v>
      </c>
      <c r="O474" s="141" t="str">
        <f>Account_CP1!$DN$36</f>
        <v>n/a</v>
      </c>
      <c r="P474" s="141" t="s">
        <v>81</v>
      </c>
      <c r="Q474" s="150" t="s">
        <v>81</v>
      </c>
      <c r="R474" s="143" t="s">
        <v>81</v>
      </c>
      <c r="S474" s="143" t="s">
        <v>81</v>
      </c>
      <c r="T474" s="148" t="s">
        <v>81</v>
      </c>
      <c r="U474" s="141">
        <v>0</v>
      </c>
      <c r="V474" s="149" t="s">
        <v>81</v>
      </c>
      <c r="W474" s="141" t="s">
        <v>81</v>
      </c>
      <c r="X474" s="150" t="s">
        <v>81</v>
      </c>
      <c r="Y474" s="141" t="s">
        <v>81</v>
      </c>
      <c r="Z474" s="141" t="s">
        <v>81</v>
      </c>
      <c r="AA474" s="157" t="s">
        <v>81</v>
      </c>
      <c r="AB474" s="149" t="s">
        <v>81</v>
      </c>
      <c r="AC474" s="141" t="s">
        <v>81</v>
      </c>
      <c r="AD474" s="150" t="s">
        <v>81</v>
      </c>
      <c r="AE474" s="141">
        <f t="shared" si="886"/>
        <v>0</v>
      </c>
      <c r="AF474" s="141">
        <f t="shared" si="886"/>
        <v>0</v>
      </c>
      <c r="AG474" s="155">
        <f t="shared" si="887"/>
        <v>0</v>
      </c>
      <c r="AH474" s="149">
        <f t="shared" si="729"/>
        <v>0</v>
      </c>
      <c r="AI474" s="149">
        <f t="shared" si="889"/>
        <v>0</v>
      </c>
      <c r="AJ474" s="141">
        <f t="shared" si="889"/>
        <v>0</v>
      </c>
      <c r="AK474" s="150">
        <f t="shared" si="889"/>
        <v>0</v>
      </c>
    </row>
    <row r="475" spans="1:37" x14ac:dyDescent="0.15">
      <c r="A475" s="248"/>
      <c r="B475" s="101">
        <v>2016</v>
      </c>
      <c r="C475" s="156" t="s">
        <v>81</v>
      </c>
      <c r="D475" s="143" t="s">
        <v>81</v>
      </c>
      <c r="E475" s="157" t="s">
        <v>81</v>
      </c>
      <c r="F475" s="143" t="s">
        <v>81</v>
      </c>
      <c r="G475" s="144" t="s">
        <v>81</v>
      </c>
      <c r="H475" s="145" t="s">
        <v>81</v>
      </c>
      <c r="I475" s="141">
        <f>'2016 CER'!AH3</f>
        <v>0</v>
      </c>
      <c r="J475" s="141">
        <f>'2016 CER'!B35</f>
        <v>0</v>
      </c>
      <c r="K475" s="148">
        <f t="shared" si="885"/>
        <v>0</v>
      </c>
      <c r="L475" s="141">
        <v>0</v>
      </c>
      <c r="M475" s="149" t="str">
        <f>Account_CP1!DF36</f>
        <v>n/a</v>
      </c>
      <c r="N475" s="141" t="str">
        <f>Account_CP1!DG36</f>
        <v>n/a</v>
      </c>
      <c r="O475" s="141" t="str">
        <f>Account_CP1!DH36</f>
        <v>n/a</v>
      </c>
      <c r="P475" s="141" t="s">
        <v>81</v>
      </c>
      <c r="Q475" s="150" t="s">
        <v>81</v>
      </c>
      <c r="R475" s="143" t="s">
        <v>81</v>
      </c>
      <c r="S475" s="143" t="s">
        <v>81</v>
      </c>
      <c r="T475" s="148" t="s">
        <v>81</v>
      </c>
      <c r="U475" s="141">
        <v>0</v>
      </c>
      <c r="V475" s="149" t="s">
        <v>81</v>
      </c>
      <c r="W475" s="141" t="s">
        <v>81</v>
      </c>
      <c r="X475" s="150" t="s">
        <v>81</v>
      </c>
      <c r="Y475" s="141" t="s">
        <v>81</v>
      </c>
      <c r="Z475" s="141" t="s">
        <v>81</v>
      </c>
      <c r="AA475" s="157" t="s">
        <v>81</v>
      </c>
      <c r="AB475" s="149" t="s">
        <v>81</v>
      </c>
      <c r="AC475" s="141" t="s">
        <v>81</v>
      </c>
      <c r="AD475" s="150" t="s">
        <v>81</v>
      </c>
      <c r="AE475" s="141">
        <f t="shared" si="886"/>
        <v>0</v>
      </c>
      <c r="AF475" s="141">
        <f t="shared" si="886"/>
        <v>0</v>
      </c>
      <c r="AG475" s="155">
        <f>AE475-AF475</f>
        <v>0</v>
      </c>
      <c r="AH475" s="149">
        <f t="shared" ref="AH475:AH553" si="890">SUM(L475,U475)</f>
        <v>0</v>
      </c>
      <c r="AI475" s="149">
        <f t="shared" si="889"/>
        <v>0</v>
      </c>
      <c r="AJ475" s="141">
        <f t="shared" si="889"/>
        <v>0</v>
      </c>
      <c r="AK475" s="150">
        <f t="shared" si="889"/>
        <v>0</v>
      </c>
    </row>
    <row r="476" spans="1:37" ht="14.1" customHeight="1" x14ac:dyDescent="0.15">
      <c r="A476" s="248"/>
      <c r="B476" s="101">
        <v>2015</v>
      </c>
      <c r="C476" s="156">
        <f>'2015 AAU'!AG3</f>
        <v>0</v>
      </c>
      <c r="D476" s="143">
        <f>'2015 AAU'!B34</f>
        <v>0</v>
      </c>
      <c r="E476" s="157">
        <f t="shared" ref="E476:E483" si="891">C476-D476</f>
        <v>0</v>
      </c>
      <c r="F476" s="143" t="str">
        <f>Account_CP1!AX36</f>
        <v>n/a</v>
      </c>
      <c r="G476" s="144" t="str">
        <f>Account_CP1!AY36</f>
        <v>n/a</v>
      </c>
      <c r="H476" s="145" t="str">
        <f>Account_CP1!AZ36</f>
        <v>n/a</v>
      </c>
      <c r="I476" s="141">
        <f>'2015 CER'!AH3</f>
        <v>0</v>
      </c>
      <c r="J476" s="141">
        <f>'2015 CER'!B35</f>
        <v>0</v>
      </c>
      <c r="K476" s="148">
        <f t="shared" si="885"/>
        <v>0</v>
      </c>
      <c r="L476" s="141">
        <v>0</v>
      </c>
      <c r="M476" s="149" t="str">
        <f>Account_CP1!CZ36</f>
        <v>n/a</v>
      </c>
      <c r="N476" s="141" t="str">
        <f>Account_CP1!DA36</f>
        <v>n/a</v>
      </c>
      <c r="O476" s="141" t="str">
        <f>Account_CP1!DB36</f>
        <v>n/a</v>
      </c>
      <c r="P476" s="141" t="s">
        <v>81</v>
      </c>
      <c r="Q476" s="150" t="s">
        <v>81</v>
      </c>
      <c r="R476" s="143">
        <f>'2015 ERU'!AG3</f>
        <v>0</v>
      </c>
      <c r="S476" s="143">
        <f>'2015 ERU'!B34</f>
        <v>0</v>
      </c>
      <c r="T476" s="148">
        <f t="shared" ref="T476:T483" si="892">R476-S476</f>
        <v>0</v>
      </c>
      <c r="U476" s="141">
        <v>0</v>
      </c>
      <c r="V476" s="149">
        <f>Account_CP1!GF49-Account_CP1!FZ49</f>
        <v>0</v>
      </c>
      <c r="W476" s="141">
        <f>Account_CP1!GG49-Account_CP1!GA49</f>
        <v>0</v>
      </c>
      <c r="X476" s="150">
        <f>Account_CP1!GH49-Account_CP1!GB49</f>
        <v>0</v>
      </c>
      <c r="Y476" s="141">
        <v>0</v>
      </c>
      <c r="Z476" s="141">
        <v>0</v>
      </c>
      <c r="AA476" s="157">
        <f t="shared" ref="AA476:AA483" si="893">Y476-Z476</f>
        <v>0</v>
      </c>
      <c r="AB476" s="149" t="str">
        <f>Account_CP1!HJ36</f>
        <v>n/a</v>
      </c>
      <c r="AC476" s="143" t="str">
        <f>Account_CP1!HK36</f>
        <v>n/a</v>
      </c>
      <c r="AD476" s="171" t="str">
        <f>Account_CP1!HL36</f>
        <v>n/a</v>
      </c>
      <c r="AE476" s="143">
        <f t="shared" ref="AE476:AF483" si="894">SUM(C476+I476+R476+Y476)</f>
        <v>0</v>
      </c>
      <c r="AF476" s="143">
        <f t="shared" si="894"/>
        <v>0</v>
      </c>
      <c r="AG476" s="155">
        <f t="shared" si="887"/>
        <v>0</v>
      </c>
      <c r="AH476" s="149">
        <f t="shared" si="890"/>
        <v>0</v>
      </c>
      <c r="AI476" s="149">
        <f t="shared" si="889"/>
        <v>0</v>
      </c>
      <c r="AJ476" s="141">
        <f t="shared" si="889"/>
        <v>0</v>
      </c>
      <c r="AK476" s="150">
        <f t="shared" si="889"/>
        <v>0</v>
      </c>
    </row>
    <row r="477" spans="1:37" ht="14.1" customHeight="1" x14ac:dyDescent="0.15">
      <c r="A477" s="248"/>
      <c r="B477" s="101">
        <v>2014</v>
      </c>
      <c r="C477" s="156">
        <f>'2014 AAU'!AG3</f>
        <v>0</v>
      </c>
      <c r="D477" s="143">
        <f>'2014 AAU'!B34</f>
        <v>0</v>
      </c>
      <c r="E477" s="157">
        <f t="shared" si="891"/>
        <v>0</v>
      </c>
      <c r="F477" s="143" t="str">
        <f>Account_CP1!AR36</f>
        <v>n/a</v>
      </c>
      <c r="G477" s="144" t="str">
        <f>Account_CP1!AS36</f>
        <v>n/a</v>
      </c>
      <c r="H477" s="145" t="str">
        <f>Account_CP1!AT36</f>
        <v>n/a</v>
      </c>
      <c r="I477" s="141">
        <f>'2014 CER'!AH3</f>
        <v>0</v>
      </c>
      <c r="J477" s="141">
        <f>'2014 CER'!B35</f>
        <v>0</v>
      </c>
      <c r="K477" s="148">
        <f t="shared" si="885"/>
        <v>0</v>
      </c>
      <c r="L477" s="141">
        <v>0</v>
      </c>
      <c r="M477" s="149" t="str">
        <f>Account_CP1!CT36</f>
        <v>n/a</v>
      </c>
      <c r="N477" s="141" t="str">
        <f>Account_CP1!CU36</f>
        <v>n/a</v>
      </c>
      <c r="O477" s="141" t="str">
        <f>Account_CP1!CV36</f>
        <v>n/a</v>
      </c>
      <c r="P477" s="141" t="s">
        <v>81</v>
      </c>
      <c r="Q477" s="150" t="s">
        <v>81</v>
      </c>
      <c r="R477" s="143">
        <f>'2014 ERU'!AG3</f>
        <v>0</v>
      </c>
      <c r="S477" s="143">
        <f>'2014 ERU'!B34</f>
        <v>0</v>
      </c>
      <c r="T477" s="148">
        <f t="shared" si="892"/>
        <v>0</v>
      </c>
      <c r="U477" s="141">
        <v>0</v>
      </c>
      <c r="V477" s="149">
        <f>Account_CP1!FZ49-Account_CP1!FT49</f>
        <v>0</v>
      </c>
      <c r="W477" s="141">
        <f>Account_CP1!GA49-Account_CP1!FU49</f>
        <v>0</v>
      </c>
      <c r="X477" s="150">
        <f>Account_CP1!GB49-Account_CP1!FV49</f>
        <v>0</v>
      </c>
      <c r="Y477" s="141">
        <v>0</v>
      </c>
      <c r="Z477" s="141">
        <v>0</v>
      </c>
      <c r="AA477" s="157">
        <f t="shared" si="893"/>
        <v>0</v>
      </c>
      <c r="AB477" s="149" t="str">
        <f>Account_CP1!HD36</f>
        <v>n/a</v>
      </c>
      <c r="AC477" s="143" t="str">
        <f>Account_CP1!HE36</f>
        <v>n/a</v>
      </c>
      <c r="AD477" s="171" t="str">
        <f>Account_CP1!HF36</f>
        <v>n/a</v>
      </c>
      <c r="AE477" s="143">
        <f t="shared" si="894"/>
        <v>0</v>
      </c>
      <c r="AF477" s="143">
        <f t="shared" si="894"/>
        <v>0</v>
      </c>
      <c r="AG477" s="155">
        <f t="shared" si="887"/>
        <v>0</v>
      </c>
      <c r="AH477" s="149">
        <f t="shared" si="890"/>
        <v>0</v>
      </c>
      <c r="AI477" s="149">
        <f t="shared" si="889"/>
        <v>0</v>
      </c>
      <c r="AJ477" s="141">
        <f t="shared" si="889"/>
        <v>0</v>
      </c>
      <c r="AK477" s="150">
        <f t="shared" si="889"/>
        <v>0</v>
      </c>
    </row>
    <row r="478" spans="1:37" x14ac:dyDescent="0.15">
      <c r="A478" s="248"/>
      <c r="B478" s="101">
        <v>2013</v>
      </c>
      <c r="C478" s="156">
        <f>'2013 AAU'!AG3</f>
        <v>0</v>
      </c>
      <c r="D478" s="143">
        <f>'2013 AAU'!B34</f>
        <v>0</v>
      </c>
      <c r="E478" s="157">
        <f t="shared" si="891"/>
        <v>0</v>
      </c>
      <c r="F478" s="143" t="str">
        <f>Account_CP1!AL36</f>
        <v>n/a</v>
      </c>
      <c r="G478" s="144" t="str">
        <f>Account_CP1!AM36</f>
        <v>n/a</v>
      </c>
      <c r="H478" s="145" t="str">
        <f>Account_CP1!AN36</f>
        <v>n/a</v>
      </c>
      <c r="I478" s="141">
        <f>'2013 CER'!AH3</f>
        <v>0</v>
      </c>
      <c r="J478" s="141">
        <f>'2013 CER'!B35</f>
        <v>0</v>
      </c>
      <c r="K478" s="148">
        <f t="shared" si="885"/>
        <v>0</v>
      </c>
      <c r="L478" s="141">
        <v>0</v>
      </c>
      <c r="M478" s="149" t="str">
        <f>Account_CP1!CN36</f>
        <v>n/a</v>
      </c>
      <c r="N478" s="141" t="str">
        <f>Account_CP1!CO36</f>
        <v>n/a</v>
      </c>
      <c r="O478" s="141" t="str">
        <f>Account_CP1!CP36</f>
        <v>n/a</v>
      </c>
      <c r="P478" s="141" t="s">
        <v>81</v>
      </c>
      <c r="Q478" s="150" t="s">
        <v>81</v>
      </c>
      <c r="R478" s="143">
        <f>'2013 ERU'!AG3</f>
        <v>0</v>
      </c>
      <c r="S478" s="143">
        <f>'2013 ERU'!B34</f>
        <v>0</v>
      </c>
      <c r="T478" s="148">
        <f t="shared" si="892"/>
        <v>0</v>
      </c>
      <c r="U478" s="141">
        <v>0</v>
      </c>
      <c r="V478" s="149">
        <f>Account_CP1!FT49-Account_CP1!FN49</f>
        <v>0</v>
      </c>
      <c r="W478" s="141">
        <f>Account_CP1!FU49-Account_CP1!FO49</f>
        <v>0</v>
      </c>
      <c r="X478" s="150">
        <f>Account_CP1!FV49-Account_CP1!FP49</f>
        <v>0</v>
      </c>
      <c r="Y478" s="141">
        <v>0</v>
      </c>
      <c r="Z478" s="141">
        <v>0</v>
      </c>
      <c r="AA478" s="157">
        <f t="shared" si="893"/>
        <v>0</v>
      </c>
      <c r="AB478" s="149" t="str">
        <f>Account_CP1!GX36</f>
        <v>n/a</v>
      </c>
      <c r="AC478" s="143" t="str">
        <f>Account_CP1!GY36</f>
        <v>n/a</v>
      </c>
      <c r="AD478" s="171" t="str">
        <f>Account_CP1!GZ36</f>
        <v>n/a</v>
      </c>
      <c r="AE478" s="143">
        <f t="shared" si="894"/>
        <v>0</v>
      </c>
      <c r="AF478" s="143">
        <f t="shared" si="894"/>
        <v>0</v>
      </c>
      <c r="AG478" s="155">
        <f t="shared" si="887"/>
        <v>0</v>
      </c>
      <c r="AH478" s="149">
        <f t="shared" si="890"/>
        <v>0</v>
      </c>
      <c r="AI478" s="149">
        <f t="shared" si="889"/>
        <v>0</v>
      </c>
      <c r="AJ478" s="141">
        <f t="shared" si="889"/>
        <v>0</v>
      </c>
      <c r="AK478" s="150">
        <f t="shared" si="889"/>
        <v>0</v>
      </c>
    </row>
    <row r="479" spans="1:37" x14ac:dyDescent="0.15">
      <c r="A479" s="248"/>
      <c r="B479" s="101">
        <v>2012</v>
      </c>
      <c r="C479" s="156">
        <f>'2012 AAU'!AG3</f>
        <v>0</v>
      </c>
      <c r="D479" s="143">
        <f>'2012 AAU'!B34</f>
        <v>0</v>
      </c>
      <c r="E479" s="157">
        <f t="shared" si="891"/>
        <v>0</v>
      </c>
      <c r="F479" s="143" t="str">
        <f>Account_CP1!AF36</f>
        <v>n/a</v>
      </c>
      <c r="G479" s="144" t="str">
        <f>Account_CP1!AG36</f>
        <v>n/a</v>
      </c>
      <c r="H479" s="145" t="str">
        <f>Account_CP1!AH36</f>
        <v>n/a</v>
      </c>
      <c r="I479" s="141">
        <f>'2012 CER'!AH3</f>
        <v>0</v>
      </c>
      <c r="J479" s="141">
        <f>'2012 CER'!B35</f>
        <v>0</v>
      </c>
      <c r="K479" s="148">
        <f t="shared" si="885"/>
        <v>0</v>
      </c>
      <c r="L479" s="141">
        <v>0</v>
      </c>
      <c r="M479" s="149" t="str">
        <f>Account_CP1!CH36</f>
        <v>n/a</v>
      </c>
      <c r="N479" s="141" t="str">
        <f>Account_CP1!CI36</f>
        <v>n/a</v>
      </c>
      <c r="O479" s="141" t="str">
        <f>Account_CP1!CJ36</f>
        <v>n/a</v>
      </c>
      <c r="P479" s="141" t="s">
        <v>81</v>
      </c>
      <c r="Q479" s="150" t="s">
        <v>81</v>
      </c>
      <c r="R479" s="143">
        <f>'2012 ERU'!AG3</f>
        <v>0</v>
      </c>
      <c r="S479" s="143">
        <f>'2012 ERU'!B34</f>
        <v>3236467</v>
      </c>
      <c r="T479" s="148">
        <f t="shared" si="892"/>
        <v>-3236467</v>
      </c>
      <c r="U479" s="141">
        <v>0</v>
      </c>
      <c r="V479" s="149">
        <f>Account_CP1!FN49-Account_CP1!FH49</f>
        <v>0</v>
      </c>
      <c r="W479" s="141">
        <f>Account_CP1!FO49-Account_CP1!FI49</f>
        <v>0</v>
      </c>
      <c r="X479" s="150">
        <f>Account_CP1!FP49-Account_CP1!FJ49</f>
        <v>0</v>
      </c>
      <c r="Y479" s="143">
        <f>'2012 RMU'!AG3</f>
        <v>0</v>
      </c>
      <c r="Z479" s="143">
        <f>'2012 RMU'!B34</f>
        <v>0</v>
      </c>
      <c r="AA479" s="157">
        <f t="shared" si="893"/>
        <v>0</v>
      </c>
      <c r="AB479" s="149" t="str">
        <f>Account_CP1!GR36</f>
        <v>n/a</v>
      </c>
      <c r="AC479" s="143" t="str">
        <f>Account_CP1!GS36</f>
        <v>n/a</v>
      </c>
      <c r="AD479" s="171" t="str">
        <f>Account_CP1!GT36</f>
        <v>n/a</v>
      </c>
      <c r="AE479" s="143">
        <f t="shared" si="894"/>
        <v>0</v>
      </c>
      <c r="AF479" s="143">
        <f t="shared" si="894"/>
        <v>3236467</v>
      </c>
      <c r="AG479" s="155">
        <f t="shared" si="887"/>
        <v>-3236467</v>
      </c>
      <c r="AH479" s="149">
        <f t="shared" si="890"/>
        <v>0</v>
      </c>
      <c r="AI479" s="149">
        <f t="shared" si="889"/>
        <v>0</v>
      </c>
      <c r="AJ479" s="141">
        <f t="shared" si="889"/>
        <v>0</v>
      </c>
      <c r="AK479" s="150">
        <f t="shared" si="889"/>
        <v>0</v>
      </c>
    </row>
    <row r="480" spans="1:37" x14ac:dyDescent="0.15">
      <c r="A480" s="248"/>
      <c r="B480" s="101">
        <v>2011</v>
      </c>
      <c r="C480" s="156">
        <f>'2011 AAU'!AG3</f>
        <v>0</v>
      </c>
      <c r="D480" s="143">
        <f>'2011 AAU'!B34</f>
        <v>0</v>
      </c>
      <c r="E480" s="157">
        <f t="shared" si="891"/>
        <v>0</v>
      </c>
      <c r="F480" s="143">
        <f>Account_CP1!Z36-Account_CP1!T36</f>
        <v>0</v>
      </c>
      <c r="G480" s="144">
        <f>Account_CP1!AA36-Account_CP1!U36</f>
        <v>0</v>
      </c>
      <c r="H480" s="145">
        <f>Account_CP1!AB36-Account_CP1!V36</f>
        <v>0</v>
      </c>
      <c r="I480" s="141">
        <f>'2011 CER'!AH3</f>
        <v>114281</v>
      </c>
      <c r="J480" s="141">
        <f>'2011 CER'!B35</f>
        <v>0</v>
      </c>
      <c r="K480" s="148">
        <f t="shared" si="885"/>
        <v>114281</v>
      </c>
      <c r="L480" s="141">
        <v>0</v>
      </c>
      <c r="M480" s="149">
        <f>Account_CP1!CB36-Account_CP1!BV36</f>
        <v>0</v>
      </c>
      <c r="N480" s="141">
        <f>Account_CP1!CC36-Account_CP1!BW36</f>
        <v>0</v>
      </c>
      <c r="O480" s="141">
        <f>Account_CP1!CD36-Account_CP1!BX36</f>
        <v>0</v>
      </c>
      <c r="P480" s="141" t="s">
        <v>81</v>
      </c>
      <c r="Q480" s="150" t="s">
        <v>81</v>
      </c>
      <c r="R480" s="143">
        <f>'2011 ERU'!AG3</f>
        <v>0</v>
      </c>
      <c r="S480" s="143">
        <f>'2011 ERU'!B34</f>
        <v>0</v>
      </c>
      <c r="T480" s="148">
        <f t="shared" si="892"/>
        <v>0</v>
      </c>
      <c r="U480" s="141">
        <v>0</v>
      </c>
      <c r="V480" s="149">
        <f>Account_CP1!FH49-Account_CP1!FB49</f>
        <v>0</v>
      </c>
      <c r="W480" s="141">
        <f>Account_CP1!FI49-Account_CP1!FC49</f>
        <v>0</v>
      </c>
      <c r="X480" s="150">
        <f>Account_CP1!FJ49-Account_CP1!FD49</f>
        <v>0</v>
      </c>
      <c r="Y480" s="143">
        <f>'2011 RMU'!AG3</f>
        <v>0</v>
      </c>
      <c r="Z480" s="143">
        <f>'2011 RMU'!B34</f>
        <v>0</v>
      </c>
      <c r="AA480" s="157">
        <f t="shared" si="893"/>
        <v>0</v>
      </c>
      <c r="AB480" s="149">
        <f>Account_CP1!GL36</f>
        <v>0</v>
      </c>
      <c r="AC480" s="143">
        <f>Account_CP1!GM36</f>
        <v>0</v>
      </c>
      <c r="AD480" s="171">
        <f>Account_CP1!GN36</f>
        <v>0</v>
      </c>
      <c r="AE480" s="143">
        <f t="shared" si="894"/>
        <v>114281</v>
      </c>
      <c r="AF480" s="143">
        <f t="shared" si="894"/>
        <v>0</v>
      </c>
      <c r="AG480" s="155">
        <f t="shared" si="887"/>
        <v>114281</v>
      </c>
      <c r="AH480" s="149">
        <f t="shared" si="890"/>
        <v>0</v>
      </c>
      <c r="AI480" s="149">
        <f t="shared" si="889"/>
        <v>0</v>
      </c>
      <c r="AJ480" s="141">
        <f t="shared" si="889"/>
        <v>0</v>
      </c>
      <c r="AK480" s="150">
        <f t="shared" si="889"/>
        <v>0</v>
      </c>
    </row>
    <row r="481" spans="1:37" x14ac:dyDescent="0.15">
      <c r="A481" s="248"/>
      <c r="B481" s="101">
        <v>2010</v>
      </c>
      <c r="C481" s="156">
        <f>'2010 AAU'!AG3</f>
        <v>0</v>
      </c>
      <c r="D481" s="143">
        <f>'2010 AAU'!B34</f>
        <v>0</v>
      </c>
      <c r="E481" s="157">
        <f t="shared" si="891"/>
        <v>0</v>
      </c>
      <c r="F481" s="143">
        <f>Account_CP1!T36</f>
        <v>0</v>
      </c>
      <c r="G481" s="144">
        <f>Account_CP1!U36</f>
        <v>0</v>
      </c>
      <c r="H481" s="145">
        <f>Account_CP1!V36</f>
        <v>0</v>
      </c>
      <c r="I481" s="141">
        <f>'2010 CER'!AH3</f>
        <v>216750</v>
      </c>
      <c r="J481" s="141">
        <f>'2010 CER'!B35</f>
        <v>0</v>
      </c>
      <c r="K481" s="148">
        <f t="shared" si="885"/>
        <v>216750</v>
      </c>
      <c r="L481" s="141">
        <v>0</v>
      </c>
      <c r="M481" s="149">
        <f>Account_CP1!BV36</f>
        <v>0</v>
      </c>
      <c r="N481" s="141">
        <f>Account_CP1!BW36</f>
        <v>0</v>
      </c>
      <c r="O481" s="141">
        <f>Account_CP1!BX36</f>
        <v>0</v>
      </c>
      <c r="P481" s="141" t="s">
        <v>81</v>
      </c>
      <c r="Q481" s="150" t="s">
        <v>81</v>
      </c>
      <c r="R481" s="143">
        <f>'2010 ERU'!AG3</f>
        <v>0</v>
      </c>
      <c r="S481" s="143">
        <f>'2010 ERU'!B34</f>
        <v>0</v>
      </c>
      <c r="T481" s="148">
        <f t="shared" si="892"/>
        <v>0</v>
      </c>
      <c r="U481" s="141">
        <v>0</v>
      </c>
      <c r="V481" s="149">
        <f>Account_CP1!FB49-Account_CP1!EV49</f>
        <v>0</v>
      </c>
      <c r="W481" s="141">
        <f>Account_CP1!FC49-Account_CP1!EW49</f>
        <v>0</v>
      </c>
      <c r="X481" s="150">
        <f>Account_CP1!FD49-Account_CP1!EX49</f>
        <v>0</v>
      </c>
      <c r="Y481" s="143">
        <v>0</v>
      </c>
      <c r="Z481" s="143">
        <v>0</v>
      </c>
      <c r="AA481" s="157">
        <f t="shared" si="893"/>
        <v>0</v>
      </c>
      <c r="AB481" s="149" t="s">
        <v>81</v>
      </c>
      <c r="AC481" s="143" t="s">
        <v>81</v>
      </c>
      <c r="AD481" s="171" t="s">
        <v>81</v>
      </c>
      <c r="AE481" s="143">
        <f t="shared" si="894"/>
        <v>216750</v>
      </c>
      <c r="AF481" s="143">
        <f t="shared" si="894"/>
        <v>0</v>
      </c>
      <c r="AG481" s="155">
        <f t="shared" si="887"/>
        <v>216750</v>
      </c>
      <c r="AH481" s="149">
        <f t="shared" si="890"/>
        <v>0</v>
      </c>
      <c r="AI481" s="149">
        <f t="shared" si="889"/>
        <v>0</v>
      </c>
      <c r="AJ481" s="141">
        <f t="shared" si="889"/>
        <v>0</v>
      </c>
      <c r="AK481" s="150">
        <f t="shared" si="889"/>
        <v>0</v>
      </c>
    </row>
    <row r="482" spans="1:37" x14ac:dyDescent="0.15">
      <c r="A482" s="248"/>
      <c r="B482" s="101">
        <v>2009</v>
      </c>
      <c r="C482" s="156">
        <f>'2009 AAU'!AG3</f>
        <v>0</v>
      </c>
      <c r="D482" s="143">
        <f>'2009 AAU'!B34</f>
        <v>0</v>
      </c>
      <c r="E482" s="157">
        <f t="shared" si="891"/>
        <v>0</v>
      </c>
      <c r="F482" s="143" t="str">
        <f>Account_CP1!N36</f>
        <v>n/a</v>
      </c>
      <c r="G482" s="144" t="str">
        <f>Account_CP1!O36</f>
        <v>n/a</v>
      </c>
      <c r="H482" s="145" t="str">
        <f>Account_CP1!P36</f>
        <v>n/a</v>
      </c>
      <c r="I482" s="141">
        <f>'2009 CER'!AH3</f>
        <v>0</v>
      </c>
      <c r="J482" s="141">
        <f>'2009 CER'!B35</f>
        <v>0</v>
      </c>
      <c r="K482" s="148">
        <f t="shared" si="885"/>
        <v>0</v>
      </c>
      <c r="L482" s="141">
        <v>0</v>
      </c>
      <c r="M482" s="149" t="str">
        <f>Account_CP1!BP36</f>
        <v>n/a</v>
      </c>
      <c r="N482" s="141" t="str">
        <f>Account_CP1!BQ36</f>
        <v>n/a</v>
      </c>
      <c r="O482" s="141" t="str">
        <f>Account_CP1!BR36</f>
        <v>n/a</v>
      </c>
      <c r="P482" s="141" t="s">
        <v>81</v>
      </c>
      <c r="Q482" s="150" t="s">
        <v>81</v>
      </c>
      <c r="R482" s="143">
        <f>'2009 ERU'!AG3</f>
        <v>0</v>
      </c>
      <c r="S482" s="143">
        <f>'2009 ERU'!B34</f>
        <v>0</v>
      </c>
      <c r="T482" s="148">
        <f t="shared" si="892"/>
        <v>0</v>
      </c>
      <c r="U482" s="141">
        <v>0</v>
      </c>
      <c r="V482" s="149">
        <f>Account_CP1!EV49-Account_CP1!EP49</f>
        <v>0</v>
      </c>
      <c r="W482" s="141">
        <f>Account_CP1!EW49-Account_CP1!EQ49</f>
        <v>0</v>
      </c>
      <c r="X482" s="150">
        <f>Account_CP1!EX49-Account_CP1!ER49</f>
        <v>0</v>
      </c>
      <c r="Y482" s="143">
        <v>0</v>
      </c>
      <c r="Z482" s="143">
        <v>0</v>
      </c>
      <c r="AA482" s="157">
        <f t="shared" si="893"/>
        <v>0</v>
      </c>
      <c r="AB482" s="149" t="s">
        <v>81</v>
      </c>
      <c r="AC482" s="143" t="s">
        <v>81</v>
      </c>
      <c r="AD482" s="171" t="s">
        <v>81</v>
      </c>
      <c r="AE482" s="143">
        <f t="shared" si="894"/>
        <v>0</v>
      </c>
      <c r="AF482" s="143">
        <f t="shared" si="894"/>
        <v>0</v>
      </c>
      <c r="AG482" s="155">
        <f t="shared" si="887"/>
        <v>0</v>
      </c>
      <c r="AH482" s="149">
        <f t="shared" si="890"/>
        <v>0</v>
      </c>
      <c r="AI482" s="149">
        <f t="shared" si="889"/>
        <v>0</v>
      </c>
      <c r="AJ482" s="141">
        <f t="shared" si="889"/>
        <v>0</v>
      </c>
      <c r="AK482" s="150">
        <f t="shared" si="889"/>
        <v>0</v>
      </c>
    </row>
    <row r="483" spans="1:37" x14ac:dyDescent="0.15">
      <c r="A483" s="248"/>
      <c r="B483" s="101">
        <v>2008</v>
      </c>
      <c r="C483" s="156">
        <f>'2008 AAU'!AG3</f>
        <v>0</v>
      </c>
      <c r="D483" s="143">
        <f>'2008 AAU'!B34</f>
        <v>0</v>
      </c>
      <c r="E483" s="157">
        <f t="shared" si="891"/>
        <v>0</v>
      </c>
      <c r="F483" s="143" t="str">
        <f>Account_CP1!H36</f>
        <v>n/a</v>
      </c>
      <c r="G483" s="144" t="str">
        <f>Account_CP1!I36</f>
        <v>n/a</v>
      </c>
      <c r="H483" s="145" t="str">
        <f>Account_CP1!J36</f>
        <v>n/a</v>
      </c>
      <c r="I483" s="141">
        <f>'2008 CER'!AH3</f>
        <v>0</v>
      </c>
      <c r="J483" s="141">
        <f>'2008 CER'!B35</f>
        <v>0</v>
      </c>
      <c r="K483" s="148">
        <f t="shared" si="885"/>
        <v>0</v>
      </c>
      <c r="L483" s="141">
        <v>0</v>
      </c>
      <c r="M483" s="149" t="str">
        <f>Account_CP1!BJ36</f>
        <v>n/a</v>
      </c>
      <c r="N483" s="141" t="str">
        <f>Account_CP1!BK36</f>
        <v>n/a</v>
      </c>
      <c r="O483" s="141" t="str">
        <f>Account_CP1!BL36</f>
        <v>n/a</v>
      </c>
      <c r="P483" s="141" t="s">
        <v>81</v>
      </c>
      <c r="Q483" s="150" t="s">
        <v>81</v>
      </c>
      <c r="R483" s="143">
        <v>0</v>
      </c>
      <c r="S483" s="143">
        <v>0</v>
      </c>
      <c r="T483" s="148">
        <f t="shared" si="892"/>
        <v>0</v>
      </c>
      <c r="U483" s="141">
        <v>0</v>
      </c>
      <c r="V483" s="149">
        <f>Account_CP1!EP49</f>
        <v>0</v>
      </c>
      <c r="W483" s="141">
        <f>Account_CP1!EQ49</f>
        <v>0</v>
      </c>
      <c r="X483" s="150">
        <f>Account_CP1!ER49</f>
        <v>0</v>
      </c>
      <c r="Y483" s="143">
        <v>0</v>
      </c>
      <c r="Z483" s="143">
        <v>0</v>
      </c>
      <c r="AA483" s="157">
        <f t="shared" si="893"/>
        <v>0</v>
      </c>
      <c r="AB483" s="149" t="s">
        <v>81</v>
      </c>
      <c r="AC483" s="143" t="s">
        <v>81</v>
      </c>
      <c r="AD483" s="171" t="s">
        <v>81</v>
      </c>
      <c r="AE483" s="143">
        <f t="shared" si="894"/>
        <v>0</v>
      </c>
      <c r="AF483" s="143">
        <f t="shared" si="894"/>
        <v>0</v>
      </c>
      <c r="AG483" s="155">
        <f t="shared" si="887"/>
        <v>0</v>
      </c>
      <c r="AH483" s="149">
        <f t="shared" si="890"/>
        <v>0</v>
      </c>
      <c r="AI483" s="149">
        <f t="shared" si="889"/>
        <v>0</v>
      </c>
      <c r="AJ483" s="141">
        <f t="shared" si="889"/>
        <v>0</v>
      </c>
      <c r="AK483" s="150">
        <f t="shared" si="889"/>
        <v>0</v>
      </c>
    </row>
    <row r="484" spans="1:37" ht="15" x14ac:dyDescent="0.15">
      <c r="A484" s="249"/>
      <c r="B484" s="102" t="s">
        <v>233</v>
      </c>
      <c r="C484" s="172">
        <f t="shared" ref="C484:O484" si="895">SUM(C470:C483)</f>
        <v>0</v>
      </c>
      <c r="D484" s="172">
        <f t="shared" si="895"/>
        <v>0</v>
      </c>
      <c r="E484" s="172">
        <f t="shared" si="895"/>
        <v>0</v>
      </c>
      <c r="F484" s="172">
        <f t="shared" si="895"/>
        <v>0</v>
      </c>
      <c r="G484" s="172">
        <f t="shared" si="895"/>
        <v>0</v>
      </c>
      <c r="H484" s="172">
        <f t="shared" si="895"/>
        <v>0</v>
      </c>
      <c r="I484" s="172">
        <f t="shared" si="895"/>
        <v>331031</v>
      </c>
      <c r="J484" s="172">
        <f t="shared" si="895"/>
        <v>0</v>
      </c>
      <c r="K484" s="172">
        <f t="shared" si="895"/>
        <v>331031</v>
      </c>
      <c r="L484" s="172">
        <f t="shared" si="895"/>
        <v>0</v>
      </c>
      <c r="M484" s="172">
        <f t="shared" si="895"/>
        <v>0</v>
      </c>
      <c r="N484" s="172">
        <f t="shared" si="895"/>
        <v>0</v>
      </c>
      <c r="O484" s="172">
        <f t="shared" si="895"/>
        <v>0</v>
      </c>
      <c r="P484" s="154" t="s">
        <v>81</v>
      </c>
      <c r="Q484" s="170" t="s">
        <v>81</v>
      </c>
      <c r="R484" s="152">
        <f t="shared" ref="R484:AK484" si="896">SUM(R470:R483)</f>
        <v>0</v>
      </c>
      <c r="S484" s="152">
        <f t="shared" si="896"/>
        <v>3236467</v>
      </c>
      <c r="T484" s="152">
        <f t="shared" si="896"/>
        <v>-3236467</v>
      </c>
      <c r="U484" s="152">
        <f t="shared" si="896"/>
        <v>0</v>
      </c>
      <c r="V484" s="152">
        <f t="shared" si="896"/>
        <v>0</v>
      </c>
      <c r="W484" s="152">
        <f t="shared" si="896"/>
        <v>0</v>
      </c>
      <c r="X484" s="152">
        <f t="shared" si="896"/>
        <v>0</v>
      </c>
      <c r="Y484" s="152">
        <f t="shared" si="896"/>
        <v>0</v>
      </c>
      <c r="Z484" s="152">
        <f t="shared" si="896"/>
        <v>0</v>
      </c>
      <c r="AA484" s="152">
        <f t="shared" si="896"/>
        <v>0</v>
      </c>
      <c r="AB484" s="152">
        <f t="shared" si="896"/>
        <v>0</v>
      </c>
      <c r="AC484" s="152">
        <f t="shared" si="896"/>
        <v>0</v>
      </c>
      <c r="AD484" s="160">
        <f t="shared" si="896"/>
        <v>0</v>
      </c>
      <c r="AE484" s="152">
        <f t="shared" si="896"/>
        <v>331031</v>
      </c>
      <c r="AF484" s="152">
        <f t="shared" si="896"/>
        <v>3236467</v>
      </c>
      <c r="AG484" s="152">
        <f t="shared" si="896"/>
        <v>-2905436</v>
      </c>
      <c r="AH484" s="152">
        <f t="shared" si="896"/>
        <v>0</v>
      </c>
      <c r="AI484" s="152">
        <f t="shared" si="896"/>
        <v>0</v>
      </c>
      <c r="AJ484" s="152">
        <f t="shared" si="896"/>
        <v>0</v>
      </c>
      <c r="AK484" s="160">
        <f t="shared" si="896"/>
        <v>0</v>
      </c>
    </row>
    <row r="485" spans="1:37" x14ac:dyDescent="0.15">
      <c r="A485" s="247" t="s">
        <v>144</v>
      </c>
      <c r="B485" s="100">
        <v>2021</v>
      </c>
      <c r="C485" s="156" t="s">
        <v>81</v>
      </c>
      <c r="D485" s="143" t="s">
        <v>81</v>
      </c>
      <c r="E485" s="157" t="s">
        <v>81</v>
      </c>
      <c r="F485" s="143" t="s">
        <v>81</v>
      </c>
      <c r="G485" s="144" t="s">
        <v>81</v>
      </c>
      <c r="H485" s="145" t="s">
        <v>81</v>
      </c>
      <c r="I485" s="141">
        <f>'2021 CER'!$AI$3</f>
        <v>0</v>
      </c>
      <c r="J485" s="141">
        <f>'2021 CER'!$B$36</f>
        <v>0</v>
      </c>
      <c r="K485" s="148">
        <f>I485-J485</f>
        <v>0</v>
      </c>
      <c r="L485" s="141">
        <v>0</v>
      </c>
      <c r="M485" s="149">
        <f>Account_CP1!$EJ$41-Account_CP1!$ED$41</f>
        <v>0</v>
      </c>
      <c r="N485" s="141">
        <f>Account_CP1!$EE$41-Account_CP1!$DY$41</f>
        <v>0</v>
      </c>
      <c r="O485" s="141">
        <f>Account_CP1!$EL$41-Account_CP1!$EF$41</f>
        <v>0</v>
      </c>
      <c r="P485" s="141" t="s">
        <v>81</v>
      </c>
      <c r="Q485" s="150" t="s">
        <v>81</v>
      </c>
      <c r="R485" s="143" t="s">
        <v>81</v>
      </c>
      <c r="S485" s="143" t="s">
        <v>81</v>
      </c>
      <c r="T485" s="148" t="s">
        <v>81</v>
      </c>
      <c r="U485" s="141">
        <v>0</v>
      </c>
      <c r="V485" s="149" t="s">
        <v>81</v>
      </c>
      <c r="W485" s="141" t="s">
        <v>81</v>
      </c>
      <c r="X485" s="150" t="s">
        <v>81</v>
      </c>
      <c r="Y485" s="141" t="s">
        <v>81</v>
      </c>
      <c r="Z485" s="141" t="s">
        <v>81</v>
      </c>
      <c r="AA485" s="157" t="s">
        <v>81</v>
      </c>
      <c r="AB485" s="149" t="s">
        <v>81</v>
      </c>
      <c r="AC485" s="141" t="s">
        <v>81</v>
      </c>
      <c r="AD485" s="150" t="s">
        <v>81</v>
      </c>
      <c r="AE485" s="141">
        <f t="shared" ref="AE485" si="897">SUM(I485)</f>
        <v>0</v>
      </c>
      <c r="AF485" s="141">
        <f t="shared" ref="AF485" si="898">SUM(J485)</f>
        <v>0</v>
      </c>
      <c r="AG485" s="155">
        <f t="shared" ref="AG485" si="899">AE485-AF485</f>
        <v>0</v>
      </c>
      <c r="AH485" s="149">
        <f t="shared" ref="AH485" si="900">SUM(L485,U485)</f>
        <v>0</v>
      </c>
      <c r="AI485" s="149">
        <f t="shared" ref="AI485" si="901">SUM(F485,M485,V485,AB485)</f>
        <v>0</v>
      </c>
      <c r="AJ485" s="141">
        <f t="shared" ref="AJ485" si="902">SUM(G485,N485,W485,AC485)</f>
        <v>0</v>
      </c>
      <c r="AK485" s="150">
        <f t="shared" ref="AK485" si="903">SUM(H485,O485,X485,AD485)</f>
        <v>0</v>
      </c>
    </row>
    <row r="486" spans="1:37" x14ac:dyDescent="0.15">
      <c r="A486" s="248"/>
      <c r="B486" s="100">
        <v>2020</v>
      </c>
      <c r="C486" s="156" t="s">
        <v>81</v>
      </c>
      <c r="D486" s="143" t="s">
        <v>81</v>
      </c>
      <c r="E486" s="157" t="s">
        <v>81</v>
      </c>
      <c r="F486" s="143" t="s">
        <v>81</v>
      </c>
      <c r="G486" s="144" t="s">
        <v>81</v>
      </c>
      <c r="H486" s="145" t="s">
        <v>81</v>
      </c>
      <c r="I486" s="141">
        <f>'2020 CER'!$AI$3</f>
        <v>0</v>
      </c>
      <c r="J486" s="141">
        <f>'2020 CER'!$B$36</f>
        <v>0</v>
      </c>
      <c r="K486" s="148">
        <f>I486-J486</f>
        <v>0</v>
      </c>
      <c r="L486" s="141">
        <v>0</v>
      </c>
      <c r="M486" s="149">
        <f>Account_CP1!$ED$41-Account_CP1!$DX$41</f>
        <v>0</v>
      </c>
      <c r="N486" s="141">
        <f>Account_CP1!$EE$41-Account_CP1!$DY$41</f>
        <v>0</v>
      </c>
      <c r="O486" s="141">
        <f>Account_CP1!$EF$41-Account_CP1!$DZ$41</f>
        <v>0</v>
      </c>
      <c r="P486" s="141" t="s">
        <v>81</v>
      </c>
      <c r="Q486" s="150" t="s">
        <v>81</v>
      </c>
      <c r="R486" s="143" t="s">
        <v>81</v>
      </c>
      <c r="S486" s="143" t="s">
        <v>81</v>
      </c>
      <c r="T486" s="148" t="s">
        <v>81</v>
      </c>
      <c r="U486" s="141">
        <v>0</v>
      </c>
      <c r="V486" s="149" t="s">
        <v>81</v>
      </c>
      <c r="W486" s="141" t="s">
        <v>81</v>
      </c>
      <c r="X486" s="150" t="s">
        <v>81</v>
      </c>
      <c r="Y486" s="141" t="s">
        <v>81</v>
      </c>
      <c r="Z486" s="141" t="s">
        <v>81</v>
      </c>
      <c r="AA486" s="157" t="s">
        <v>81</v>
      </c>
      <c r="AB486" s="149" t="s">
        <v>81</v>
      </c>
      <c r="AC486" s="141" t="s">
        <v>81</v>
      </c>
      <c r="AD486" s="150" t="s">
        <v>81</v>
      </c>
      <c r="AE486" s="141">
        <f t="shared" ref="AE486" si="904">SUM(I486)</f>
        <v>0</v>
      </c>
      <c r="AF486" s="141">
        <f t="shared" ref="AF486" si="905">SUM(J486)</f>
        <v>0</v>
      </c>
      <c r="AG486" s="155">
        <f t="shared" ref="AG486" si="906">AE486-AF486</f>
        <v>0</v>
      </c>
      <c r="AH486" s="149">
        <f t="shared" ref="AH486" si="907">SUM(L486,U486)</f>
        <v>0</v>
      </c>
      <c r="AI486" s="149">
        <f t="shared" ref="AI486" si="908">SUM(F486,M486,V486,AB486)</f>
        <v>0</v>
      </c>
      <c r="AJ486" s="141">
        <f t="shared" ref="AJ486" si="909">SUM(G486,N486,W486,AC486)</f>
        <v>0</v>
      </c>
      <c r="AK486" s="150">
        <f t="shared" ref="AK486" si="910">SUM(H486,O486,X486,AD486)</f>
        <v>0</v>
      </c>
    </row>
    <row r="487" spans="1:37" x14ac:dyDescent="0.15">
      <c r="A487" s="248"/>
      <c r="B487" s="100">
        <v>2019</v>
      </c>
      <c r="C487" s="156" t="s">
        <v>81</v>
      </c>
      <c r="D487" s="143" t="s">
        <v>81</v>
      </c>
      <c r="E487" s="157" t="s">
        <v>81</v>
      </c>
      <c r="F487" s="143" t="s">
        <v>81</v>
      </c>
      <c r="G487" s="144" t="s">
        <v>81</v>
      </c>
      <c r="H487" s="145" t="s">
        <v>81</v>
      </c>
      <c r="I487" s="141">
        <f>'2019 CER'!$AI$3</f>
        <v>0</v>
      </c>
      <c r="J487" s="141">
        <f>'2019 CER'!$B$36</f>
        <v>0</v>
      </c>
      <c r="K487" s="148">
        <f>I487-J487</f>
        <v>0</v>
      </c>
      <c r="L487" s="141">
        <v>0</v>
      </c>
      <c r="M487" s="149">
        <f>Account_CP1!$DX$41-Account_CP1!DF41</f>
        <v>0</v>
      </c>
      <c r="N487" s="141">
        <f>Account_CP1!$DY$41</f>
        <v>0</v>
      </c>
      <c r="O487" s="141">
        <f>Account_CP1!$DZ$41</f>
        <v>0</v>
      </c>
      <c r="P487" s="141" t="s">
        <v>81</v>
      </c>
      <c r="Q487" s="150" t="s">
        <v>81</v>
      </c>
      <c r="R487" s="143" t="s">
        <v>81</v>
      </c>
      <c r="S487" s="143" t="s">
        <v>81</v>
      </c>
      <c r="T487" s="148" t="s">
        <v>81</v>
      </c>
      <c r="U487" s="141">
        <v>0</v>
      </c>
      <c r="V487" s="149" t="s">
        <v>81</v>
      </c>
      <c r="W487" s="141" t="s">
        <v>81</v>
      </c>
      <c r="X487" s="150" t="s">
        <v>81</v>
      </c>
      <c r="Y487" s="141" t="s">
        <v>81</v>
      </c>
      <c r="Z487" s="141" t="s">
        <v>81</v>
      </c>
      <c r="AA487" s="157" t="s">
        <v>81</v>
      </c>
      <c r="AB487" s="149" t="s">
        <v>81</v>
      </c>
      <c r="AC487" s="141" t="s">
        <v>81</v>
      </c>
      <c r="AD487" s="150" t="s">
        <v>81</v>
      </c>
      <c r="AE487" s="141">
        <f t="shared" ref="AE487" si="911">SUM(I487)</f>
        <v>0</v>
      </c>
      <c r="AF487" s="141">
        <f t="shared" ref="AF487" si="912">SUM(J487)</f>
        <v>0</v>
      </c>
      <c r="AG487" s="155">
        <f t="shared" ref="AG487:AG498" si="913">AE487-AF487</f>
        <v>0</v>
      </c>
      <c r="AH487" s="149">
        <f t="shared" ref="AH487" si="914">SUM(L487,U487)</f>
        <v>0</v>
      </c>
      <c r="AI487" s="149">
        <f t="shared" ref="AI487:AK498" si="915">SUM(F487,M487,V487,AB487)</f>
        <v>0</v>
      </c>
      <c r="AJ487" s="141">
        <f t="shared" si="915"/>
        <v>0</v>
      </c>
      <c r="AK487" s="150">
        <f t="shared" si="915"/>
        <v>0</v>
      </c>
    </row>
    <row r="488" spans="1:37" x14ac:dyDescent="0.15">
      <c r="A488" s="248"/>
      <c r="B488" s="100">
        <v>2018</v>
      </c>
      <c r="C488" s="156" t="s">
        <v>81</v>
      </c>
      <c r="D488" s="143" t="s">
        <v>81</v>
      </c>
      <c r="E488" s="157" t="s">
        <v>81</v>
      </c>
      <c r="F488" s="143" t="s">
        <v>81</v>
      </c>
      <c r="G488" s="144" t="s">
        <v>81</v>
      </c>
      <c r="H488" s="145" t="s">
        <v>81</v>
      </c>
      <c r="I488" s="141">
        <f>'2018 CER'!$AI$3</f>
        <v>0</v>
      </c>
      <c r="J488" s="141">
        <f>'2018 CER'!$B$36</f>
        <v>0</v>
      </c>
      <c r="K488" s="148">
        <f>I488-J488</f>
        <v>0</v>
      </c>
      <c r="L488" s="141">
        <v>0</v>
      </c>
      <c r="M488" s="149" t="str">
        <f>Account_CP1!$DR$41</f>
        <v>n/a</v>
      </c>
      <c r="N488" s="141" t="str">
        <f>Account_CP1!$DS$41</f>
        <v>n/a</v>
      </c>
      <c r="O488" s="141" t="str">
        <f>Account_CP1!$DT$41</f>
        <v>n/a</v>
      </c>
      <c r="P488" s="141" t="s">
        <v>81</v>
      </c>
      <c r="Q488" s="150" t="s">
        <v>81</v>
      </c>
      <c r="R488" s="143" t="s">
        <v>81</v>
      </c>
      <c r="S488" s="143" t="s">
        <v>81</v>
      </c>
      <c r="T488" s="148" t="s">
        <v>81</v>
      </c>
      <c r="U488" s="141">
        <v>0</v>
      </c>
      <c r="V488" s="149" t="s">
        <v>81</v>
      </c>
      <c r="W488" s="141" t="s">
        <v>81</v>
      </c>
      <c r="X488" s="150" t="s">
        <v>81</v>
      </c>
      <c r="Y488" s="141" t="s">
        <v>81</v>
      </c>
      <c r="Z488" s="141" t="s">
        <v>81</v>
      </c>
      <c r="AA488" s="157" t="s">
        <v>81</v>
      </c>
      <c r="AB488" s="149" t="s">
        <v>81</v>
      </c>
      <c r="AC488" s="141" t="s">
        <v>81</v>
      </c>
      <c r="AD488" s="150" t="s">
        <v>81</v>
      </c>
      <c r="AE488" s="141">
        <f t="shared" ref="AE488:AF490" si="916">SUM(I488)</f>
        <v>0</v>
      </c>
      <c r="AF488" s="141">
        <f t="shared" si="916"/>
        <v>0</v>
      </c>
      <c r="AG488" s="155">
        <f t="shared" si="913"/>
        <v>0</v>
      </c>
      <c r="AH488" s="149">
        <f t="shared" si="890"/>
        <v>0</v>
      </c>
      <c r="AI488" s="149">
        <f t="shared" si="915"/>
        <v>0</v>
      </c>
      <c r="AJ488" s="141">
        <f t="shared" si="915"/>
        <v>0</v>
      </c>
      <c r="AK488" s="150">
        <f t="shared" si="915"/>
        <v>0</v>
      </c>
    </row>
    <row r="489" spans="1:37" x14ac:dyDescent="0.15">
      <c r="A489" s="248"/>
      <c r="B489" s="100">
        <v>2017</v>
      </c>
      <c r="C489" s="156" t="s">
        <v>81</v>
      </c>
      <c r="D489" s="143" t="s">
        <v>81</v>
      </c>
      <c r="E489" s="157" t="s">
        <v>81</v>
      </c>
      <c r="F489" s="143" t="s">
        <v>81</v>
      </c>
      <c r="G489" s="144" t="s">
        <v>81</v>
      </c>
      <c r="H489" s="145" t="s">
        <v>81</v>
      </c>
      <c r="I489" s="141">
        <f>'2017 CER'!$AI$3</f>
        <v>0</v>
      </c>
      <c r="J489" s="141">
        <f>'2017 CER'!$B$36</f>
        <v>0</v>
      </c>
      <c r="K489" s="148">
        <f>I489-J489</f>
        <v>0</v>
      </c>
      <c r="L489" s="141">
        <v>0</v>
      </c>
      <c r="M489" s="149" t="str">
        <f>Account_CP1!$DL$41</f>
        <v>n/a</v>
      </c>
      <c r="N489" s="141" t="str">
        <f>Account_CP1!$DM$41</f>
        <v>n/a</v>
      </c>
      <c r="O489" s="141" t="str">
        <f>Account_CP1!$DN$41</f>
        <v>n/a</v>
      </c>
      <c r="P489" s="141" t="s">
        <v>81</v>
      </c>
      <c r="Q489" s="150" t="s">
        <v>81</v>
      </c>
      <c r="R489" s="143" t="s">
        <v>81</v>
      </c>
      <c r="S489" s="143" t="s">
        <v>81</v>
      </c>
      <c r="T489" s="148" t="s">
        <v>81</v>
      </c>
      <c r="U489" s="141">
        <v>0</v>
      </c>
      <c r="V489" s="149" t="s">
        <v>81</v>
      </c>
      <c r="W489" s="141" t="s">
        <v>81</v>
      </c>
      <c r="X489" s="150" t="s">
        <v>81</v>
      </c>
      <c r="Y489" s="141" t="s">
        <v>81</v>
      </c>
      <c r="Z489" s="141" t="s">
        <v>81</v>
      </c>
      <c r="AA489" s="157" t="s">
        <v>81</v>
      </c>
      <c r="AB489" s="149" t="s">
        <v>81</v>
      </c>
      <c r="AC489" s="141" t="s">
        <v>81</v>
      </c>
      <c r="AD489" s="150" t="s">
        <v>81</v>
      </c>
      <c r="AE489" s="141">
        <f t="shared" si="916"/>
        <v>0</v>
      </c>
      <c r="AF489" s="141">
        <f t="shared" si="916"/>
        <v>0</v>
      </c>
      <c r="AG489" s="155">
        <f t="shared" si="913"/>
        <v>0</v>
      </c>
      <c r="AH489" s="149">
        <f t="shared" si="890"/>
        <v>0</v>
      </c>
      <c r="AI489" s="149">
        <f t="shared" si="915"/>
        <v>0</v>
      </c>
      <c r="AJ489" s="141">
        <f t="shared" si="915"/>
        <v>0</v>
      </c>
      <c r="AK489" s="150">
        <f t="shared" si="915"/>
        <v>0</v>
      </c>
    </row>
    <row r="490" spans="1:37" x14ac:dyDescent="0.15">
      <c r="A490" s="248"/>
      <c r="B490" s="101">
        <v>2016</v>
      </c>
      <c r="C490" s="156" t="s">
        <v>81</v>
      </c>
      <c r="D490" s="143" t="s">
        <v>81</v>
      </c>
      <c r="E490" s="157" t="s">
        <v>81</v>
      </c>
      <c r="F490" s="143" t="s">
        <v>81</v>
      </c>
      <c r="G490" s="144" t="s">
        <v>81</v>
      </c>
      <c r="H490" s="145" t="s">
        <v>81</v>
      </c>
      <c r="I490" s="141">
        <f>'2016 CER'!AI3</f>
        <v>0</v>
      </c>
      <c r="J490" s="141">
        <f>'2016 CER'!B36</f>
        <v>0</v>
      </c>
      <c r="K490" s="148">
        <f t="shared" ref="K490:K498" si="917">I490-J490</f>
        <v>0</v>
      </c>
      <c r="L490" s="141">
        <v>0</v>
      </c>
      <c r="M490" s="149">
        <f>Account_CP1!DF41-Account_CP1!CZ41</f>
        <v>0</v>
      </c>
      <c r="N490" s="141">
        <f>Account_CP1!DG41-Account_CP1!DA41</f>
        <v>0</v>
      </c>
      <c r="O490" s="141">
        <f>Account_CP1!DH41-Account_CP1!DB41</f>
        <v>0</v>
      </c>
      <c r="P490" s="141" t="s">
        <v>81</v>
      </c>
      <c r="Q490" s="150" t="s">
        <v>81</v>
      </c>
      <c r="R490" s="143" t="s">
        <v>81</v>
      </c>
      <c r="S490" s="143" t="s">
        <v>81</v>
      </c>
      <c r="T490" s="148" t="s">
        <v>81</v>
      </c>
      <c r="U490" s="141">
        <v>0</v>
      </c>
      <c r="V490" s="149" t="s">
        <v>81</v>
      </c>
      <c r="W490" s="141" t="s">
        <v>81</v>
      </c>
      <c r="X490" s="150" t="s">
        <v>81</v>
      </c>
      <c r="Y490" s="141" t="s">
        <v>81</v>
      </c>
      <c r="Z490" s="141" t="s">
        <v>81</v>
      </c>
      <c r="AA490" s="157" t="s">
        <v>81</v>
      </c>
      <c r="AB490" s="149" t="s">
        <v>81</v>
      </c>
      <c r="AC490" s="141" t="s">
        <v>81</v>
      </c>
      <c r="AD490" s="150" t="s">
        <v>81</v>
      </c>
      <c r="AE490" s="141">
        <f t="shared" si="916"/>
        <v>0</v>
      </c>
      <c r="AF490" s="141">
        <f t="shared" si="916"/>
        <v>0</v>
      </c>
      <c r="AG490" s="155">
        <f>AE490-AF490</f>
        <v>0</v>
      </c>
      <c r="AH490" s="149">
        <f t="shared" si="890"/>
        <v>0</v>
      </c>
      <c r="AI490" s="149">
        <f t="shared" si="915"/>
        <v>0</v>
      </c>
      <c r="AJ490" s="141">
        <f t="shared" si="915"/>
        <v>0</v>
      </c>
      <c r="AK490" s="150">
        <f t="shared" si="915"/>
        <v>0</v>
      </c>
    </row>
    <row r="491" spans="1:37" x14ac:dyDescent="0.15">
      <c r="A491" s="248"/>
      <c r="B491" s="101">
        <v>2015</v>
      </c>
      <c r="C491" s="156">
        <f>'2015 AAU'!AH3</f>
        <v>0</v>
      </c>
      <c r="D491" s="143">
        <f>'2015 AAU'!B35</f>
        <v>102346</v>
      </c>
      <c r="E491" s="157">
        <f t="shared" ref="E491:E498" si="918">C491-D491</f>
        <v>-102346</v>
      </c>
      <c r="F491" s="143">
        <f>Account_CP1!AX41-Account_CP1!AR41</f>
        <v>18420881</v>
      </c>
      <c r="G491" s="144">
        <f>Account_CP1!AY41-Account_CP1!AS41</f>
        <v>802</v>
      </c>
      <c r="H491" s="145">
        <f>Account_CP1!AZ41-Account_CP1!AT41</f>
        <v>0</v>
      </c>
      <c r="I491" s="141">
        <f>'2015 CER'!AI3</f>
        <v>86175</v>
      </c>
      <c r="J491" s="141">
        <f>'2015 CER'!B36</f>
        <v>0</v>
      </c>
      <c r="K491" s="148">
        <f t="shared" si="917"/>
        <v>86175</v>
      </c>
      <c r="L491" s="141">
        <v>0</v>
      </c>
      <c r="M491" s="149">
        <f>Account_CP1!CZ41-Account_CP1!CT41</f>
        <v>93161</v>
      </c>
      <c r="N491" s="141">
        <f>Account_CP1!DA41-Account_CP1!CU41</f>
        <v>0</v>
      </c>
      <c r="O491" s="141">
        <f>Account_CP1!DB41-Account_CP1!CV41</f>
        <v>0</v>
      </c>
      <c r="P491" s="141" t="s">
        <v>81</v>
      </c>
      <c r="Q491" s="150" t="s">
        <v>81</v>
      </c>
      <c r="R491" s="143">
        <f>'2015 ERU'!AH3</f>
        <v>37041</v>
      </c>
      <c r="S491" s="143">
        <f>'2015 ERU'!B35</f>
        <v>0</v>
      </c>
      <c r="T491" s="148">
        <f t="shared" ref="T491:T498" si="919">R491-S491</f>
        <v>37041</v>
      </c>
      <c r="U491" s="141">
        <v>0</v>
      </c>
      <c r="V491" s="149">
        <f>Account_CP1!GF41</f>
        <v>42128</v>
      </c>
      <c r="W491" s="141">
        <f>Account_CP1!GG41</f>
        <v>0</v>
      </c>
      <c r="X491" s="150">
        <f>Account_CP1!GH41</f>
        <v>0</v>
      </c>
      <c r="Y491" s="141">
        <v>0</v>
      </c>
      <c r="Z491" s="141">
        <v>0</v>
      </c>
      <c r="AA491" s="157">
        <f t="shared" ref="AA491:AA498" si="920">Y491-Z491</f>
        <v>0</v>
      </c>
      <c r="AB491" s="149">
        <f>Account_CP1!HJ41-Account_CP1!HD41</f>
        <v>1542761</v>
      </c>
      <c r="AC491" s="143">
        <f>Account_CP1!HK41-Account_CP1!HE41</f>
        <v>0</v>
      </c>
      <c r="AD491" s="171">
        <f>Account_CP1!HL41-Account_CP1!HF41</f>
        <v>0</v>
      </c>
      <c r="AE491" s="143">
        <f t="shared" ref="AE491:AF498" si="921">SUM(C491+I491+R491+Y491)</f>
        <v>123216</v>
      </c>
      <c r="AF491" s="143">
        <f t="shared" si="921"/>
        <v>102346</v>
      </c>
      <c r="AG491" s="155">
        <f t="shared" si="913"/>
        <v>20870</v>
      </c>
      <c r="AH491" s="149">
        <f t="shared" si="890"/>
        <v>0</v>
      </c>
      <c r="AI491" s="149">
        <f t="shared" si="915"/>
        <v>20098931</v>
      </c>
      <c r="AJ491" s="141">
        <f t="shared" si="915"/>
        <v>802</v>
      </c>
      <c r="AK491" s="150">
        <f t="shared" si="915"/>
        <v>0</v>
      </c>
    </row>
    <row r="492" spans="1:37" x14ac:dyDescent="0.15">
      <c r="A492" s="248"/>
      <c r="B492" s="101">
        <v>2014</v>
      </c>
      <c r="C492" s="156">
        <f>'2014 AAU'!AH3</f>
        <v>0</v>
      </c>
      <c r="D492" s="143">
        <f>'2014 AAU'!B35</f>
        <v>0</v>
      </c>
      <c r="E492" s="157">
        <f t="shared" si="918"/>
        <v>0</v>
      </c>
      <c r="F492" s="143">
        <f>Account_CP1!AR41-Account_CP1!AL41</f>
        <v>0</v>
      </c>
      <c r="G492" s="144">
        <f>Account_CP1!AS41-Account_CP1!AM41</f>
        <v>0</v>
      </c>
      <c r="H492" s="145">
        <f>Account_CP1!AT41-Account_CP1!AN41</f>
        <v>0</v>
      </c>
      <c r="I492" s="141">
        <f>'2014 CER'!AI3</f>
        <v>6986</v>
      </c>
      <c r="J492" s="141">
        <f>'2014 CER'!B36</f>
        <v>0</v>
      </c>
      <c r="K492" s="148">
        <f t="shared" si="917"/>
        <v>6986</v>
      </c>
      <c r="L492" s="141">
        <v>0</v>
      </c>
      <c r="M492" s="149">
        <f>Account_CP1!CT41-Account_CP1!CN41</f>
        <v>0</v>
      </c>
      <c r="N492" s="141">
        <f>Account_CP1!CU41-Account_CP1!CO41</f>
        <v>0</v>
      </c>
      <c r="O492" s="141">
        <f>Account_CP1!CV41-Account_CP1!CP41</f>
        <v>0</v>
      </c>
      <c r="P492" s="141" t="s">
        <v>81</v>
      </c>
      <c r="Q492" s="150" t="s">
        <v>81</v>
      </c>
      <c r="R492" s="143">
        <f>'2014 ERU'!AH3</f>
        <v>0</v>
      </c>
      <c r="S492" s="143">
        <f>'2014 ERU'!B35</f>
        <v>0</v>
      </c>
      <c r="T492" s="148">
        <f t="shared" si="919"/>
        <v>0</v>
      </c>
      <c r="U492" s="141">
        <v>0</v>
      </c>
      <c r="V492" s="149">
        <f>Account_CP1!FZ41</f>
        <v>0</v>
      </c>
      <c r="W492" s="141">
        <f>Account_CP1!GA41</f>
        <v>0</v>
      </c>
      <c r="X492" s="150">
        <f>Account_CP1!GB41</f>
        <v>0</v>
      </c>
      <c r="Y492" s="141">
        <v>0</v>
      </c>
      <c r="Z492" s="141">
        <v>0</v>
      </c>
      <c r="AA492" s="157">
        <f t="shared" si="920"/>
        <v>0</v>
      </c>
      <c r="AB492" s="149">
        <f>Account_CP1!HD41-Account_CP1!GX41</f>
        <v>0</v>
      </c>
      <c r="AC492" s="143">
        <f>Account_CP1!HE41-Account_CP1!GY41</f>
        <v>0</v>
      </c>
      <c r="AD492" s="171">
        <f>Account_CP1!HF41-Account_CP1!GZ41</f>
        <v>0</v>
      </c>
      <c r="AE492" s="143">
        <f t="shared" si="921"/>
        <v>6986</v>
      </c>
      <c r="AF492" s="143">
        <f t="shared" si="921"/>
        <v>0</v>
      </c>
      <c r="AG492" s="155">
        <f t="shared" si="913"/>
        <v>6986</v>
      </c>
      <c r="AH492" s="149">
        <f t="shared" si="890"/>
        <v>0</v>
      </c>
      <c r="AI492" s="149">
        <f t="shared" si="915"/>
        <v>0</v>
      </c>
      <c r="AJ492" s="141">
        <f t="shared" si="915"/>
        <v>0</v>
      </c>
      <c r="AK492" s="150">
        <f t="shared" si="915"/>
        <v>0</v>
      </c>
    </row>
    <row r="493" spans="1:37" x14ac:dyDescent="0.15">
      <c r="A493" s="248"/>
      <c r="B493" s="101">
        <v>2013</v>
      </c>
      <c r="C493" s="156">
        <f>'2013 AAU'!AH3</f>
        <v>182</v>
      </c>
      <c r="D493" s="143">
        <f>'2013 AAU'!B35</f>
        <v>0</v>
      </c>
      <c r="E493" s="157">
        <f t="shared" si="918"/>
        <v>182</v>
      </c>
      <c r="F493" s="143">
        <f>Account_CP1!AL41</f>
        <v>0</v>
      </c>
      <c r="G493" s="144">
        <f>Account_CP1!AM41</f>
        <v>0</v>
      </c>
      <c r="H493" s="145">
        <f>Account_CP1!AN41</f>
        <v>0</v>
      </c>
      <c r="I493" s="141">
        <f>'2013 CER'!AI3</f>
        <v>0</v>
      </c>
      <c r="J493" s="141">
        <f>'2013 CER'!B36</f>
        <v>0</v>
      </c>
      <c r="K493" s="148">
        <f t="shared" si="917"/>
        <v>0</v>
      </c>
      <c r="L493" s="141">
        <v>0</v>
      </c>
      <c r="M493" s="149">
        <f>Account_CP1!CN41</f>
        <v>0</v>
      </c>
      <c r="N493" s="141">
        <f>Account_CP1!CO41</f>
        <v>0</v>
      </c>
      <c r="O493" s="141">
        <f>Account_CP1!CP41</f>
        <v>0</v>
      </c>
      <c r="P493" s="141" t="s">
        <v>81</v>
      </c>
      <c r="Q493" s="150" t="s">
        <v>81</v>
      </c>
      <c r="R493" s="143">
        <f>'2013 ERU'!AH3</f>
        <v>5087</v>
      </c>
      <c r="S493" s="143">
        <f>'2013 ERU'!B35</f>
        <v>0</v>
      </c>
      <c r="T493" s="148">
        <f t="shared" si="919"/>
        <v>5087</v>
      </c>
      <c r="U493" s="141">
        <v>0</v>
      </c>
      <c r="V493" s="149">
        <f>Account_CP1!FT41</f>
        <v>0</v>
      </c>
      <c r="W493" s="141">
        <f>Account_CP1!FU41</f>
        <v>0</v>
      </c>
      <c r="X493" s="150">
        <f>Account_CP1!FV41</f>
        <v>0</v>
      </c>
      <c r="Y493" s="141">
        <v>0</v>
      </c>
      <c r="Z493" s="141">
        <v>0</v>
      </c>
      <c r="AA493" s="157">
        <f t="shared" si="920"/>
        <v>0</v>
      </c>
      <c r="AB493" s="149">
        <f>Account_CP1!GX41</f>
        <v>0</v>
      </c>
      <c r="AC493" s="143">
        <f>Account_CP1!GY41</f>
        <v>0</v>
      </c>
      <c r="AD493" s="171">
        <f>Account_CP1!GZ41</f>
        <v>0</v>
      </c>
      <c r="AE493" s="143">
        <f t="shared" si="921"/>
        <v>5269</v>
      </c>
      <c r="AF493" s="143">
        <f t="shared" si="921"/>
        <v>0</v>
      </c>
      <c r="AG493" s="155">
        <f t="shared" si="913"/>
        <v>5269</v>
      </c>
      <c r="AH493" s="149">
        <f t="shared" si="890"/>
        <v>0</v>
      </c>
      <c r="AI493" s="149">
        <f t="shared" si="915"/>
        <v>0</v>
      </c>
      <c r="AJ493" s="141">
        <f t="shared" si="915"/>
        <v>0</v>
      </c>
      <c r="AK493" s="150">
        <f t="shared" si="915"/>
        <v>0</v>
      </c>
    </row>
    <row r="494" spans="1:37" x14ac:dyDescent="0.15">
      <c r="A494" s="248"/>
      <c r="B494" s="101">
        <v>2012</v>
      </c>
      <c r="C494" s="156">
        <f>'2012 AAU'!AH3</f>
        <v>0</v>
      </c>
      <c r="D494" s="143">
        <f>'2012 AAU'!B35</f>
        <v>0</v>
      </c>
      <c r="E494" s="157">
        <f t="shared" si="918"/>
        <v>0</v>
      </c>
      <c r="F494" s="143" t="str">
        <f>Account_CP1!AF41</f>
        <v>n/a</v>
      </c>
      <c r="G494" s="144" t="str">
        <f>Account_CP1!AG41</f>
        <v>n/a</v>
      </c>
      <c r="H494" s="145" t="str">
        <f>Account_CP1!AH41</f>
        <v>n/a</v>
      </c>
      <c r="I494" s="141">
        <f>'2012 CER'!AI3</f>
        <v>0</v>
      </c>
      <c r="J494" s="141">
        <f>'2012 CER'!B36</f>
        <v>0</v>
      </c>
      <c r="K494" s="148">
        <f t="shared" si="917"/>
        <v>0</v>
      </c>
      <c r="L494" s="141">
        <v>0</v>
      </c>
      <c r="M494" s="149" t="str">
        <f>Account_CP1!CH41</f>
        <v>n/a</v>
      </c>
      <c r="N494" s="141" t="str">
        <f>Account_CP1!CI41</f>
        <v>n/a</v>
      </c>
      <c r="O494" s="141" t="str">
        <f>Account_CP1!CJ41</f>
        <v>n/a</v>
      </c>
      <c r="P494" s="141" t="s">
        <v>81</v>
      </c>
      <c r="Q494" s="150" t="s">
        <v>81</v>
      </c>
      <c r="R494" s="143">
        <f>'2012 ERU'!AH3</f>
        <v>0</v>
      </c>
      <c r="S494" s="143">
        <f>'2012 ERU'!B35</f>
        <v>0</v>
      </c>
      <c r="T494" s="148">
        <f t="shared" si="919"/>
        <v>0</v>
      </c>
      <c r="U494" s="141">
        <v>0</v>
      </c>
      <c r="V494" s="149" t="str">
        <f>Account_CP1!FN41</f>
        <v>n/a</v>
      </c>
      <c r="W494" s="141" t="str">
        <f>Account_CP1!FO41</f>
        <v>n/a</v>
      </c>
      <c r="X494" s="150" t="str">
        <f>Account_CP1!FP41</f>
        <v>n/a</v>
      </c>
      <c r="Y494" s="143">
        <f>'2012 RMU'!AH3</f>
        <v>0</v>
      </c>
      <c r="Z494" s="143">
        <f>'2012 RMU'!B35</f>
        <v>0</v>
      </c>
      <c r="AA494" s="157">
        <f t="shared" si="920"/>
        <v>0</v>
      </c>
      <c r="AB494" s="149" t="str">
        <f>Account_CP1!GR41</f>
        <v>n/a</v>
      </c>
      <c r="AC494" s="143" t="str">
        <f>Account_CP1!GS41</f>
        <v>n/a</v>
      </c>
      <c r="AD494" s="171" t="str">
        <f>Account_CP1!GT41</f>
        <v>n/a</v>
      </c>
      <c r="AE494" s="143">
        <f t="shared" si="921"/>
        <v>0</v>
      </c>
      <c r="AF494" s="143">
        <f t="shared" si="921"/>
        <v>0</v>
      </c>
      <c r="AG494" s="155">
        <f t="shared" si="913"/>
        <v>0</v>
      </c>
      <c r="AH494" s="149">
        <f t="shared" si="890"/>
        <v>0</v>
      </c>
      <c r="AI494" s="149">
        <f t="shared" si="915"/>
        <v>0</v>
      </c>
      <c r="AJ494" s="141">
        <f t="shared" si="915"/>
        <v>0</v>
      </c>
      <c r="AK494" s="150">
        <f t="shared" si="915"/>
        <v>0</v>
      </c>
    </row>
    <row r="495" spans="1:37" x14ac:dyDescent="0.15">
      <c r="A495" s="248"/>
      <c r="B495" s="101">
        <v>2011</v>
      </c>
      <c r="C495" s="156">
        <f>'2011 AAU'!AH3</f>
        <v>0</v>
      </c>
      <c r="D495" s="143">
        <f>'2011 AAU'!B35</f>
        <v>0</v>
      </c>
      <c r="E495" s="157">
        <f t="shared" si="918"/>
        <v>0</v>
      </c>
      <c r="F495" s="143" t="str">
        <f>Account_CP1!Z41</f>
        <v>n/a</v>
      </c>
      <c r="G495" s="144" t="str">
        <f>Account_CP1!AA41</f>
        <v>n/a</v>
      </c>
      <c r="H495" s="145" t="str">
        <f>Account_CP1!AB41</f>
        <v>n/a</v>
      </c>
      <c r="I495" s="141">
        <f>'2011 CER'!AI3</f>
        <v>0</v>
      </c>
      <c r="J495" s="141">
        <f>'2011 CER'!B36</f>
        <v>0</v>
      </c>
      <c r="K495" s="148">
        <f t="shared" si="917"/>
        <v>0</v>
      </c>
      <c r="L495" s="141">
        <v>0</v>
      </c>
      <c r="M495" s="149" t="str">
        <f>Account_CP1!CB41</f>
        <v>n/a</v>
      </c>
      <c r="N495" s="141" t="str">
        <f>Account_CP1!CC41</f>
        <v>n/a</v>
      </c>
      <c r="O495" s="141" t="str">
        <f>Account_CP1!CD41</f>
        <v>n/a</v>
      </c>
      <c r="P495" s="141" t="s">
        <v>81</v>
      </c>
      <c r="Q495" s="150" t="s">
        <v>81</v>
      </c>
      <c r="R495" s="143">
        <f>'2011 ERU'!AH3</f>
        <v>0</v>
      </c>
      <c r="S495" s="143">
        <f>'2011 ERU'!B35</f>
        <v>0</v>
      </c>
      <c r="T495" s="148">
        <f t="shared" si="919"/>
        <v>0</v>
      </c>
      <c r="U495" s="141">
        <v>0</v>
      </c>
      <c r="V495" s="149" t="str">
        <f>Account_CP1!FH41</f>
        <v>n/a</v>
      </c>
      <c r="W495" s="141" t="str">
        <f>Account_CP1!FI41</f>
        <v>n/a</v>
      </c>
      <c r="X495" s="150" t="str">
        <f>Account_CP1!FJ41</f>
        <v>n/a</v>
      </c>
      <c r="Y495" s="143">
        <f>'2011 RMU'!AH3</f>
        <v>0</v>
      </c>
      <c r="Z495" s="143">
        <f>'2011 RMU'!B35</f>
        <v>0</v>
      </c>
      <c r="AA495" s="157">
        <f t="shared" si="920"/>
        <v>0</v>
      </c>
      <c r="AB495" s="149" t="str">
        <f>Account_CP1!GL41</f>
        <v>n/a</v>
      </c>
      <c r="AC495" s="149" t="str">
        <f>Account_CP1!GM41</f>
        <v>n/a</v>
      </c>
      <c r="AD495" s="171" t="str">
        <f>Account_CP1!GN41</f>
        <v>n/a</v>
      </c>
      <c r="AE495" s="143">
        <f t="shared" si="921"/>
        <v>0</v>
      </c>
      <c r="AF495" s="143">
        <f t="shared" si="921"/>
        <v>0</v>
      </c>
      <c r="AG495" s="155">
        <f t="shared" si="913"/>
        <v>0</v>
      </c>
      <c r="AH495" s="149">
        <f t="shared" si="890"/>
        <v>0</v>
      </c>
      <c r="AI495" s="149">
        <f t="shared" si="915"/>
        <v>0</v>
      </c>
      <c r="AJ495" s="141">
        <f t="shared" si="915"/>
        <v>0</v>
      </c>
      <c r="AK495" s="150">
        <f t="shared" si="915"/>
        <v>0</v>
      </c>
    </row>
    <row r="496" spans="1:37" x14ac:dyDescent="0.15">
      <c r="A496" s="248"/>
      <c r="B496" s="101">
        <v>2010</v>
      </c>
      <c r="C496" s="156">
        <f>'2010 AAU'!AH3</f>
        <v>0</v>
      </c>
      <c r="D496" s="143">
        <f>'2010 AAU'!B35</f>
        <v>0</v>
      </c>
      <c r="E496" s="157">
        <f t="shared" si="918"/>
        <v>0</v>
      </c>
      <c r="F496" s="143" t="str">
        <f>Account_CP1!T41</f>
        <v>n/a</v>
      </c>
      <c r="G496" s="144" t="str">
        <f>Account_CP1!U41</f>
        <v>n/a</v>
      </c>
      <c r="H496" s="145" t="str">
        <f>Account_CP1!V41</f>
        <v>n/a</v>
      </c>
      <c r="I496" s="141">
        <f>'2010 CER'!AI3</f>
        <v>0</v>
      </c>
      <c r="J496" s="141">
        <f>'2010 CER'!B36</f>
        <v>0</v>
      </c>
      <c r="K496" s="148">
        <f t="shared" si="917"/>
        <v>0</v>
      </c>
      <c r="L496" s="141">
        <v>0</v>
      </c>
      <c r="M496" s="149" t="str">
        <f>Account_CP1!BV41</f>
        <v>n/a</v>
      </c>
      <c r="N496" s="141" t="str">
        <f>Account_CP1!BW41</f>
        <v>n/a</v>
      </c>
      <c r="O496" s="141" t="str">
        <f>Account_CP1!BX41</f>
        <v>n/a</v>
      </c>
      <c r="P496" s="141" t="s">
        <v>81</v>
      </c>
      <c r="Q496" s="150" t="s">
        <v>81</v>
      </c>
      <c r="R496" s="143">
        <f>'2010 ERU'!AH3</f>
        <v>0</v>
      </c>
      <c r="S496" s="143">
        <f>'2010 ERU'!B35</f>
        <v>0</v>
      </c>
      <c r="T496" s="148">
        <f t="shared" si="919"/>
        <v>0</v>
      </c>
      <c r="U496" s="141">
        <v>0</v>
      </c>
      <c r="V496" s="149" t="str">
        <f>Account_CP1!FB41</f>
        <v>n/a</v>
      </c>
      <c r="W496" s="141" t="str">
        <f>Account_CP1!FC41</f>
        <v>n/a</v>
      </c>
      <c r="X496" s="150" t="str">
        <f>Account_CP1!FD41</f>
        <v>n/a</v>
      </c>
      <c r="Y496" s="143">
        <v>0</v>
      </c>
      <c r="Z496" s="143">
        <v>0</v>
      </c>
      <c r="AA496" s="157">
        <f t="shared" si="920"/>
        <v>0</v>
      </c>
      <c r="AB496" s="149" t="s">
        <v>81</v>
      </c>
      <c r="AC496" s="143" t="s">
        <v>81</v>
      </c>
      <c r="AD496" s="171" t="s">
        <v>81</v>
      </c>
      <c r="AE496" s="143">
        <f t="shared" si="921"/>
        <v>0</v>
      </c>
      <c r="AF496" s="143">
        <f t="shared" si="921"/>
        <v>0</v>
      </c>
      <c r="AG496" s="155">
        <f t="shared" si="913"/>
        <v>0</v>
      </c>
      <c r="AH496" s="149">
        <f t="shared" si="890"/>
        <v>0</v>
      </c>
      <c r="AI496" s="149">
        <f t="shared" si="915"/>
        <v>0</v>
      </c>
      <c r="AJ496" s="141">
        <f t="shared" si="915"/>
        <v>0</v>
      </c>
      <c r="AK496" s="150">
        <f t="shared" si="915"/>
        <v>0</v>
      </c>
    </row>
    <row r="497" spans="1:37" x14ac:dyDescent="0.15">
      <c r="A497" s="248"/>
      <c r="B497" s="101">
        <v>2009</v>
      </c>
      <c r="C497" s="156">
        <f>'2009 AAU'!AH3</f>
        <v>0</v>
      </c>
      <c r="D497" s="143">
        <f>'2009 AAU'!B35</f>
        <v>0</v>
      </c>
      <c r="E497" s="157">
        <f t="shared" si="918"/>
        <v>0</v>
      </c>
      <c r="F497" s="143" t="str">
        <f>Account_CP1!N41</f>
        <v>n/a</v>
      </c>
      <c r="G497" s="144" t="str">
        <f>Account_CP1!O41</f>
        <v>n/a</v>
      </c>
      <c r="H497" s="145" t="str">
        <f>Account_CP1!P41</f>
        <v>n/a</v>
      </c>
      <c r="I497" s="141">
        <f>'2009 CER'!AI3</f>
        <v>0</v>
      </c>
      <c r="J497" s="141">
        <f>'2009 CER'!B36</f>
        <v>0</v>
      </c>
      <c r="K497" s="148">
        <f t="shared" si="917"/>
        <v>0</v>
      </c>
      <c r="L497" s="141">
        <v>0</v>
      </c>
      <c r="M497" s="149" t="str">
        <f>Account_CP1!BP41</f>
        <v>n/a</v>
      </c>
      <c r="N497" s="141" t="str">
        <f>Account_CP1!BQ41</f>
        <v>n/a</v>
      </c>
      <c r="O497" s="141" t="str">
        <f>Account_CP1!BR41</f>
        <v>n/a</v>
      </c>
      <c r="P497" s="141" t="s">
        <v>81</v>
      </c>
      <c r="Q497" s="150" t="s">
        <v>81</v>
      </c>
      <c r="R497" s="143">
        <f>'2009 ERU'!AH3</f>
        <v>0</v>
      </c>
      <c r="S497" s="143">
        <f>'2009 ERU'!B35</f>
        <v>0</v>
      </c>
      <c r="T497" s="148">
        <f t="shared" si="919"/>
        <v>0</v>
      </c>
      <c r="U497" s="141">
        <v>0</v>
      </c>
      <c r="V497" s="149" t="str">
        <f>Account_CP1!EV41</f>
        <v>n/a</v>
      </c>
      <c r="W497" s="141" t="str">
        <f>Account_CP1!EW41</f>
        <v>n/a</v>
      </c>
      <c r="X497" s="150" t="str">
        <f>Account_CP1!EX41</f>
        <v>n/a</v>
      </c>
      <c r="Y497" s="143">
        <v>0</v>
      </c>
      <c r="Z497" s="143">
        <v>0</v>
      </c>
      <c r="AA497" s="157">
        <f t="shared" si="920"/>
        <v>0</v>
      </c>
      <c r="AB497" s="149" t="s">
        <v>81</v>
      </c>
      <c r="AC497" s="143" t="s">
        <v>81</v>
      </c>
      <c r="AD497" s="171" t="s">
        <v>81</v>
      </c>
      <c r="AE497" s="143">
        <f t="shared" si="921"/>
        <v>0</v>
      </c>
      <c r="AF497" s="143">
        <f t="shared" si="921"/>
        <v>0</v>
      </c>
      <c r="AG497" s="155">
        <f t="shared" si="913"/>
        <v>0</v>
      </c>
      <c r="AH497" s="149">
        <f t="shared" si="890"/>
        <v>0</v>
      </c>
      <c r="AI497" s="149">
        <f t="shared" si="915"/>
        <v>0</v>
      </c>
      <c r="AJ497" s="141">
        <f t="shared" si="915"/>
        <v>0</v>
      </c>
      <c r="AK497" s="150">
        <f t="shared" si="915"/>
        <v>0</v>
      </c>
    </row>
    <row r="498" spans="1:37" x14ac:dyDescent="0.15">
      <c r="A498" s="248"/>
      <c r="B498" s="101">
        <v>2008</v>
      </c>
      <c r="C498" s="156">
        <f>'2008 AAU'!AH3</f>
        <v>0</v>
      </c>
      <c r="D498" s="143">
        <f>'2008 AAU'!B35</f>
        <v>0</v>
      </c>
      <c r="E498" s="157">
        <f t="shared" si="918"/>
        <v>0</v>
      </c>
      <c r="F498" s="143" t="str">
        <f>Account_CP1!H41</f>
        <v>n/a</v>
      </c>
      <c r="G498" s="144" t="str">
        <f>Account_CP1!I41</f>
        <v>n/a</v>
      </c>
      <c r="H498" s="145" t="str">
        <f>Account_CP1!J41</f>
        <v>n/a</v>
      </c>
      <c r="I498" s="141">
        <f>'2008 CER'!AI3</f>
        <v>0</v>
      </c>
      <c r="J498" s="141">
        <f>'2008 CER'!B36</f>
        <v>0</v>
      </c>
      <c r="K498" s="148">
        <f t="shared" si="917"/>
        <v>0</v>
      </c>
      <c r="L498" s="141">
        <v>0</v>
      </c>
      <c r="M498" s="149" t="str">
        <f>Account_CP1!BJ41</f>
        <v>n/a</v>
      </c>
      <c r="N498" s="141" t="str">
        <f>Account_CP1!BK41</f>
        <v>n/a</v>
      </c>
      <c r="O498" s="141" t="str">
        <f>Account_CP1!BL41</f>
        <v>n/a</v>
      </c>
      <c r="P498" s="141" t="s">
        <v>81</v>
      </c>
      <c r="Q498" s="150" t="s">
        <v>81</v>
      </c>
      <c r="R498" s="143">
        <v>0</v>
      </c>
      <c r="S498" s="143">
        <v>0</v>
      </c>
      <c r="T498" s="148">
        <f t="shared" si="919"/>
        <v>0</v>
      </c>
      <c r="U498" s="141">
        <v>0</v>
      </c>
      <c r="V498" s="149" t="str">
        <f>Account_CP1!EP41</f>
        <v>n/a</v>
      </c>
      <c r="W498" s="141" t="str">
        <f>Account_CP1!EQ41</f>
        <v>n/a</v>
      </c>
      <c r="X498" s="150" t="str">
        <f>Account_CP1!ER41</f>
        <v>n/a</v>
      </c>
      <c r="Y498" s="143">
        <v>0</v>
      </c>
      <c r="Z498" s="143">
        <v>0</v>
      </c>
      <c r="AA498" s="157">
        <f t="shared" si="920"/>
        <v>0</v>
      </c>
      <c r="AB498" s="149" t="s">
        <v>81</v>
      </c>
      <c r="AC498" s="143" t="s">
        <v>81</v>
      </c>
      <c r="AD498" s="171" t="s">
        <v>81</v>
      </c>
      <c r="AE498" s="143">
        <f t="shared" si="921"/>
        <v>0</v>
      </c>
      <c r="AF498" s="143">
        <f t="shared" si="921"/>
        <v>0</v>
      </c>
      <c r="AG498" s="155">
        <f t="shared" si="913"/>
        <v>0</v>
      </c>
      <c r="AH498" s="149">
        <f t="shared" si="890"/>
        <v>0</v>
      </c>
      <c r="AI498" s="149">
        <f t="shared" si="915"/>
        <v>0</v>
      </c>
      <c r="AJ498" s="141">
        <f t="shared" si="915"/>
        <v>0</v>
      </c>
      <c r="AK498" s="150">
        <f t="shared" si="915"/>
        <v>0</v>
      </c>
    </row>
    <row r="499" spans="1:37" ht="15" x14ac:dyDescent="0.15">
      <c r="A499" s="249"/>
      <c r="B499" s="102" t="s">
        <v>233</v>
      </c>
      <c r="C499" s="151">
        <f t="shared" ref="C499:O499" si="922">SUM(C485:C498)</f>
        <v>182</v>
      </c>
      <c r="D499" s="152">
        <f t="shared" si="922"/>
        <v>102346</v>
      </c>
      <c r="E499" s="153">
        <f t="shared" si="922"/>
        <v>-102164</v>
      </c>
      <c r="F499" s="181">
        <f t="shared" si="922"/>
        <v>18420881</v>
      </c>
      <c r="G499" s="181">
        <f t="shared" si="922"/>
        <v>802</v>
      </c>
      <c r="H499" s="181">
        <f t="shared" si="922"/>
        <v>0</v>
      </c>
      <c r="I499" s="151">
        <f t="shared" si="922"/>
        <v>93161</v>
      </c>
      <c r="J499" s="152">
        <f t="shared" si="922"/>
        <v>0</v>
      </c>
      <c r="K499" s="153">
        <f t="shared" si="922"/>
        <v>93161</v>
      </c>
      <c r="L499" s="152">
        <f t="shared" si="922"/>
        <v>0</v>
      </c>
      <c r="M499" s="172">
        <f t="shared" si="922"/>
        <v>93161</v>
      </c>
      <c r="N499" s="172">
        <f t="shared" si="922"/>
        <v>0</v>
      </c>
      <c r="O499" s="172">
        <f t="shared" si="922"/>
        <v>0</v>
      </c>
      <c r="P499" s="154" t="s">
        <v>81</v>
      </c>
      <c r="Q499" s="170" t="s">
        <v>81</v>
      </c>
      <c r="R499" s="152">
        <f t="shared" ref="R499:AK499" si="923">SUM(R485:R498)</f>
        <v>42128</v>
      </c>
      <c r="S499" s="152">
        <f t="shared" si="923"/>
        <v>0</v>
      </c>
      <c r="T499" s="153">
        <f t="shared" si="923"/>
        <v>42128</v>
      </c>
      <c r="U499" s="152">
        <f t="shared" si="923"/>
        <v>0</v>
      </c>
      <c r="V499" s="174">
        <f t="shared" si="923"/>
        <v>42128</v>
      </c>
      <c r="W499" s="174">
        <f t="shared" si="923"/>
        <v>0</v>
      </c>
      <c r="X499" s="174">
        <f t="shared" si="923"/>
        <v>0</v>
      </c>
      <c r="Y499" s="152">
        <f t="shared" si="923"/>
        <v>0</v>
      </c>
      <c r="Z499" s="152">
        <f t="shared" si="923"/>
        <v>0</v>
      </c>
      <c r="AA499" s="153">
        <f t="shared" si="923"/>
        <v>0</v>
      </c>
      <c r="AB499" s="172">
        <f t="shared" si="923"/>
        <v>1542761</v>
      </c>
      <c r="AC499" s="152">
        <f t="shared" si="923"/>
        <v>0</v>
      </c>
      <c r="AD499" s="160">
        <f t="shared" si="923"/>
        <v>0</v>
      </c>
      <c r="AE499" s="152">
        <f t="shared" si="923"/>
        <v>135471</v>
      </c>
      <c r="AF499" s="152">
        <f t="shared" si="923"/>
        <v>102346</v>
      </c>
      <c r="AG499" s="153">
        <f t="shared" si="923"/>
        <v>33125</v>
      </c>
      <c r="AH499" s="152">
        <f t="shared" si="923"/>
        <v>0</v>
      </c>
      <c r="AI499" s="159">
        <f t="shared" si="923"/>
        <v>20098931</v>
      </c>
      <c r="AJ499" s="152">
        <f t="shared" si="923"/>
        <v>802</v>
      </c>
      <c r="AK499" s="160">
        <f t="shared" si="923"/>
        <v>0</v>
      </c>
    </row>
    <row r="500" spans="1:37" x14ac:dyDescent="0.15">
      <c r="A500" s="247" t="s">
        <v>177</v>
      </c>
      <c r="B500" s="100">
        <v>2021</v>
      </c>
      <c r="C500" s="156" t="s">
        <v>81</v>
      </c>
      <c r="D500" s="143" t="s">
        <v>81</v>
      </c>
      <c r="E500" s="157" t="s">
        <v>81</v>
      </c>
      <c r="F500" s="143" t="s">
        <v>81</v>
      </c>
      <c r="G500" s="144" t="s">
        <v>81</v>
      </c>
      <c r="H500" s="145" t="s">
        <v>81</v>
      </c>
      <c r="I500" s="141">
        <f>'2021 CER'!$AJ$3</f>
        <v>0</v>
      </c>
      <c r="J500" s="141">
        <f>'2021 CER'!$B$37</f>
        <v>0</v>
      </c>
      <c r="K500" s="148">
        <f t="shared" ref="K500" si="924">I500-J500</f>
        <v>0</v>
      </c>
      <c r="L500" s="141">
        <v>0</v>
      </c>
      <c r="M500" s="173">
        <f>Account_CP1!$EJ$35-Account_CP1!$ED$35</f>
        <v>0</v>
      </c>
      <c r="N500" s="175">
        <f>Account_CP1!$EE$35-Account_CP1!$DY$35</f>
        <v>0</v>
      </c>
      <c r="O500" s="175">
        <f>Account_CP1!$EL$35-Account_CP1!$EF$35</f>
        <v>0</v>
      </c>
      <c r="P500" s="141" t="s">
        <v>81</v>
      </c>
      <c r="Q500" s="150" t="s">
        <v>81</v>
      </c>
      <c r="R500" s="143" t="s">
        <v>81</v>
      </c>
      <c r="S500" s="143" t="s">
        <v>81</v>
      </c>
      <c r="T500" s="148" t="s">
        <v>81</v>
      </c>
      <c r="U500" s="141">
        <v>0</v>
      </c>
      <c r="V500" s="149" t="s">
        <v>81</v>
      </c>
      <c r="W500" s="141" t="s">
        <v>81</v>
      </c>
      <c r="X500" s="150" t="s">
        <v>81</v>
      </c>
      <c r="Y500" s="141" t="s">
        <v>81</v>
      </c>
      <c r="Z500" s="141" t="s">
        <v>81</v>
      </c>
      <c r="AA500" s="157" t="s">
        <v>81</v>
      </c>
      <c r="AB500" s="149" t="s">
        <v>81</v>
      </c>
      <c r="AC500" s="141" t="s">
        <v>81</v>
      </c>
      <c r="AD500" s="150" t="s">
        <v>81</v>
      </c>
      <c r="AE500" s="141">
        <f t="shared" ref="AE500" si="925">SUM(I500)</f>
        <v>0</v>
      </c>
      <c r="AF500" s="141">
        <f t="shared" ref="AF500" si="926">SUM(J500)</f>
        <v>0</v>
      </c>
      <c r="AG500" s="155">
        <f t="shared" ref="AG500" si="927">AE500-AF500</f>
        <v>0</v>
      </c>
      <c r="AH500" s="149">
        <f t="shared" ref="AH500" si="928">SUM(L500,U500)</f>
        <v>0</v>
      </c>
      <c r="AI500" s="149">
        <f t="shared" ref="AI500" si="929">SUM(F500,M500,V500,AB500)</f>
        <v>0</v>
      </c>
      <c r="AJ500" s="141">
        <f t="shared" ref="AJ500" si="930">SUM(G500,N500,W500,AC500)</f>
        <v>0</v>
      </c>
      <c r="AK500" s="150">
        <f t="shared" ref="AK500" si="931">SUM(H500,O500,X500,AD500)</f>
        <v>0</v>
      </c>
    </row>
    <row r="501" spans="1:37" x14ac:dyDescent="0.15">
      <c r="A501" s="248"/>
      <c r="B501" s="100">
        <v>2020</v>
      </c>
      <c r="C501" s="156" t="s">
        <v>81</v>
      </c>
      <c r="D501" s="143" t="s">
        <v>81</v>
      </c>
      <c r="E501" s="157" t="s">
        <v>81</v>
      </c>
      <c r="F501" s="143" t="s">
        <v>81</v>
      </c>
      <c r="G501" s="144" t="s">
        <v>81</v>
      </c>
      <c r="H501" s="145" t="s">
        <v>81</v>
      </c>
      <c r="I501" s="141">
        <f>'2020 CER'!$AJ$3</f>
        <v>0</v>
      </c>
      <c r="J501" s="141">
        <f>'2020 CER'!$B$37</f>
        <v>0</v>
      </c>
      <c r="K501" s="148">
        <f t="shared" ref="K501" si="932">I501-J501</f>
        <v>0</v>
      </c>
      <c r="L501" s="141">
        <v>0</v>
      </c>
      <c r="M501" s="173">
        <f>Account_CP1!$ED$35-Account_CP1!$DX$35</f>
        <v>0</v>
      </c>
      <c r="N501" s="175">
        <f>Account_CP1!$EE$35-Account_CP1!$DY$35</f>
        <v>0</v>
      </c>
      <c r="O501" s="175">
        <f>Account_CP1!$EF$35-Account_CP1!$DZ$35</f>
        <v>0</v>
      </c>
      <c r="P501" s="141" t="s">
        <v>81</v>
      </c>
      <c r="Q501" s="150" t="s">
        <v>81</v>
      </c>
      <c r="R501" s="143" t="s">
        <v>81</v>
      </c>
      <c r="S501" s="143" t="s">
        <v>81</v>
      </c>
      <c r="T501" s="148" t="s">
        <v>81</v>
      </c>
      <c r="U501" s="141">
        <v>0</v>
      </c>
      <c r="V501" s="149" t="s">
        <v>81</v>
      </c>
      <c r="W501" s="141" t="s">
        <v>81</v>
      </c>
      <c r="X501" s="150" t="s">
        <v>81</v>
      </c>
      <c r="Y501" s="141" t="s">
        <v>81</v>
      </c>
      <c r="Z501" s="141" t="s">
        <v>81</v>
      </c>
      <c r="AA501" s="157" t="s">
        <v>81</v>
      </c>
      <c r="AB501" s="149" t="s">
        <v>81</v>
      </c>
      <c r="AC501" s="141" t="s">
        <v>81</v>
      </c>
      <c r="AD501" s="150" t="s">
        <v>81</v>
      </c>
      <c r="AE501" s="141">
        <f t="shared" ref="AE501" si="933">SUM(I501)</f>
        <v>0</v>
      </c>
      <c r="AF501" s="141">
        <f t="shared" ref="AF501" si="934">SUM(J501)</f>
        <v>0</v>
      </c>
      <c r="AG501" s="155">
        <f t="shared" ref="AG501" si="935">AE501-AF501</f>
        <v>0</v>
      </c>
      <c r="AH501" s="149">
        <f t="shared" ref="AH501" si="936">SUM(L501,U501)</f>
        <v>0</v>
      </c>
      <c r="AI501" s="149">
        <f t="shared" ref="AI501" si="937">SUM(F501,M501,V501,AB501)</f>
        <v>0</v>
      </c>
      <c r="AJ501" s="141">
        <f t="shared" ref="AJ501" si="938">SUM(G501,N501,W501,AC501)</f>
        <v>0</v>
      </c>
      <c r="AK501" s="150">
        <f t="shared" ref="AK501" si="939">SUM(H501,O501,X501,AD501)</f>
        <v>0</v>
      </c>
    </row>
    <row r="502" spans="1:37" x14ac:dyDescent="0.15">
      <c r="A502" s="248"/>
      <c r="B502" s="100">
        <v>2019</v>
      </c>
      <c r="C502" s="156" t="s">
        <v>81</v>
      </c>
      <c r="D502" s="143" t="s">
        <v>81</v>
      </c>
      <c r="E502" s="157" t="s">
        <v>81</v>
      </c>
      <c r="F502" s="143" t="s">
        <v>81</v>
      </c>
      <c r="G502" s="144" t="s">
        <v>81</v>
      </c>
      <c r="H502" s="145" t="s">
        <v>81</v>
      </c>
      <c r="I502" s="141">
        <f>'2019 CER'!$AJ$3</f>
        <v>0</v>
      </c>
      <c r="J502" s="141">
        <f>'2019 CER'!$B$37</f>
        <v>0</v>
      </c>
      <c r="K502" s="148">
        <f t="shared" ref="K502:K513" si="940">I502-J502</f>
        <v>0</v>
      </c>
      <c r="L502" s="141">
        <v>0</v>
      </c>
      <c r="M502" s="173">
        <f>Account_CP1!$DX$35-Account_CP1!$DR$35</f>
        <v>0</v>
      </c>
      <c r="N502" s="175">
        <f>Account_CP1!$DY$35-Account_CP1!$DS$35</f>
        <v>0</v>
      </c>
      <c r="O502" s="175">
        <f>Account_CP1!$DZ$35-Account_CP1!$DT$35</f>
        <v>0</v>
      </c>
      <c r="P502" s="141" t="s">
        <v>81</v>
      </c>
      <c r="Q502" s="150" t="s">
        <v>81</v>
      </c>
      <c r="R502" s="143" t="s">
        <v>81</v>
      </c>
      <c r="S502" s="143" t="s">
        <v>81</v>
      </c>
      <c r="T502" s="148" t="s">
        <v>81</v>
      </c>
      <c r="U502" s="141">
        <v>0</v>
      </c>
      <c r="V502" s="149" t="s">
        <v>81</v>
      </c>
      <c r="W502" s="141" t="s">
        <v>81</v>
      </c>
      <c r="X502" s="150" t="s">
        <v>81</v>
      </c>
      <c r="Y502" s="141" t="s">
        <v>81</v>
      </c>
      <c r="Z502" s="141" t="s">
        <v>81</v>
      </c>
      <c r="AA502" s="157" t="s">
        <v>81</v>
      </c>
      <c r="AB502" s="149" t="s">
        <v>81</v>
      </c>
      <c r="AC502" s="141" t="s">
        <v>81</v>
      </c>
      <c r="AD502" s="150" t="s">
        <v>81</v>
      </c>
      <c r="AE502" s="141">
        <f t="shared" ref="AE502:AF505" si="941">SUM(I502)</f>
        <v>0</v>
      </c>
      <c r="AF502" s="141">
        <f t="shared" ref="AF502" si="942">SUM(J502)</f>
        <v>0</v>
      </c>
      <c r="AG502" s="155">
        <f t="shared" ref="AG502:AG513" si="943">AE502-AF502</f>
        <v>0</v>
      </c>
      <c r="AH502" s="149">
        <f t="shared" ref="AH502" si="944">SUM(L502,U502)</f>
        <v>0</v>
      </c>
      <c r="AI502" s="149">
        <f t="shared" ref="AI502:AK513" si="945">SUM(F502,M502,V502,AB502)</f>
        <v>0</v>
      </c>
      <c r="AJ502" s="141">
        <f t="shared" si="945"/>
        <v>0</v>
      </c>
      <c r="AK502" s="150">
        <f t="shared" si="945"/>
        <v>0</v>
      </c>
    </row>
    <row r="503" spans="1:37" x14ac:dyDescent="0.15">
      <c r="A503" s="248"/>
      <c r="B503" s="100">
        <v>2018</v>
      </c>
      <c r="C503" s="156" t="s">
        <v>81</v>
      </c>
      <c r="D503" s="143" t="s">
        <v>81</v>
      </c>
      <c r="E503" s="157" t="s">
        <v>81</v>
      </c>
      <c r="F503" s="143" t="s">
        <v>81</v>
      </c>
      <c r="G503" s="144" t="s">
        <v>81</v>
      </c>
      <c r="H503" s="145" t="s">
        <v>81</v>
      </c>
      <c r="I503" s="141">
        <f>'2018 CER'!$AJ$3</f>
        <v>1053</v>
      </c>
      <c r="J503" s="141">
        <f>'2018 CER'!$B$37</f>
        <v>0</v>
      </c>
      <c r="K503" s="148">
        <f t="shared" si="940"/>
        <v>1053</v>
      </c>
      <c r="L503" s="141">
        <v>0</v>
      </c>
      <c r="M503" s="173">
        <f>Account_CP1!$DR$35-Account_CP1!$DL$35</f>
        <v>0</v>
      </c>
      <c r="N503" s="175">
        <f>Account_CP1!$DS$35-Account_CP1!$DM$35</f>
        <v>0</v>
      </c>
      <c r="O503" s="175">
        <f>Account_CP1!$DT$35-Account_CP1!$DN$35</f>
        <v>0</v>
      </c>
      <c r="P503" s="141" t="s">
        <v>81</v>
      </c>
      <c r="Q503" s="150" t="s">
        <v>81</v>
      </c>
      <c r="R503" s="143" t="s">
        <v>81</v>
      </c>
      <c r="S503" s="143" t="s">
        <v>81</v>
      </c>
      <c r="T503" s="148" t="s">
        <v>81</v>
      </c>
      <c r="U503" s="141">
        <v>0</v>
      </c>
      <c r="V503" s="149" t="s">
        <v>81</v>
      </c>
      <c r="W503" s="141" t="s">
        <v>81</v>
      </c>
      <c r="X503" s="150" t="s">
        <v>81</v>
      </c>
      <c r="Y503" s="141" t="s">
        <v>81</v>
      </c>
      <c r="Z503" s="141" t="s">
        <v>81</v>
      </c>
      <c r="AA503" s="157" t="s">
        <v>81</v>
      </c>
      <c r="AB503" s="149" t="s">
        <v>81</v>
      </c>
      <c r="AC503" s="141" t="s">
        <v>81</v>
      </c>
      <c r="AD503" s="150" t="s">
        <v>81</v>
      </c>
      <c r="AE503" s="141">
        <f t="shared" si="941"/>
        <v>1053</v>
      </c>
      <c r="AF503" s="141">
        <f t="shared" si="941"/>
        <v>0</v>
      </c>
      <c r="AG503" s="155">
        <f t="shared" si="943"/>
        <v>1053</v>
      </c>
      <c r="AH503" s="149">
        <f t="shared" si="890"/>
        <v>0</v>
      </c>
      <c r="AI503" s="149">
        <f t="shared" si="945"/>
        <v>0</v>
      </c>
      <c r="AJ503" s="141">
        <f t="shared" si="945"/>
        <v>0</v>
      </c>
      <c r="AK503" s="150">
        <f t="shared" si="945"/>
        <v>0</v>
      </c>
    </row>
    <row r="504" spans="1:37" ht="14.1" customHeight="1" x14ac:dyDescent="0.15">
      <c r="A504" s="248"/>
      <c r="B504" s="100">
        <v>2017</v>
      </c>
      <c r="C504" s="156" t="s">
        <v>81</v>
      </c>
      <c r="D504" s="143" t="s">
        <v>81</v>
      </c>
      <c r="E504" s="157" t="s">
        <v>81</v>
      </c>
      <c r="F504" s="143" t="s">
        <v>81</v>
      </c>
      <c r="G504" s="144" t="s">
        <v>81</v>
      </c>
      <c r="H504" s="145" t="s">
        <v>81</v>
      </c>
      <c r="I504" s="141">
        <f>'2017 CER'!$AJ$3</f>
        <v>0</v>
      </c>
      <c r="J504" s="141">
        <f>'2017 CER'!$B$37</f>
        <v>0</v>
      </c>
      <c r="K504" s="148">
        <f t="shared" si="940"/>
        <v>0</v>
      </c>
      <c r="L504" s="141">
        <v>0</v>
      </c>
      <c r="M504" s="173">
        <f>Account_CP1!$DL$35-Account_CP1!$DF$35</f>
        <v>0</v>
      </c>
      <c r="N504" s="175">
        <f>Account_CP1!$DM$35-Account_CP1!$DG$35</f>
        <v>0</v>
      </c>
      <c r="O504" s="175">
        <f>Account_CP1!$DN$35-Account_CP1!$DH$35</f>
        <v>0</v>
      </c>
      <c r="P504" s="141" t="s">
        <v>81</v>
      </c>
      <c r="Q504" s="150" t="s">
        <v>81</v>
      </c>
      <c r="R504" s="143" t="s">
        <v>81</v>
      </c>
      <c r="S504" s="143" t="s">
        <v>81</v>
      </c>
      <c r="T504" s="148" t="s">
        <v>81</v>
      </c>
      <c r="U504" s="141">
        <v>0</v>
      </c>
      <c r="V504" s="149" t="s">
        <v>81</v>
      </c>
      <c r="W504" s="141" t="s">
        <v>81</v>
      </c>
      <c r="X504" s="150" t="s">
        <v>81</v>
      </c>
      <c r="Y504" s="141" t="s">
        <v>81</v>
      </c>
      <c r="Z504" s="141" t="s">
        <v>81</v>
      </c>
      <c r="AA504" s="157" t="s">
        <v>81</v>
      </c>
      <c r="AB504" s="149" t="s">
        <v>81</v>
      </c>
      <c r="AC504" s="141" t="s">
        <v>81</v>
      </c>
      <c r="AD504" s="150" t="s">
        <v>81</v>
      </c>
      <c r="AE504" s="141">
        <f t="shared" si="941"/>
        <v>0</v>
      </c>
      <c r="AF504" s="141">
        <f t="shared" si="941"/>
        <v>0</v>
      </c>
      <c r="AG504" s="155">
        <f t="shared" si="943"/>
        <v>0</v>
      </c>
      <c r="AH504" s="149">
        <f t="shared" si="890"/>
        <v>0</v>
      </c>
      <c r="AI504" s="149">
        <f t="shared" si="945"/>
        <v>0</v>
      </c>
      <c r="AJ504" s="141">
        <f t="shared" si="945"/>
        <v>0</v>
      </c>
      <c r="AK504" s="150">
        <f t="shared" si="945"/>
        <v>0</v>
      </c>
    </row>
    <row r="505" spans="1:37" ht="14.1" customHeight="1" x14ac:dyDescent="0.15">
      <c r="A505" s="248"/>
      <c r="B505" s="101">
        <v>2016</v>
      </c>
      <c r="C505" s="156" t="s">
        <v>81</v>
      </c>
      <c r="D505" s="143" t="s">
        <v>81</v>
      </c>
      <c r="E505" s="157" t="s">
        <v>81</v>
      </c>
      <c r="F505" s="143" t="s">
        <v>81</v>
      </c>
      <c r="G505" s="144" t="s">
        <v>81</v>
      </c>
      <c r="H505" s="145" t="s">
        <v>81</v>
      </c>
      <c r="I505" s="141">
        <f>'2016 CER'!AJ3</f>
        <v>899</v>
      </c>
      <c r="J505" s="141">
        <f>'2016 CER'!B37</f>
        <v>0</v>
      </c>
      <c r="K505" s="148">
        <f t="shared" si="940"/>
        <v>899</v>
      </c>
      <c r="L505" s="141">
        <v>0</v>
      </c>
      <c r="M505" s="173">
        <f>Account_CP1!DF35-Account_CP1!CZ35</f>
        <v>0</v>
      </c>
      <c r="N505" s="175">
        <f>Account_CP1!DG35-Account_CP1!DA35</f>
        <v>0</v>
      </c>
      <c r="O505" s="175">
        <f>Account_CP1!DH35-Account_CP1!DB35</f>
        <v>0</v>
      </c>
      <c r="P505" s="141" t="s">
        <v>81</v>
      </c>
      <c r="Q505" s="150" t="s">
        <v>81</v>
      </c>
      <c r="R505" s="143" t="s">
        <v>81</v>
      </c>
      <c r="S505" s="143" t="s">
        <v>81</v>
      </c>
      <c r="T505" s="148" t="s">
        <v>81</v>
      </c>
      <c r="U505" s="141">
        <v>0</v>
      </c>
      <c r="V505" s="149" t="s">
        <v>81</v>
      </c>
      <c r="W505" s="141" t="s">
        <v>81</v>
      </c>
      <c r="X505" s="150" t="s">
        <v>81</v>
      </c>
      <c r="Y505" s="141" t="s">
        <v>81</v>
      </c>
      <c r="Z505" s="141" t="s">
        <v>81</v>
      </c>
      <c r="AA505" s="157" t="s">
        <v>81</v>
      </c>
      <c r="AB505" s="149" t="s">
        <v>81</v>
      </c>
      <c r="AC505" s="141" t="s">
        <v>81</v>
      </c>
      <c r="AD505" s="150" t="s">
        <v>81</v>
      </c>
      <c r="AE505" s="141">
        <f t="shared" si="941"/>
        <v>899</v>
      </c>
      <c r="AF505" s="141">
        <f t="shared" si="941"/>
        <v>0</v>
      </c>
      <c r="AG505" s="155">
        <f>AE505-AF505</f>
        <v>899</v>
      </c>
      <c r="AH505" s="149">
        <f t="shared" si="890"/>
        <v>0</v>
      </c>
      <c r="AI505" s="149">
        <f t="shared" si="945"/>
        <v>0</v>
      </c>
      <c r="AJ505" s="141">
        <f t="shared" si="945"/>
        <v>0</v>
      </c>
      <c r="AK505" s="150">
        <f t="shared" si="945"/>
        <v>0</v>
      </c>
    </row>
    <row r="506" spans="1:37" x14ac:dyDescent="0.15">
      <c r="A506" s="248"/>
      <c r="B506" s="101">
        <v>2015</v>
      </c>
      <c r="C506" s="156">
        <f>'2015 AAU'!AI3</f>
        <v>123616</v>
      </c>
      <c r="D506" s="143">
        <f>'2015 AAU'!B36</f>
        <v>0</v>
      </c>
      <c r="E506" s="157">
        <f t="shared" ref="E506:E513" si="946">C506-D506</f>
        <v>123616</v>
      </c>
      <c r="F506" s="143">
        <f>Account_CP1!AX35-Account_CP1!AR35</f>
        <v>5961298257</v>
      </c>
      <c r="G506" s="144">
        <f>Account_CP1!AY35-Account_CP1!AS35</f>
        <v>0</v>
      </c>
      <c r="H506" s="145">
        <f>Account_CP1!AZ35-Account_CP1!AT35</f>
        <v>10967</v>
      </c>
      <c r="I506" s="141">
        <f>'2015 CER'!AJ3</f>
        <v>2251495</v>
      </c>
      <c r="J506" s="141">
        <f>'2015 CER'!B37</f>
        <v>603761</v>
      </c>
      <c r="K506" s="148">
        <f t="shared" si="940"/>
        <v>1647734</v>
      </c>
      <c r="L506" s="141">
        <v>0</v>
      </c>
      <c r="M506" s="173">
        <f>Account_CP1!CZ35-Account_CP1!CT35</f>
        <v>105713993</v>
      </c>
      <c r="N506" s="175">
        <f>Account_CP1!DA35-Account_CP1!CU35</f>
        <v>0</v>
      </c>
      <c r="O506" s="175">
        <f>Account_CP1!DB35-Account_CP1!CV35</f>
        <v>268313</v>
      </c>
      <c r="P506" s="141" t="s">
        <v>81</v>
      </c>
      <c r="Q506" s="150" t="s">
        <v>81</v>
      </c>
      <c r="R506" s="143">
        <f>'2015 ERU'!AI3</f>
        <v>375087</v>
      </c>
      <c r="S506" s="143">
        <f>'2015 ERU'!B36</f>
        <v>0</v>
      </c>
      <c r="T506" s="148">
        <f t="shared" ref="T506:T513" si="947">R506-S506</f>
        <v>375087</v>
      </c>
      <c r="U506" s="141">
        <v>0</v>
      </c>
      <c r="V506" s="149">
        <f>Account_CP1!GF35-Account_CP1!FZ35</f>
        <v>22402979</v>
      </c>
      <c r="W506" s="141">
        <f>Account_CP1!GG35-Account_CP1!GA35</f>
        <v>0</v>
      </c>
      <c r="X506" s="150">
        <f>Account_CP1!GH35-Account_CP1!GB35</f>
        <v>0</v>
      </c>
      <c r="Y506" s="141">
        <v>0</v>
      </c>
      <c r="Z506" s="141">
        <v>0</v>
      </c>
      <c r="AA506" s="157">
        <f t="shared" ref="AA506:AA513" si="948">Y506-Z506</f>
        <v>0</v>
      </c>
      <c r="AB506" s="149">
        <f>Account_CP1!HJ35-Account_CP1!HD35</f>
        <v>243567378</v>
      </c>
      <c r="AC506" s="143">
        <f>Account_CP1!HK35-Account_CP1!HE35</f>
        <v>11438418</v>
      </c>
      <c r="AD506" s="171">
        <f>Account_CP1!HL35-Account_CP1!HF35</f>
        <v>0</v>
      </c>
      <c r="AE506" s="143">
        <f t="shared" ref="AE506:AF513" si="949">SUM(C506+I506+R506+Y506)</f>
        <v>2750198</v>
      </c>
      <c r="AF506" s="143">
        <f t="shared" si="949"/>
        <v>603761</v>
      </c>
      <c r="AG506" s="155">
        <f t="shared" si="943"/>
        <v>2146437</v>
      </c>
      <c r="AH506" s="149">
        <f t="shared" si="890"/>
        <v>0</v>
      </c>
      <c r="AI506" s="149">
        <f t="shared" si="945"/>
        <v>6332982607</v>
      </c>
      <c r="AJ506" s="141">
        <f t="shared" si="945"/>
        <v>11438418</v>
      </c>
      <c r="AK506" s="150">
        <f t="shared" si="945"/>
        <v>279280</v>
      </c>
    </row>
    <row r="507" spans="1:37" x14ac:dyDescent="0.15">
      <c r="A507" s="248"/>
      <c r="B507" s="101">
        <v>2014</v>
      </c>
      <c r="C507" s="156">
        <f>'2014 AAU'!AI3</f>
        <v>958869</v>
      </c>
      <c r="D507" s="143">
        <f>'2014 AAU'!B36</f>
        <v>0</v>
      </c>
      <c r="E507" s="157">
        <f t="shared" si="946"/>
        <v>958869</v>
      </c>
      <c r="F507" s="143">
        <f>Account_CP1!AR35-Account_CP1!AL35</f>
        <v>0</v>
      </c>
      <c r="G507" s="144">
        <f>Account_CP1!AS35-Account_CP1!AM35</f>
        <v>0</v>
      </c>
      <c r="H507" s="145">
        <f>Account_CP1!AT35-Account_CP1!AN35</f>
        <v>0</v>
      </c>
      <c r="I507" s="141">
        <f>'2014 CER'!AJ3</f>
        <v>3255503</v>
      </c>
      <c r="J507" s="141">
        <f>'2014 CER'!B37</f>
        <v>9037694</v>
      </c>
      <c r="K507" s="148">
        <f t="shared" si="940"/>
        <v>-5782191</v>
      </c>
      <c r="L507" s="141">
        <v>0</v>
      </c>
      <c r="M507" s="173">
        <f>Account_CP1!CT35-Account_CP1!CN35</f>
        <v>0</v>
      </c>
      <c r="N507" s="175">
        <f>Account_CP1!CU35-Account_CP1!CO35</f>
        <v>0</v>
      </c>
      <c r="O507" s="175">
        <f>Account_CP1!CV35-Account_CP1!CP35</f>
        <v>0</v>
      </c>
      <c r="P507" s="141" t="s">
        <v>81</v>
      </c>
      <c r="Q507" s="150" t="s">
        <v>81</v>
      </c>
      <c r="R507" s="143">
        <f>'2014 ERU'!AI3</f>
        <v>150000</v>
      </c>
      <c r="S507" s="143">
        <f>'2014 ERU'!B36</f>
        <v>247020</v>
      </c>
      <c r="T507" s="148">
        <f t="shared" si="947"/>
        <v>-97020</v>
      </c>
      <c r="U507" s="141">
        <v>0</v>
      </c>
      <c r="V507" s="149">
        <f>Account_CP1!FZ35-Account_CP1!FT35</f>
        <v>0</v>
      </c>
      <c r="W507" s="141">
        <f>Account_CP1!GA35-Account_CP1!FU35</f>
        <v>0</v>
      </c>
      <c r="X507" s="150">
        <f>Account_CP1!GB35-Account_CP1!FV35</f>
        <v>0</v>
      </c>
      <c r="Y507" s="141">
        <v>0</v>
      </c>
      <c r="Z507" s="141">
        <v>0</v>
      </c>
      <c r="AA507" s="157">
        <f t="shared" si="948"/>
        <v>0</v>
      </c>
      <c r="AB507" s="149">
        <f>Account_CP1!HD35-Account_CP1!GX35</f>
        <v>0</v>
      </c>
      <c r="AC507" s="143">
        <f>Account_CP1!HE35-Account_CP1!GY35</f>
        <v>0</v>
      </c>
      <c r="AD507" s="171">
        <f>Account_CP1!HF35-Account_CP1!GZ35</f>
        <v>0</v>
      </c>
      <c r="AE507" s="143">
        <f t="shared" si="949"/>
        <v>4364372</v>
      </c>
      <c r="AF507" s="143">
        <f t="shared" si="949"/>
        <v>9284714</v>
      </c>
      <c r="AG507" s="155">
        <f t="shared" si="943"/>
        <v>-4920342</v>
      </c>
      <c r="AH507" s="149">
        <f t="shared" si="890"/>
        <v>0</v>
      </c>
      <c r="AI507" s="149">
        <f t="shared" si="945"/>
        <v>0</v>
      </c>
      <c r="AJ507" s="141">
        <f t="shared" si="945"/>
        <v>0</v>
      </c>
      <c r="AK507" s="150">
        <f t="shared" si="945"/>
        <v>0</v>
      </c>
    </row>
    <row r="508" spans="1:37" x14ac:dyDescent="0.15">
      <c r="A508" s="248"/>
      <c r="B508" s="101">
        <v>2013</v>
      </c>
      <c r="C508" s="156">
        <f>'2013 AAU'!AI3</f>
        <v>5005459</v>
      </c>
      <c r="D508" s="143">
        <f>'2013 AAU'!B36</f>
        <v>34267</v>
      </c>
      <c r="E508" s="157">
        <f t="shared" si="946"/>
        <v>4971192</v>
      </c>
      <c r="F508" s="143">
        <f>Account_CP1!AL35-Account_CP1!AF35</f>
        <v>0</v>
      </c>
      <c r="G508" s="144">
        <f>Account_CP1!AM35-Account_CP1!AG35</f>
        <v>0</v>
      </c>
      <c r="H508" s="145">
        <f>Account_CP1!AN35-Account_CP1!AH35</f>
        <v>0</v>
      </c>
      <c r="I508" s="141">
        <f>'2013 CER'!AJ3</f>
        <v>58856849</v>
      </c>
      <c r="J508" s="141">
        <f>'2013 CER'!B37</f>
        <v>40076283</v>
      </c>
      <c r="K508" s="148">
        <f t="shared" si="940"/>
        <v>18780566</v>
      </c>
      <c r="L508" s="141">
        <v>0</v>
      </c>
      <c r="M508" s="173">
        <f>Account_CP1!CN35-Account_CP1!CH35</f>
        <v>0</v>
      </c>
      <c r="N508" s="175">
        <f>Account_CP1!CO35-Account_CP1!CI35</f>
        <v>0</v>
      </c>
      <c r="O508" s="175">
        <f>Account_CP1!CP35-Account_CP1!CJ35</f>
        <v>0</v>
      </c>
      <c r="P508" s="141" t="s">
        <v>81</v>
      </c>
      <c r="Q508" s="150" t="s">
        <v>81</v>
      </c>
      <c r="R508" s="143">
        <f>'2013 ERU'!AI3</f>
        <v>17628473</v>
      </c>
      <c r="S508" s="143">
        <f>'2013 ERU'!B36</f>
        <v>191224</v>
      </c>
      <c r="T508" s="148">
        <f t="shared" si="947"/>
        <v>17437249</v>
      </c>
      <c r="U508" s="141">
        <v>0</v>
      </c>
      <c r="V508" s="149">
        <f>Account_CP1!FT35-Account_CP1!FN35</f>
        <v>0</v>
      </c>
      <c r="W508" s="141">
        <f>Account_CP1!FU35-Account_CP1!FO35</f>
        <v>0</v>
      </c>
      <c r="X508" s="150">
        <f>Account_CP1!FV35-Account_CP1!FP35</f>
        <v>0</v>
      </c>
      <c r="Y508" s="141">
        <v>0</v>
      </c>
      <c r="Z508" s="141">
        <v>0</v>
      </c>
      <c r="AA508" s="157">
        <f t="shared" si="948"/>
        <v>0</v>
      </c>
      <c r="AB508" s="149">
        <f>Account_CP1!GX35-Account_CP1!GR35</f>
        <v>0</v>
      </c>
      <c r="AC508" s="143">
        <f>Account_CP1!GY35-Account_CP1!GS35</f>
        <v>0</v>
      </c>
      <c r="AD508" s="171">
        <f>Account_CP1!GZ35-Account_CP1!GT35</f>
        <v>0</v>
      </c>
      <c r="AE508" s="143">
        <f t="shared" si="949"/>
        <v>81490781</v>
      </c>
      <c r="AF508" s="143">
        <f t="shared" si="949"/>
        <v>40301774</v>
      </c>
      <c r="AG508" s="155">
        <f t="shared" si="943"/>
        <v>41189007</v>
      </c>
      <c r="AH508" s="149">
        <f t="shared" si="890"/>
        <v>0</v>
      </c>
      <c r="AI508" s="149">
        <f t="shared" si="945"/>
        <v>0</v>
      </c>
      <c r="AJ508" s="141">
        <f t="shared" si="945"/>
        <v>0</v>
      </c>
      <c r="AK508" s="150">
        <f t="shared" si="945"/>
        <v>0</v>
      </c>
    </row>
    <row r="509" spans="1:37" x14ac:dyDescent="0.15">
      <c r="A509" s="248"/>
      <c r="B509" s="101">
        <v>2012</v>
      </c>
      <c r="C509" s="156">
        <f>'2012 AAU'!AI3</f>
        <v>26738192</v>
      </c>
      <c r="D509" s="143">
        <f>'2012 AAU'!B36</f>
        <v>609750</v>
      </c>
      <c r="E509" s="157">
        <f t="shared" si="946"/>
        <v>26128442</v>
      </c>
      <c r="F509" s="143">
        <f>Account_CP1!AF35-Account_CP1!Z35</f>
        <v>0</v>
      </c>
      <c r="G509" s="144">
        <f>Account_CP1!AG35-Account_CP1!AA35</f>
        <v>0</v>
      </c>
      <c r="H509" s="145">
        <f>Account_CP1!AH35-Account_CP1!AB35</f>
        <v>0</v>
      </c>
      <c r="I509" s="141">
        <f>'2012 CER'!AJ3</f>
        <v>64643868</v>
      </c>
      <c r="J509" s="141">
        <f>'2012 CER'!B37</f>
        <v>54704803</v>
      </c>
      <c r="K509" s="148">
        <f t="shared" si="940"/>
        <v>9939065</v>
      </c>
      <c r="L509" s="141">
        <v>0</v>
      </c>
      <c r="M509" s="173">
        <f>Account_CP1!CH35-Account_CP1!CB35</f>
        <v>0</v>
      </c>
      <c r="N509" s="175">
        <f>Account_CP1!CI35-Account_CP1!CC35</f>
        <v>0</v>
      </c>
      <c r="O509" s="175">
        <f>Account_CP1!CJ35-Account_CP1!CD35</f>
        <v>0</v>
      </c>
      <c r="P509" s="141" t="s">
        <v>81</v>
      </c>
      <c r="Q509" s="150" t="s">
        <v>81</v>
      </c>
      <c r="R509" s="143">
        <f>'2012 ERU'!AI3</f>
        <v>3300369</v>
      </c>
      <c r="S509" s="143">
        <f>'2012 ERU'!B36</f>
        <v>3732878</v>
      </c>
      <c r="T509" s="148">
        <f t="shared" si="947"/>
        <v>-432509</v>
      </c>
      <c r="U509" s="141">
        <v>0</v>
      </c>
      <c r="V509" s="149">
        <f>Account_CP1!FN35-Account_CP1!FH35</f>
        <v>0</v>
      </c>
      <c r="W509" s="141">
        <f>Account_CP1!FO35-Account_CP1!FI35</f>
        <v>0</v>
      </c>
      <c r="X509" s="150">
        <f>Account_CP1!FP35-Account_CP1!FJ35</f>
        <v>0</v>
      </c>
      <c r="Y509" s="143">
        <f>'2012 RMU'!AI3</f>
        <v>0</v>
      </c>
      <c r="Z509" s="143">
        <f>'2012 RMU'!B36</f>
        <v>0</v>
      </c>
      <c r="AA509" s="157">
        <f t="shared" si="948"/>
        <v>0</v>
      </c>
      <c r="AB509" s="149">
        <f>Account_CP1!GR35-Account_CP1!GL35</f>
        <v>0</v>
      </c>
      <c r="AC509" s="143">
        <f>Account_CP1!GS35-Account_CP1!GM35</f>
        <v>0</v>
      </c>
      <c r="AD509" s="171">
        <f>Account_CP1!GT35-Account_CP1!GN35</f>
        <v>0</v>
      </c>
      <c r="AE509" s="143">
        <f t="shared" si="949"/>
        <v>94682429</v>
      </c>
      <c r="AF509" s="143">
        <f t="shared" si="949"/>
        <v>59047431</v>
      </c>
      <c r="AG509" s="155">
        <f t="shared" si="943"/>
        <v>35634998</v>
      </c>
      <c r="AH509" s="149">
        <f t="shared" si="890"/>
        <v>0</v>
      </c>
      <c r="AI509" s="149">
        <f t="shared" si="945"/>
        <v>0</v>
      </c>
      <c r="AJ509" s="141">
        <f t="shared" si="945"/>
        <v>0</v>
      </c>
      <c r="AK509" s="150">
        <f t="shared" si="945"/>
        <v>0</v>
      </c>
    </row>
    <row r="510" spans="1:37" x14ac:dyDescent="0.15">
      <c r="A510" s="248"/>
      <c r="B510" s="101">
        <v>2011</v>
      </c>
      <c r="C510" s="156">
        <f>'2011 AAU'!AI3</f>
        <v>37834499</v>
      </c>
      <c r="D510" s="143">
        <f>'2011 AAU'!B36</f>
        <v>15719</v>
      </c>
      <c r="E510" s="157">
        <f t="shared" si="946"/>
        <v>37818780</v>
      </c>
      <c r="F510" s="143">
        <f>Account_CP1!Z35-Account_CP1!T35</f>
        <v>0</v>
      </c>
      <c r="G510" s="144">
        <f>Account_CP1!AA35-Account_CP1!U35</f>
        <v>0</v>
      </c>
      <c r="H510" s="145">
        <f>Account_CP1!AB35-Account_CP1!V35</f>
        <v>0</v>
      </c>
      <c r="I510" s="141">
        <f>'2011 CER'!AJ3</f>
        <v>62722538</v>
      </c>
      <c r="J510" s="141">
        <f>'2011 CER'!B37</f>
        <v>45510344</v>
      </c>
      <c r="K510" s="148">
        <f t="shared" si="940"/>
        <v>17212194</v>
      </c>
      <c r="L510" s="141">
        <v>0</v>
      </c>
      <c r="M510" s="173">
        <f>Account_CP1!CB35-Account_CP1!BV35</f>
        <v>0</v>
      </c>
      <c r="N510" s="175">
        <f>Account_CP1!CC35-Account_CP1!BW35</f>
        <v>0</v>
      </c>
      <c r="O510" s="175">
        <f>Account_CP1!CD35-Account_CP1!BX35</f>
        <v>0</v>
      </c>
      <c r="P510" s="141" t="s">
        <v>81</v>
      </c>
      <c r="Q510" s="150" t="s">
        <v>81</v>
      </c>
      <c r="R510" s="143">
        <f>'2011 ERU'!AI3</f>
        <v>3682191</v>
      </c>
      <c r="S510" s="143">
        <f>'2011 ERU'!B36</f>
        <v>943621</v>
      </c>
      <c r="T510" s="148">
        <f t="shared" si="947"/>
        <v>2738570</v>
      </c>
      <c r="U510" s="141">
        <v>0</v>
      </c>
      <c r="V510" s="149">
        <f>Account_CP1!FH35-Account_CP1!FB35</f>
        <v>0</v>
      </c>
      <c r="W510" s="141">
        <f>Account_CP1!FI35-Account_CP1!FC35</f>
        <v>0</v>
      </c>
      <c r="X510" s="150">
        <f>Account_CP1!FJ35-Account_CP1!FD35</f>
        <v>0</v>
      </c>
      <c r="Y510" s="143">
        <f>'2011 RMU'!AI3</f>
        <v>0</v>
      </c>
      <c r="Z510" s="143">
        <f>'2011 RMU'!B36</f>
        <v>0</v>
      </c>
      <c r="AA510" s="157">
        <f t="shared" si="948"/>
        <v>0</v>
      </c>
      <c r="AB510" s="149">
        <f>Account_CP1!GL35</f>
        <v>0</v>
      </c>
      <c r="AC510" s="143">
        <f>Account_CP1!GM35</f>
        <v>0</v>
      </c>
      <c r="AD510" s="171">
        <f>Account_CP1!GN35</f>
        <v>0</v>
      </c>
      <c r="AE510" s="143">
        <f t="shared" si="949"/>
        <v>104239228</v>
      </c>
      <c r="AF510" s="143">
        <f t="shared" si="949"/>
        <v>46469684</v>
      </c>
      <c r="AG510" s="155">
        <f t="shared" si="943"/>
        <v>57769544</v>
      </c>
      <c r="AH510" s="149">
        <f t="shared" si="890"/>
        <v>0</v>
      </c>
      <c r="AI510" s="149">
        <f t="shared" si="945"/>
        <v>0</v>
      </c>
      <c r="AJ510" s="141">
        <f t="shared" si="945"/>
        <v>0</v>
      </c>
      <c r="AK510" s="150">
        <f t="shared" si="945"/>
        <v>0</v>
      </c>
    </row>
    <row r="511" spans="1:37" x14ac:dyDescent="0.15">
      <c r="A511" s="248"/>
      <c r="B511" s="101">
        <v>2010</v>
      </c>
      <c r="C511" s="156">
        <f>'2010 AAU'!AI3</f>
        <v>59520180</v>
      </c>
      <c r="D511" s="143">
        <f>'2010 AAU'!B36</f>
        <v>1</v>
      </c>
      <c r="E511" s="157">
        <f t="shared" si="946"/>
        <v>59520179</v>
      </c>
      <c r="F511" s="143">
        <f>Account_CP1!T35-Account_CP1!N35</f>
        <v>0</v>
      </c>
      <c r="G511" s="144">
        <f>Account_CP1!U35-Account_CP1!O35</f>
        <v>0</v>
      </c>
      <c r="H511" s="145">
        <f>Account_CP1!V35-Account_CP1!P35</f>
        <v>0</v>
      </c>
      <c r="I511" s="141">
        <f>'2010 CER'!AJ3</f>
        <v>28193213</v>
      </c>
      <c r="J511" s="141">
        <f>'2010 CER'!B37</f>
        <v>7977623</v>
      </c>
      <c r="K511" s="148">
        <f t="shared" si="940"/>
        <v>20215590</v>
      </c>
      <c r="L511" s="141">
        <v>0</v>
      </c>
      <c r="M511" s="173">
        <f>Account_CP1!BV35-Account_CP1!BP35</f>
        <v>0</v>
      </c>
      <c r="N511" s="175">
        <f>Account_CP1!BW35-Account_CP1!BQ35</f>
        <v>0</v>
      </c>
      <c r="O511" s="175">
        <f>Account_CP1!BX35-Account_CP1!BR35</f>
        <v>0</v>
      </c>
      <c r="P511" s="141" t="s">
        <v>81</v>
      </c>
      <c r="Q511" s="150" t="s">
        <v>81</v>
      </c>
      <c r="R511" s="143">
        <f>'2010 ERU'!AI3</f>
        <v>2046575</v>
      </c>
      <c r="S511" s="143">
        <f>'2010 ERU'!B36</f>
        <v>309008</v>
      </c>
      <c r="T511" s="148">
        <f t="shared" si="947"/>
        <v>1737567</v>
      </c>
      <c r="U511" s="141">
        <v>0</v>
      </c>
      <c r="V511" s="149">
        <f>Account_CP1!FB35-Account_CP1!EV35</f>
        <v>0</v>
      </c>
      <c r="W511" s="141">
        <f>Account_CP1!FC35-Account_CP1!EW35</f>
        <v>0</v>
      </c>
      <c r="X511" s="150">
        <f>Account_CP1!FD35-Account_CP1!EX35</f>
        <v>0</v>
      </c>
      <c r="Y511" s="143">
        <v>0</v>
      </c>
      <c r="Z511" s="143">
        <v>0</v>
      </c>
      <c r="AA511" s="157">
        <f t="shared" si="948"/>
        <v>0</v>
      </c>
      <c r="AB511" s="149" t="s">
        <v>81</v>
      </c>
      <c r="AC511" s="143" t="s">
        <v>81</v>
      </c>
      <c r="AD511" s="171" t="s">
        <v>81</v>
      </c>
      <c r="AE511" s="143">
        <f t="shared" si="949"/>
        <v>89759968</v>
      </c>
      <c r="AF511" s="143">
        <f t="shared" si="949"/>
        <v>8286632</v>
      </c>
      <c r="AG511" s="155">
        <f t="shared" si="943"/>
        <v>81473336</v>
      </c>
      <c r="AH511" s="149">
        <f t="shared" si="890"/>
        <v>0</v>
      </c>
      <c r="AI511" s="149">
        <f t="shared" si="945"/>
        <v>0</v>
      </c>
      <c r="AJ511" s="141">
        <f t="shared" si="945"/>
        <v>0</v>
      </c>
      <c r="AK511" s="150">
        <f t="shared" si="945"/>
        <v>0</v>
      </c>
    </row>
    <row r="512" spans="1:37" x14ac:dyDescent="0.15">
      <c r="A512" s="248"/>
      <c r="B512" s="101">
        <v>2009</v>
      </c>
      <c r="C512" s="156">
        <f>'2009 AAU'!AI3</f>
        <v>81046243</v>
      </c>
      <c r="D512" s="143">
        <f>'2009 AAU'!B36</f>
        <v>0</v>
      </c>
      <c r="E512" s="157">
        <f t="shared" si="946"/>
        <v>81046243</v>
      </c>
      <c r="F512" s="143">
        <f>Account_CP1!N35-Account_CP1!H35</f>
        <v>23000000</v>
      </c>
      <c r="G512" s="144">
        <f>Account_CP1!O35-Account_CP1!I35</f>
        <v>0</v>
      </c>
      <c r="H512" s="145">
        <f>Account_CP1!P35-Account_CP1!J35</f>
        <v>0</v>
      </c>
      <c r="I512" s="141">
        <f>'2009 CER'!AJ3</f>
        <v>48044419</v>
      </c>
      <c r="J512" s="141">
        <f>'2009 CER'!B37</f>
        <v>7612385</v>
      </c>
      <c r="K512" s="148">
        <f t="shared" si="940"/>
        <v>40432034</v>
      </c>
      <c r="L512" s="141">
        <v>0</v>
      </c>
      <c r="M512" s="173">
        <f>Account_CP1!BP35-Account_CP1!BJ35</f>
        <v>36085909</v>
      </c>
      <c r="N512" s="175">
        <f>Account_CP1!BQ35-Account_CP1!BK35</f>
        <v>0</v>
      </c>
      <c r="O512" s="175">
        <f>Account_CP1!BR35-Account_CP1!BL35</f>
        <v>20864</v>
      </c>
      <c r="P512" s="141" t="s">
        <v>81</v>
      </c>
      <c r="Q512" s="150" t="s">
        <v>81</v>
      </c>
      <c r="R512" s="143">
        <f>'2009 ERU'!AI3</f>
        <v>727940</v>
      </c>
      <c r="S512" s="143">
        <f>'2009 ERU'!B36</f>
        <v>54305</v>
      </c>
      <c r="T512" s="148">
        <f t="shared" si="947"/>
        <v>673635</v>
      </c>
      <c r="U512" s="141">
        <v>0</v>
      </c>
      <c r="V512" s="149">
        <f>Account_CP1!EV35-Account_CP1!EP35</f>
        <v>0</v>
      </c>
      <c r="W512" s="141">
        <f>Account_CP1!EW35-Account_CP1!EQ35</f>
        <v>0</v>
      </c>
      <c r="X512" s="150">
        <f>Account_CP1!EX35-Account_CP1!ER35</f>
        <v>0</v>
      </c>
      <c r="Y512" s="143">
        <v>0</v>
      </c>
      <c r="Z512" s="143">
        <v>0</v>
      </c>
      <c r="AA512" s="157">
        <f t="shared" si="948"/>
        <v>0</v>
      </c>
      <c r="AB512" s="149" t="s">
        <v>81</v>
      </c>
      <c r="AC512" s="143" t="s">
        <v>81</v>
      </c>
      <c r="AD512" s="171" t="s">
        <v>81</v>
      </c>
      <c r="AE512" s="143">
        <f t="shared" si="949"/>
        <v>129818602</v>
      </c>
      <c r="AF512" s="143">
        <f t="shared" si="949"/>
        <v>7666690</v>
      </c>
      <c r="AG512" s="155">
        <f t="shared" si="943"/>
        <v>122151912</v>
      </c>
      <c r="AH512" s="149">
        <f t="shared" si="890"/>
        <v>0</v>
      </c>
      <c r="AI512" s="149">
        <f t="shared" si="945"/>
        <v>59085909</v>
      </c>
      <c r="AJ512" s="141">
        <f t="shared" si="945"/>
        <v>0</v>
      </c>
      <c r="AK512" s="150">
        <f t="shared" si="945"/>
        <v>20864</v>
      </c>
    </row>
    <row r="513" spans="1:37" x14ac:dyDescent="0.15">
      <c r="A513" s="248"/>
      <c r="B513" s="101">
        <v>2008</v>
      </c>
      <c r="C513" s="156">
        <f>'2008 AAU'!AI3</f>
        <v>16610517</v>
      </c>
      <c r="D513" s="143">
        <f>'2008 AAU'!B36</f>
        <v>0</v>
      </c>
      <c r="E513" s="157">
        <f t="shared" si="946"/>
        <v>16610517</v>
      </c>
      <c r="F513" s="143">
        <f>Account_CP1!H35</f>
        <v>0</v>
      </c>
      <c r="G513" s="144">
        <f>Account_CP1!I35</f>
        <v>0</v>
      </c>
      <c r="H513" s="145">
        <f>Account_CP1!J35</f>
        <v>0</v>
      </c>
      <c r="I513" s="141">
        <f>'2008 CER'!AJ3</f>
        <v>40145071</v>
      </c>
      <c r="J513" s="141">
        <f>'2008 CER'!B37</f>
        <v>10685906</v>
      </c>
      <c r="K513" s="148">
        <f t="shared" si="940"/>
        <v>29459165</v>
      </c>
      <c r="L513" s="141">
        <v>0</v>
      </c>
      <c r="M513" s="173">
        <f>Account_CP1!BJ35</f>
        <v>0</v>
      </c>
      <c r="N513" s="175">
        <f>Account_CP1!BK35</f>
        <v>0</v>
      </c>
      <c r="O513" s="175">
        <f>Account_CP1!BL35</f>
        <v>0</v>
      </c>
      <c r="P513" s="141" t="s">
        <v>81</v>
      </c>
      <c r="Q513" s="150" t="s">
        <v>81</v>
      </c>
      <c r="R513" s="143">
        <v>0</v>
      </c>
      <c r="S513" s="143">
        <v>0</v>
      </c>
      <c r="T513" s="148">
        <f t="shared" si="947"/>
        <v>0</v>
      </c>
      <c r="U513" s="141">
        <v>0</v>
      </c>
      <c r="V513" s="149">
        <f>Account_CP1!EP35</f>
        <v>0</v>
      </c>
      <c r="W513" s="141">
        <f>Account_CP1!EQ35</f>
        <v>0</v>
      </c>
      <c r="X513" s="150">
        <f>Account_CP1!ER35</f>
        <v>0</v>
      </c>
      <c r="Y513" s="143">
        <v>0</v>
      </c>
      <c r="Z513" s="143">
        <v>0</v>
      </c>
      <c r="AA513" s="157">
        <f t="shared" si="948"/>
        <v>0</v>
      </c>
      <c r="AB513" s="149" t="s">
        <v>81</v>
      </c>
      <c r="AC513" s="143" t="s">
        <v>81</v>
      </c>
      <c r="AD513" s="171" t="s">
        <v>81</v>
      </c>
      <c r="AE513" s="143">
        <f t="shared" si="949"/>
        <v>56755588</v>
      </c>
      <c r="AF513" s="143">
        <f t="shared" si="949"/>
        <v>10685906</v>
      </c>
      <c r="AG513" s="155">
        <f t="shared" si="943"/>
        <v>46069682</v>
      </c>
      <c r="AH513" s="149">
        <f t="shared" si="890"/>
        <v>0</v>
      </c>
      <c r="AI513" s="149">
        <f t="shared" si="945"/>
        <v>0</v>
      </c>
      <c r="AJ513" s="141">
        <f t="shared" si="945"/>
        <v>0</v>
      </c>
      <c r="AK513" s="150">
        <f t="shared" si="945"/>
        <v>0</v>
      </c>
    </row>
    <row r="514" spans="1:37" ht="15" x14ac:dyDescent="0.15">
      <c r="A514" s="249"/>
      <c r="B514" s="102" t="s">
        <v>233</v>
      </c>
      <c r="C514" s="151">
        <f t="shared" ref="C514:O514" si="950">SUM(C500:C513)</f>
        <v>227837575</v>
      </c>
      <c r="D514" s="152">
        <f t="shared" si="950"/>
        <v>659737</v>
      </c>
      <c r="E514" s="153">
        <f t="shared" si="950"/>
        <v>227177838</v>
      </c>
      <c r="F514" s="172">
        <f t="shared" si="950"/>
        <v>5984298257</v>
      </c>
      <c r="G514" s="152">
        <f t="shared" si="950"/>
        <v>0</v>
      </c>
      <c r="H514" s="181">
        <f t="shared" si="950"/>
        <v>10967</v>
      </c>
      <c r="I514" s="151">
        <f t="shared" si="950"/>
        <v>308114908</v>
      </c>
      <c r="J514" s="152">
        <f t="shared" si="950"/>
        <v>176208799</v>
      </c>
      <c r="K514" s="153">
        <f t="shared" si="950"/>
        <v>131906109</v>
      </c>
      <c r="L514" s="152">
        <f t="shared" si="950"/>
        <v>0</v>
      </c>
      <c r="M514" s="174">
        <f t="shared" si="950"/>
        <v>141799902</v>
      </c>
      <c r="N514" s="176">
        <f t="shared" si="950"/>
        <v>0</v>
      </c>
      <c r="O514" s="176">
        <f t="shared" si="950"/>
        <v>289177</v>
      </c>
      <c r="P514" s="154" t="s">
        <v>81</v>
      </c>
      <c r="Q514" s="170" t="s">
        <v>81</v>
      </c>
      <c r="R514" s="152">
        <f t="shared" ref="R514:AK514" si="951">SUM(R500:R513)</f>
        <v>27910635</v>
      </c>
      <c r="S514" s="152">
        <f t="shared" si="951"/>
        <v>5478056</v>
      </c>
      <c r="T514" s="153">
        <f t="shared" si="951"/>
        <v>22432579</v>
      </c>
      <c r="U514" s="152">
        <f t="shared" si="951"/>
        <v>0</v>
      </c>
      <c r="V514" s="174">
        <f t="shared" si="951"/>
        <v>22402979</v>
      </c>
      <c r="W514" s="176">
        <f t="shared" si="951"/>
        <v>0</v>
      </c>
      <c r="X514" s="187">
        <f t="shared" si="951"/>
        <v>0</v>
      </c>
      <c r="Y514" s="152">
        <f t="shared" si="951"/>
        <v>0</v>
      </c>
      <c r="Z514" s="152">
        <f t="shared" si="951"/>
        <v>0</v>
      </c>
      <c r="AA514" s="153">
        <f t="shared" si="951"/>
        <v>0</v>
      </c>
      <c r="AB514" s="172">
        <f t="shared" si="951"/>
        <v>243567378</v>
      </c>
      <c r="AC514" s="152">
        <f t="shared" si="951"/>
        <v>11438418</v>
      </c>
      <c r="AD514" s="160">
        <f t="shared" si="951"/>
        <v>0</v>
      </c>
      <c r="AE514" s="152">
        <f t="shared" si="951"/>
        <v>563863118</v>
      </c>
      <c r="AF514" s="152">
        <f t="shared" si="951"/>
        <v>182346592</v>
      </c>
      <c r="AG514" s="153">
        <f t="shared" si="951"/>
        <v>381516526</v>
      </c>
      <c r="AH514" s="152">
        <f t="shared" si="951"/>
        <v>0</v>
      </c>
      <c r="AI514" s="159">
        <f t="shared" si="951"/>
        <v>6392068516</v>
      </c>
      <c r="AJ514" s="152">
        <f t="shared" si="951"/>
        <v>11438418</v>
      </c>
      <c r="AK514" s="160">
        <f t="shared" si="951"/>
        <v>300144</v>
      </c>
    </row>
    <row r="515" spans="1:37" ht="14.1" customHeight="1" x14ac:dyDescent="0.15">
      <c r="A515" s="247" t="s">
        <v>178</v>
      </c>
      <c r="B515" s="100">
        <v>2021</v>
      </c>
      <c r="C515" s="156" t="s">
        <v>81</v>
      </c>
      <c r="D515" s="143" t="s">
        <v>81</v>
      </c>
      <c r="E515" s="157" t="s">
        <v>81</v>
      </c>
      <c r="F515" s="143" t="s">
        <v>81</v>
      </c>
      <c r="G515" s="144" t="s">
        <v>81</v>
      </c>
      <c r="H515" s="145" t="s">
        <v>81</v>
      </c>
      <c r="I515" s="141">
        <f>'2021 CER'!$AK$3</f>
        <v>0</v>
      </c>
      <c r="J515" s="141">
        <f>'2021 CER'!$B$38</f>
        <v>0</v>
      </c>
      <c r="K515" s="148">
        <f t="shared" ref="K515" si="952">I515-J515</f>
        <v>0</v>
      </c>
      <c r="L515" s="141">
        <v>0</v>
      </c>
      <c r="M515" s="149" t="str">
        <f>Account_CP1!$EJ$42</f>
        <v>n/a</v>
      </c>
      <c r="N515" s="141" t="str">
        <f>Account_CP1!$EE$42</f>
        <v>n/a</v>
      </c>
      <c r="O515" s="141" t="str">
        <f>Account_CP1!$EL$42</f>
        <v>n/a</v>
      </c>
      <c r="P515" s="141" t="s">
        <v>81</v>
      </c>
      <c r="Q515" s="150" t="s">
        <v>81</v>
      </c>
      <c r="R515" s="143" t="s">
        <v>81</v>
      </c>
      <c r="S515" s="143" t="s">
        <v>81</v>
      </c>
      <c r="T515" s="148" t="s">
        <v>81</v>
      </c>
      <c r="U515" s="141">
        <v>0</v>
      </c>
      <c r="V515" s="149" t="s">
        <v>81</v>
      </c>
      <c r="W515" s="141" t="s">
        <v>81</v>
      </c>
      <c r="X515" s="150" t="s">
        <v>81</v>
      </c>
      <c r="Y515" s="141" t="s">
        <v>81</v>
      </c>
      <c r="Z515" s="141" t="s">
        <v>81</v>
      </c>
      <c r="AA515" s="157" t="s">
        <v>81</v>
      </c>
      <c r="AB515" s="149" t="s">
        <v>81</v>
      </c>
      <c r="AC515" s="141" t="s">
        <v>81</v>
      </c>
      <c r="AD515" s="150" t="s">
        <v>81</v>
      </c>
      <c r="AE515" s="141">
        <f t="shared" ref="AE515" si="953">SUM(I515)</f>
        <v>0</v>
      </c>
      <c r="AF515" s="141">
        <f t="shared" ref="AF515" si="954">SUM(J515)</f>
        <v>0</v>
      </c>
      <c r="AG515" s="155">
        <f t="shared" ref="AG515" si="955">AE515-AF515</f>
        <v>0</v>
      </c>
      <c r="AH515" s="149">
        <f t="shared" ref="AH515" si="956">SUM(L515,U515)</f>
        <v>0</v>
      </c>
      <c r="AI515" s="149">
        <f t="shared" ref="AI515" si="957">SUM(F515,M515,V515,AB515)</f>
        <v>0</v>
      </c>
      <c r="AJ515" s="141">
        <f t="shared" ref="AJ515" si="958">SUM(G515,N515,W515,AC515)</f>
        <v>0</v>
      </c>
      <c r="AK515" s="150">
        <f t="shared" ref="AK515" si="959">SUM(H515,O515,X515,AD515)</f>
        <v>0</v>
      </c>
    </row>
    <row r="516" spans="1:37" ht="14.1" customHeight="1" x14ac:dyDescent="0.15">
      <c r="A516" s="248"/>
      <c r="B516" s="100">
        <v>2020</v>
      </c>
      <c r="C516" s="156" t="s">
        <v>81</v>
      </c>
      <c r="D516" s="143" t="s">
        <v>81</v>
      </c>
      <c r="E516" s="157" t="s">
        <v>81</v>
      </c>
      <c r="F516" s="143" t="s">
        <v>81</v>
      </c>
      <c r="G516" s="144" t="s">
        <v>81</v>
      </c>
      <c r="H516" s="145" t="s">
        <v>81</v>
      </c>
      <c r="I516" s="141">
        <f>'2020 CER'!$AK$3</f>
        <v>0</v>
      </c>
      <c r="J516" s="141">
        <f>'2020 CER'!$B$38</f>
        <v>0</v>
      </c>
      <c r="K516" s="148">
        <f t="shared" ref="K516" si="960">I516-J516</f>
        <v>0</v>
      </c>
      <c r="L516" s="141">
        <v>0</v>
      </c>
      <c r="M516" s="149" t="str">
        <f>Account_CP1!$ED$42</f>
        <v>n/a</v>
      </c>
      <c r="N516" s="141" t="str">
        <f>Account_CP1!$EE$42</f>
        <v>n/a</v>
      </c>
      <c r="O516" s="141" t="str">
        <f>Account_CP1!$EF$42</f>
        <v>n/a</v>
      </c>
      <c r="P516" s="141" t="s">
        <v>81</v>
      </c>
      <c r="Q516" s="150" t="s">
        <v>81</v>
      </c>
      <c r="R516" s="143" t="s">
        <v>81</v>
      </c>
      <c r="S516" s="143" t="s">
        <v>81</v>
      </c>
      <c r="T516" s="148" t="s">
        <v>81</v>
      </c>
      <c r="U516" s="141">
        <v>0</v>
      </c>
      <c r="V516" s="149" t="s">
        <v>81</v>
      </c>
      <c r="W516" s="141" t="s">
        <v>81</v>
      </c>
      <c r="X516" s="150" t="s">
        <v>81</v>
      </c>
      <c r="Y516" s="141" t="s">
        <v>81</v>
      </c>
      <c r="Z516" s="141" t="s">
        <v>81</v>
      </c>
      <c r="AA516" s="157" t="s">
        <v>81</v>
      </c>
      <c r="AB516" s="149" t="s">
        <v>81</v>
      </c>
      <c r="AC516" s="141" t="s">
        <v>81</v>
      </c>
      <c r="AD516" s="150" t="s">
        <v>81</v>
      </c>
      <c r="AE516" s="141">
        <f t="shared" ref="AE516" si="961">SUM(I516)</f>
        <v>0</v>
      </c>
      <c r="AF516" s="141">
        <f t="shared" ref="AF516" si="962">SUM(J516)</f>
        <v>0</v>
      </c>
      <c r="AG516" s="155">
        <f t="shared" ref="AG516" si="963">AE516-AF516</f>
        <v>0</v>
      </c>
      <c r="AH516" s="149">
        <f t="shared" ref="AH516" si="964">SUM(L516,U516)</f>
        <v>0</v>
      </c>
      <c r="AI516" s="149">
        <f t="shared" ref="AI516" si="965">SUM(F516,M516,V516,AB516)</f>
        <v>0</v>
      </c>
      <c r="AJ516" s="141">
        <f t="shared" ref="AJ516" si="966">SUM(G516,N516,W516,AC516)</f>
        <v>0</v>
      </c>
      <c r="AK516" s="150">
        <f t="shared" ref="AK516" si="967">SUM(H516,O516,X516,AD516)</f>
        <v>0</v>
      </c>
    </row>
    <row r="517" spans="1:37" ht="14.1" customHeight="1" x14ac:dyDescent="0.15">
      <c r="A517" s="248"/>
      <c r="B517" s="100">
        <v>2019</v>
      </c>
      <c r="C517" s="156" t="s">
        <v>81</v>
      </c>
      <c r="D517" s="143" t="s">
        <v>81</v>
      </c>
      <c r="E517" s="157" t="s">
        <v>81</v>
      </c>
      <c r="F517" s="143" t="s">
        <v>81</v>
      </c>
      <c r="G517" s="144" t="s">
        <v>81</v>
      </c>
      <c r="H517" s="145" t="s">
        <v>81</v>
      </c>
      <c r="I517" s="141">
        <f>'2019 CER'!$AK$3</f>
        <v>0</v>
      </c>
      <c r="J517" s="141">
        <f>'2019 CER'!$B$38</f>
        <v>0</v>
      </c>
      <c r="K517" s="148">
        <f t="shared" ref="K517:K528" si="968">I517-J517</f>
        <v>0</v>
      </c>
      <c r="L517" s="141">
        <v>0</v>
      </c>
      <c r="M517" s="149" t="str">
        <f>Account_CP1!$DX$42</f>
        <v>n/a</v>
      </c>
      <c r="N517" s="141" t="str">
        <f>Account_CP1!$DX$42</f>
        <v>n/a</v>
      </c>
      <c r="O517" s="141" t="str">
        <f>Account_CP1!$DZ$42</f>
        <v>n/a</v>
      </c>
      <c r="P517" s="141" t="s">
        <v>81</v>
      </c>
      <c r="Q517" s="150" t="s">
        <v>81</v>
      </c>
      <c r="R517" s="143" t="s">
        <v>81</v>
      </c>
      <c r="S517" s="143" t="s">
        <v>81</v>
      </c>
      <c r="T517" s="148" t="s">
        <v>81</v>
      </c>
      <c r="U517" s="141">
        <v>0</v>
      </c>
      <c r="V517" s="149" t="s">
        <v>81</v>
      </c>
      <c r="W517" s="141" t="s">
        <v>81</v>
      </c>
      <c r="X517" s="150" t="s">
        <v>81</v>
      </c>
      <c r="Y517" s="141" t="s">
        <v>81</v>
      </c>
      <c r="Z517" s="141" t="s">
        <v>81</v>
      </c>
      <c r="AA517" s="157" t="s">
        <v>81</v>
      </c>
      <c r="AB517" s="149" t="s">
        <v>81</v>
      </c>
      <c r="AC517" s="141" t="s">
        <v>81</v>
      </c>
      <c r="AD517" s="150" t="s">
        <v>81</v>
      </c>
      <c r="AE517" s="141">
        <f t="shared" ref="AE517:AF517" si="969">SUM(I517)</f>
        <v>0</v>
      </c>
      <c r="AF517" s="141">
        <f t="shared" si="969"/>
        <v>0</v>
      </c>
      <c r="AG517" s="155">
        <f t="shared" ref="AG517:AG528" si="970">AE517-AF517</f>
        <v>0</v>
      </c>
      <c r="AH517" s="149">
        <f t="shared" ref="AH517" si="971">SUM(L517,U517)</f>
        <v>0</v>
      </c>
      <c r="AI517" s="149">
        <f t="shared" ref="AI517:AK528" si="972">SUM(F517,M517,V517,AB517)</f>
        <v>0</v>
      </c>
      <c r="AJ517" s="141">
        <f t="shared" si="972"/>
        <v>0</v>
      </c>
      <c r="AK517" s="150">
        <f t="shared" si="972"/>
        <v>0</v>
      </c>
    </row>
    <row r="518" spans="1:37" x14ac:dyDescent="0.15">
      <c r="A518" s="248"/>
      <c r="B518" s="100">
        <v>2018</v>
      </c>
      <c r="C518" s="156" t="s">
        <v>81</v>
      </c>
      <c r="D518" s="143" t="s">
        <v>81</v>
      </c>
      <c r="E518" s="157" t="s">
        <v>81</v>
      </c>
      <c r="F518" s="143" t="s">
        <v>81</v>
      </c>
      <c r="G518" s="144" t="s">
        <v>81</v>
      </c>
      <c r="H518" s="145" t="s">
        <v>81</v>
      </c>
      <c r="I518" s="141">
        <f>'2018 CER'!$AK$3</f>
        <v>0</v>
      </c>
      <c r="J518" s="141">
        <f>'2018 CER'!$B$38</f>
        <v>0</v>
      </c>
      <c r="K518" s="148">
        <f t="shared" si="968"/>
        <v>0</v>
      </c>
      <c r="L518" s="141">
        <v>0</v>
      </c>
      <c r="M518" s="173">
        <f>Account_CP1!$DR$42-Account_CP1!$DL$42</f>
        <v>0</v>
      </c>
      <c r="N518" s="175">
        <f>Account_CP1!$DS$42-Account_CP1!$DM$42</f>
        <v>0</v>
      </c>
      <c r="O518" s="175">
        <f>Account_CP1!$DT$42-Account_CP1!$DN$42</f>
        <v>0</v>
      </c>
      <c r="P518" s="141" t="s">
        <v>81</v>
      </c>
      <c r="Q518" s="150" t="s">
        <v>81</v>
      </c>
      <c r="R518" s="143" t="s">
        <v>81</v>
      </c>
      <c r="S518" s="143" t="s">
        <v>81</v>
      </c>
      <c r="T518" s="148" t="s">
        <v>81</v>
      </c>
      <c r="U518" s="141">
        <v>0</v>
      </c>
      <c r="V518" s="149" t="s">
        <v>81</v>
      </c>
      <c r="W518" s="141" t="s">
        <v>81</v>
      </c>
      <c r="X518" s="150" t="s">
        <v>81</v>
      </c>
      <c r="Y518" s="141" t="s">
        <v>81</v>
      </c>
      <c r="Z518" s="141" t="s">
        <v>81</v>
      </c>
      <c r="AA518" s="157" t="s">
        <v>81</v>
      </c>
      <c r="AB518" s="149" t="s">
        <v>81</v>
      </c>
      <c r="AC518" s="141" t="s">
        <v>81</v>
      </c>
      <c r="AD518" s="150" t="s">
        <v>81</v>
      </c>
      <c r="AE518" s="141">
        <f t="shared" ref="AE518:AF520" si="973">SUM(I518)</f>
        <v>0</v>
      </c>
      <c r="AF518" s="141">
        <f t="shared" si="973"/>
        <v>0</v>
      </c>
      <c r="AG518" s="155">
        <f t="shared" si="970"/>
        <v>0</v>
      </c>
      <c r="AH518" s="149">
        <f t="shared" si="890"/>
        <v>0</v>
      </c>
      <c r="AI518" s="149">
        <f t="shared" si="972"/>
        <v>0</v>
      </c>
      <c r="AJ518" s="141">
        <f t="shared" si="972"/>
        <v>0</v>
      </c>
      <c r="AK518" s="150">
        <f t="shared" si="972"/>
        <v>0</v>
      </c>
    </row>
    <row r="519" spans="1:37" x14ac:dyDescent="0.15">
      <c r="A519" s="248"/>
      <c r="B519" s="100">
        <v>2017</v>
      </c>
      <c r="C519" s="156" t="s">
        <v>81</v>
      </c>
      <c r="D519" s="143" t="s">
        <v>81</v>
      </c>
      <c r="E519" s="157" t="s">
        <v>81</v>
      </c>
      <c r="F519" s="143" t="s">
        <v>81</v>
      </c>
      <c r="G519" s="144" t="s">
        <v>81</v>
      </c>
      <c r="H519" s="145" t="s">
        <v>81</v>
      </c>
      <c r="I519" s="141">
        <f>'2017 CER'!$AK$3</f>
        <v>0</v>
      </c>
      <c r="J519" s="141">
        <f>'2017 CER'!$B$38</f>
        <v>0</v>
      </c>
      <c r="K519" s="148">
        <f t="shared" si="968"/>
        <v>0</v>
      </c>
      <c r="L519" s="141">
        <v>0</v>
      </c>
      <c r="M519" s="173">
        <f>Account_CP1!$DL$42-Account_CP1!$DF$42</f>
        <v>0</v>
      </c>
      <c r="N519" s="175">
        <f>Account_CP1!$DM$42-Account_CP1!$DG$42</f>
        <v>0</v>
      </c>
      <c r="O519" s="175">
        <f>Account_CP1!$DN$42-Account_CP1!$DH$42</f>
        <v>0</v>
      </c>
      <c r="P519" s="141" t="s">
        <v>81</v>
      </c>
      <c r="Q519" s="150" t="s">
        <v>81</v>
      </c>
      <c r="R519" s="143" t="s">
        <v>81</v>
      </c>
      <c r="S519" s="143" t="s">
        <v>81</v>
      </c>
      <c r="T519" s="148" t="s">
        <v>81</v>
      </c>
      <c r="U519" s="141">
        <v>0</v>
      </c>
      <c r="V519" s="149" t="s">
        <v>81</v>
      </c>
      <c r="W519" s="141" t="s">
        <v>81</v>
      </c>
      <c r="X519" s="150" t="s">
        <v>81</v>
      </c>
      <c r="Y519" s="141" t="s">
        <v>81</v>
      </c>
      <c r="Z519" s="141" t="s">
        <v>81</v>
      </c>
      <c r="AA519" s="157" t="s">
        <v>81</v>
      </c>
      <c r="AB519" s="149" t="s">
        <v>81</v>
      </c>
      <c r="AC519" s="141" t="s">
        <v>81</v>
      </c>
      <c r="AD519" s="150" t="s">
        <v>81</v>
      </c>
      <c r="AE519" s="141">
        <f t="shared" si="973"/>
        <v>0</v>
      </c>
      <c r="AF519" s="141">
        <f t="shared" si="973"/>
        <v>0</v>
      </c>
      <c r="AG519" s="155">
        <f t="shared" si="970"/>
        <v>0</v>
      </c>
      <c r="AH519" s="149">
        <f t="shared" si="890"/>
        <v>0</v>
      </c>
      <c r="AI519" s="149">
        <f t="shared" si="972"/>
        <v>0</v>
      </c>
      <c r="AJ519" s="141">
        <f t="shared" si="972"/>
        <v>0</v>
      </c>
      <c r="AK519" s="150">
        <f t="shared" si="972"/>
        <v>0</v>
      </c>
    </row>
    <row r="520" spans="1:37" x14ac:dyDescent="0.15">
      <c r="A520" s="248"/>
      <c r="B520" s="101">
        <v>2016</v>
      </c>
      <c r="C520" s="156" t="s">
        <v>81</v>
      </c>
      <c r="D520" s="143" t="s">
        <v>81</v>
      </c>
      <c r="E520" s="157" t="s">
        <v>81</v>
      </c>
      <c r="F520" s="143" t="s">
        <v>81</v>
      </c>
      <c r="G520" s="144" t="s">
        <v>81</v>
      </c>
      <c r="H520" s="145" t="s">
        <v>81</v>
      </c>
      <c r="I520" s="141">
        <f>'2016 CER'!AK3</f>
        <v>0</v>
      </c>
      <c r="J520" s="141">
        <f>'2016 CER'!B38</f>
        <v>0</v>
      </c>
      <c r="K520" s="148">
        <f t="shared" si="968"/>
        <v>0</v>
      </c>
      <c r="L520" s="141">
        <v>0</v>
      </c>
      <c r="M520" s="173">
        <f>Account_CP1!DF42-Account_CP1!CZ42</f>
        <v>0</v>
      </c>
      <c r="N520" s="175">
        <f>Account_CP1!DG42-Account_CP1!DA42</f>
        <v>0</v>
      </c>
      <c r="O520" s="175">
        <f>Account_CP1!DH42-Account_CP1!DB42</f>
        <v>0</v>
      </c>
      <c r="P520" s="141" t="s">
        <v>81</v>
      </c>
      <c r="Q520" s="150" t="s">
        <v>81</v>
      </c>
      <c r="R520" s="143" t="s">
        <v>81</v>
      </c>
      <c r="S520" s="143" t="s">
        <v>81</v>
      </c>
      <c r="T520" s="148" t="s">
        <v>81</v>
      </c>
      <c r="U520" s="141">
        <v>0</v>
      </c>
      <c r="V520" s="149" t="s">
        <v>81</v>
      </c>
      <c r="W520" s="141" t="s">
        <v>81</v>
      </c>
      <c r="X520" s="150" t="s">
        <v>81</v>
      </c>
      <c r="Y520" s="141" t="s">
        <v>81</v>
      </c>
      <c r="Z520" s="141" t="s">
        <v>81</v>
      </c>
      <c r="AA520" s="157" t="s">
        <v>81</v>
      </c>
      <c r="AB520" s="149" t="s">
        <v>81</v>
      </c>
      <c r="AC520" s="141" t="s">
        <v>81</v>
      </c>
      <c r="AD520" s="150" t="s">
        <v>81</v>
      </c>
      <c r="AE520" s="141">
        <f t="shared" si="973"/>
        <v>0</v>
      </c>
      <c r="AF520" s="141">
        <f t="shared" si="973"/>
        <v>0</v>
      </c>
      <c r="AG520" s="155">
        <f>AE520-AF520</f>
        <v>0</v>
      </c>
      <c r="AH520" s="149">
        <f t="shared" si="890"/>
        <v>0</v>
      </c>
      <c r="AI520" s="149">
        <f>SUM(F520,M520,V520,AB520)</f>
        <v>0</v>
      </c>
      <c r="AJ520" s="141">
        <f t="shared" si="972"/>
        <v>0</v>
      </c>
      <c r="AK520" s="150">
        <f t="shared" si="972"/>
        <v>0</v>
      </c>
    </row>
    <row r="521" spans="1:37" x14ac:dyDescent="0.15">
      <c r="A521" s="248"/>
      <c r="B521" s="101">
        <v>2015</v>
      </c>
      <c r="C521" s="156">
        <f>'2015 AAU'!AJ3</f>
        <v>0</v>
      </c>
      <c r="D521" s="143">
        <f>'2015 AAU'!B37</f>
        <v>1280</v>
      </c>
      <c r="E521" s="157">
        <f t="shared" ref="E521:E528" si="974">C521-D521</f>
        <v>-1280</v>
      </c>
      <c r="F521" s="178">
        <f>Account_CP1!AX42-Account_CP1!AR42</f>
        <v>953020</v>
      </c>
      <c r="G521" s="179">
        <f>Account_CP1!AY42-Account_CP1!AS42</f>
        <v>0</v>
      </c>
      <c r="H521" s="180">
        <f>Account_CP1!AZ42-Account_CP1!AT42</f>
        <v>0</v>
      </c>
      <c r="I521" s="141">
        <f>'2015 CER'!AK3</f>
        <v>576</v>
      </c>
      <c r="J521" s="141">
        <f>'2015 CER'!B38</f>
        <v>0</v>
      </c>
      <c r="K521" s="148">
        <f t="shared" si="968"/>
        <v>576</v>
      </c>
      <c r="L521" s="141">
        <v>0</v>
      </c>
      <c r="M521" s="173">
        <f>Account_CP1!CZ42-Account_CP1!CT42</f>
        <v>216768</v>
      </c>
      <c r="N521" s="175">
        <f>Account_CP1!DA42-Account_CP1!CU42</f>
        <v>13808</v>
      </c>
      <c r="O521" s="175">
        <f>Account_CP1!DB42-Account_CP1!CV42</f>
        <v>206431</v>
      </c>
      <c r="P521" s="141" t="s">
        <v>81</v>
      </c>
      <c r="Q521" s="150" t="s">
        <v>81</v>
      </c>
      <c r="R521" s="143">
        <f>'2015 ERU'!AJ3</f>
        <v>5156</v>
      </c>
      <c r="S521" s="143">
        <f>'2015 ERU'!B37</f>
        <v>0</v>
      </c>
      <c r="T521" s="148">
        <f t="shared" ref="T521:T528" si="975">R521-S521</f>
        <v>5156</v>
      </c>
      <c r="U521" s="141">
        <v>0</v>
      </c>
      <c r="V521" s="149">
        <f>Account_CP1!GF42-Account_CP1!FZ42</f>
        <v>5156</v>
      </c>
      <c r="W521" s="141">
        <f>Account_CP1!GG42-Account_CP1!GA42</f>
        <v>0</v>
      </c>
      <c r="X521" s="150">
        <f>Account_CP1!GH42-Account_CP1!GB42</f>
        <v>0</v>
      </c>
      <c r="Y521" s="141">
        <v>0</v>
      </c>
      <c r="Z521" s="141">
        <v>0</v>
      </c>
      <c r="AA521" s="157">
        <f t="shared" ref="AA521:AA528" si="976">Y521-Z521</f>
        <v>0</v>
      </c>
      <c r="AB521" s="149">
        <f>Account_CP1!HJ42-Account_CP1!HD42</f>
        <v>165</v>
      </c>
      <c r="AC521" s="143">
        <f>Account_CP1!HK42-Account_CP1!HE42</f>
        <v>4942</v>
      </c>
      <c r="AD521" s="171">
        <f>Account_CP1!HL42-Account_CP1!HF42</f>
        <v>0</v>
      </c>
      <c r="AE521" s="143">
        <f t="shared" ref="AE521:AF528" si="977">SUM(C521+I521+R521+Y521)</f>
        <v>5732</v>
      </c>
      <c r="AF521" s="143">
        <f t="shared" si="977"/>
        <v>1280</v>
      </c>
      <c r="AG521" s="155">
        <f t="shared" si="970"/>
        <v>4452</v>
      </c>
      <c r="AH521" s="149">
        <f t="shared" si="890"/>
        <v>0</v>
      </c>
      <c r="AI521" s="149">
        <f>SUM(F521,M521,V521,AB521)</f>
        <v>1175109</v>
      </c>
      <c r="AJ521" s="141">
        <f t="shared" si="972"/>
        <v>18750</v>
      </c>
      <c r="AK521" s="150">
        <f t="shared" si="972"/>
        <v>206431</v>
      </c>
    </row>
    <row r="522" spans="1:37" x14ac:dyDescent="0.15">
      <c r="A522" s="248"/>
      <c r="B522" s="101">
        <v>2014</v>
      </c>
      <c r="C522" s="156">
        <f>'2014 AAU'!AJ3</f>
        <v>0</v>
      </c>
      <c r="D522" s="143">
        <f>'2014 AAU'!B37</f>
        <v>0</v>
      </c>
      <c r="E522" s="157">
        <f t="shared" si="974"/>
        <v>0</v>
      </c>
      <c r="F522" s="178">
        <f>Account_CP1!AR42-Account_CP1!AL42</f>
        <v>0</v>
      </c>
      <c r="G522" s="179">
        <f>Account_CP1!AS42-Account_CP1!AM42</f>
        <v>0</v>
      </c>
      <c r="H522" s="180">
        <f>Account_CP1!AT42-Account_CP1!AN42</f>
        <v>0</v>
      </c>
      <c r="I522" s="141">
        <f>'2014 CER'!AK3</f>
        <v>203206</v>
      </c>
      <c r="J522" s="141">
        <f>'2014 CER'!B38</f>
        <v>0</v>
      </c>
      <c r="K522" s="148">
        <f t="shared" si="968"/>
        <v>203206</v>
      </c>
      <c r="L522" s="141">
        <v>0</v>
      </c>
      <c r="M522" s="173">
        <f>Account_CP1!CT42-Account_CP1!CN42</f>
        <v>0</v>
      </c>
      <c r="N522" s="175">
        <f>Account_CP1!CU42-Account_CP1!CO42</f>
        <v>0</v>
      </c>
      <c r="O522" s="175">
        <f>Account_CP1!CV42-Account_CP1!CP42</f>
        <v>0</v>
      </c>
      <c r="P522" s="141" t="s">
        <v>81</v>
      </c>
      <c r="Q522" s="150" t="s">
        <v>81</v>
      </c>
      <c r="R522" s="143">
        <f>'2014 ERU'!AJ3</f>
        <v>0</v>
      </c>
      <c r="S522" s="143">
        <f>'2014 ERU'!B37</f>
        <v>0</v>
      </c>
      <c r="T522" s="148">
        <f t="shared" si="975"/>
        <v>0</v>
      </c>
      <c r="U522" s="141">
        <v>0</v>
      </c>
      <c r="V522" s="149">
        <f>Account_CP1!FZ42-Account_CP1!FT42</f>
        <v>0</v>
      </c>
      <c r="W522" s="141">
        <f>Account_CP1!GA42-Account_CP1!FU42</f>
        <v>0</v>
      </c>
      <c r="X522" s="150">
        <f>Account_CP1!GB42-Account_CP1!FV42</f>
        <v>0</v>
      </c>
      <c r="Y522" s="141">
        <v>0</v>
      </c>
      <c r="Z522" s="141">
        <v>0</v>
      </c>
      <c r="AA522" s="157">
        <f t="shared" si="976"/>
        <v>0</v>
      </c>
      <c r="AB522" s="149">
        <f>Account_CP1!HD42-Account_CP1!GX42</f>
        <v>0</v>
      </c>
      <c r="AC522" s="143">
        <f>Account_CP1!HE42-Account_CP1!GY42</f>
        <v>383</v>
      </c>
      <c r="AD522" s="171">
        <f>Account_CP1!HF42-Account_CP1!GZ42</f>
        <v>0</v>
      </c>
      <c r="AE522" s="143">
        <f t="shared" si="977"/>
        <v>203206</v>
      </c>
      <c r="AF522" s="143">
        <f t="shared" si="977"/>
        <v>0</v>
      </c>
      <c r="AG522" s="155">
        <f t="shared" si="970"/>
        <v>203206</v>
      </c>
      <c r="AH522" s="149">
        <f t="shared" si="890"/>
        <v>0</v>
      </c>
      <c r="AI522" s="149">
        <f t="shared" si="972"/>
        <v>0</v>
      </c>
      <c r="AJ522" s="141">
        <f t="shared" si="972"/>
        <v>383</v>
      </c>
      <c r="AK522" s="150">
        <f t="shared" si="972"/>
        <v>0</v>
      </c>
    </row>
    <row r="523" spans="1:37" x14ac:dyDescent="0.15">
      <c r="A523" s="248"/>
      <c r="B523" s="101">
        <v>2013</v>
      </c>
      <c r="C523" s="156">
        <f>'2013 AAU'!AJ3</f>
        <v>1</v>
      </c>
      <c r="D523" s="143">
        <f>'2013 AAU'!B37</f>
        <v>223502</v>
      </c>
      <c r="E523" s="157">
        <f t="shared" si="974"/>
        <v>-223501</v>
      </c>
      <c r="F523" s="178">
        <f>Account_CP1!AL42-Account_CP1!AF42</f>
        <v>0</v>
      </c>
      <c r="G523" s="179">
        <f>Account_CP1!AM42-Account_CP1!AG42</f>
        <v>0</v>
      </c>
      <c r="H523" s="180">
        <f>Account_CP1!AN42-Account_CP1!AH42</f>
        <v>0</v>
      </c>
      <c r="I523" s="141">
        <f>'2013 CER'!AK3</f>
        <v>36300</v>
      </c>
      <c r="J523" s="141">
        <f>'2013 CER'!B38</f>
        <v>122429</v>
      </c>
      <c r="K523" s="148">
        <f t="shared" si="968"/>
        <v>-86129</v>
      </c>
      <c r="L523" s="141">
        <v>0</v>
      </c>
      <c r="M523" s="173">
        <f>Account_CP1!CN42-Account_CP1!CH42</f>
        <v>0</v>
      </c>
      <c r="N523" s="175">
        <f>Account_CP1!CO42-Account_CP1!CI42</f>
        <v>0</v>
      </c>
      <c r="O523" s="175">
        <f>Account_CP1!CP42-Account_CP1!CJ42</f>
        <v>0</v>
      </c>
      <c r="P523" s="141" t="s">
        <v>81</v>
      </c>
      <c r="Q523" s="150" t="s">
        <v>81</v>
      </c>
      <c r="R523" s="143">
        <f>'2013 ERU'!AJ3</f>
        <v>0</v>
      </c>
      <c r="S523" s="143">
        <f>'2013 ERU'!B37</f>
        <v>0</v>
      </c>
      <c r="T523" s="148">
        <f t="shared" si="975"/>
        <v>0</v>
      </c>
      <c r="U523" s="141">
        <v>0</v>
      </c>
      <c r="V523" s="149">
        <f>Account_CP1!FT42-Account_CP1!FN42</f>
        <v>0</v>
      </c>
      <c r="W523" s="141">
        <f>Account_CP1!FU42-Account_CP1!FO42</f>
        <v>0</v>
      </c>
      <c r="X523" s="150">
        <f>Account_CP1!FV42-Account_CP1!FP42</f>
        <v>0</v>
      </c>
      <c r="Y523" s="141">
        <v>0</v>
      </c>
      <c r="Z523" s="141">
        <v>0</v>
      </c>
      <c r="AA523" s="157">
        <f t="shared" si="976"/>
        <v>0</v>
      </c>
      <c r="AB523" s="149">
        <f>Account_CP1!GX42-Account_CP1!GR42</f>
        <v>0</v>
      </c>
      <c r="AC523" s="143">
        <f>Account_CP1!GY42-Account_CP1!GS42</f>
        <v>5944</v>
      </c>
      <c r="AD523" s="171">
        <f>Account_CP1!GZ42-Account_CP1!GT42</f>
        <v>0</v>
      </c>
      <c r="AE523" s="143">
        <f t="shared" si="977"/>
        <v>36301</v>
      </c>
      <c r="AF523" s="143">
        <f t="shared" si="977"/>
        <v>345931</v>
      </c>
      <c r="AG523" s="155">
        <f t="shared" si="970"/>
        <v>-309630</v>
      </c>
      <c r="AH523" s="149">
        <f t="shared" si="890"/>
        <v>0</v>
      </c>
      <c r="AI523" s="149">
        <f>SUM(F523,M523,V524,AB523)</f>
        <v>0</v>
      </c>
      <c r="AJ523" s="141">
        <f t="shared" si="972"/>
        <v>5944</v>
      </c>
      <c r="AK523" s="150">
        <f t="shared" si="972"/>
        <v>0</v>
      </c>
    </row>
    <row r="524" spans="1:37" x14ac:dyDescent="0.15">
      <c r="A524" s="248"/>
      <c r="B524" s="101">
        <v>2012</v>
      </c>
      <c r="C524" s="156">
        <f>'2012 AAU'!AJ3</f>
        <v>743002</v>
      </c>
      <c r="D524" s="143">
        <f>'2012 AAU'!B37</f>
        <v>749003</v>
      </c>
      <c r="E524" s="157">
        <f t="shared" si="974"/>
        <v>-6001</v>
      </c>
      <c r="F524" s="178">
        <f>Account_CP1!AF42-Account_CP1!Z42</f>
        <v>0</v>
      </c>
      <c r="G524" s="179">
        <f>Account_CP1!AG42-Account_CP1!AA42</f>
        <v>5448</v>
      </c>
      <c r="H524" s="180">
        <f>Account_CP1!AH42-Account_CP1!AB42</f>
        <v>0</v>
      </c>
      <c r="I524" s="141">
        <f>'2012 CER'!AK3</f>
        <v>605874</v>
      </c>
      <c r="J524" s="141">
        <f>'2012 CER'!B38</f>
        <v>470708</v>
      </c>
      <c r="K524" s="148">
        <f t="shared" si="968"/>
        <v>135166</v>
      </c>
      <c r="L524" s="141">
        <v>0</v>
      </c>
      <c r="M524" s="173">
        <f>Account_CP1!CH42-Account_CP1!CB42</f>
        <v>0</v>
      </c>
      <c r="N524" s="175">
        <f>Account_CP1!CI42-Account_CP1!CC42</f>
        <v>0</v>
      </c>
      <c r="O524" s="175">
        <f>Account_CP1!CJ42-Account_CP1!CD42</f>
        <v>0</v>
      </c>
      <c r="P524" s="141" t="s">
        <v>81</v>
      </c>
      <c r="Q524" s="150" t="s">
        <v>81</v>
      </c>
      <c r="R524" s="143">
        <f>'2012 ERU'!AJ3</f>
        <v>769426</v>
      </c>
      <c r="S524" s="143">
        <f>'2012 ERU'!B37</f>
        <v>769426</v>
      </c>
      <c r="T524" s="148">
        <f t="shared" si="975"/>
        <v>0</v>
      </c>
      <c r="U524" s="141">
        <v>0</v>
      </c>
      <c r="V524" s="149">
        <f>Account_CP1!FN42-Account_CP1!FH42</f>
        <v>0</v>
      </c>
      <c r="W524" s="141">
        <f>Account_CP1!FO42-Account_CP1!FI42</f>
        <v>0</v>
      </c>
      <c r="X524" s="150">
        <f>Account_CP1!FP42-Account_CP1!FJ42</f>
        <v>0</v>
      </c>
      <c r="Y524" s="143">
        <f>'2012 RMU'!AJ3</f>
        <v>0</v>
      </c>
      <c r="Z524" s="143">
        <f>'2012 RMU'!B37</f>
        <v>0</v>
      </c>
      <c r="AA524" s="157">
        <f t="shared" si="976"/>
        <v>0</v>
      </c>
      <c r="AB524" s="149">
        <f>Account_CP1!GR42-Account_CP1!GL42</f>
        <v>0</v>
      </c>
      <c r="AC524" s="143">
        <f>Account_CP1!GS42-Account_CP1!GM42</f>
        <v>0</v>
      </c>
      <c r="AD524" s="171">
        <f>Account_CP1!GT42-Account_CP1!GN42</f>
        <v>0</v>
      </c>
      <c r="AE524" s="143">
        <f t="shared" si="977"/>
        <v>2118302</v>
      </c>
      <c r="AF524" s="143">
        <f t="shared" si="977"/>
        <v>1989137</v>
      </c>
      <c r="AG524" s="155">
        <f t="shared" si="970"/>
        <v>129165</v>
      </c>
      <c r="AH524" s="149">
        <f t="shared" si="890"/>
        <v>0</v>
      </c>
      <c r="AI524" s="149">
        <f>SUM(F524,M524,V524,AB524)</f>
        <v>0</v>
      </c>
      <c r="AJ524" s="141">
        <f t="shared" si="972"/>
        <v>5448</v>
      </c>
      <c r="AK524" s="150">
        <f t="shared" si="972"/>
        <v>0</v>
      </c>
    </row>
    <row r="525" spans="1:37" x14ac:dyDescent="0.15">
      <c r="A525" s="248"/>
      <c r="B525" s="101">
        <v>2011</v>
      </c>
      <c r="C525" s="156">
        <f>'2011 AAU'!AJ3</f>
        <v>1937672</v>
      </c>
      <c r="D525" s="143">
        <f>'2011 AAU'!B37</f>
        <v>42212079</v>
      </c>
      <c r="E525" s="157">
        <f t="shared" si="974"/>
        <v>-40274407</v>
      </c>
      <c r="F525" s="178">
        <f>Account_CP1!Z42-Account_CP1!T42</f>
        <v>0</v>
      </c>
      <c r="G525" s="179">
        <f>Account_CP1!AA42-Account_CP1!U42</f>
        <v>0</v>
      </c>
      <c r="H525" s="180">
        <f>Account_CP1!AB42-Account_CP1!V42</f>
        <v>0</v>
      </c>
      <c r="I525" s="141">
        <f>'2011 CER'!AK3</f>
        <v>3715313</v>
      </c>
      <c r="J525" s="141">
        <f>'2011 CER'!B38</f>
        <v>3610500</v>
      </c>
      <c r="K525" s="148">
        <f t="shared" si="968"/>
        <v>104813</v>
      </c>
      <c r="L525" s="141">
        <v>0</v>
      </c>
      <c r="M525" s="173">
        <f>Account_CP1!CB42-Account_CP1!BV42</f>
        <v>0</v>
      </c>
      <c r="N525" s="175">
        <f>Account_CP1!CC42-Account_CP1!BW42</f>
        <v>0</v>
      </c>
      <c r="O525" s="175">
        <f>Account_CP1!CD42-Account_CP1!BX42</f>
        <v>0</v>
      </c>
      <c r="P525" s="141" t="s">
        <v>81</v>
      </c>
      <c r="Q525" s="150" t="s">
        <v>81</v>
      </c>
      <c r="R525" s="143">
        <f>'2011 ERU'!AJ3</f>
        <v>1221124</v>
      </c>
      <c r="S525" s="143">
        <f>'2011 ERU'!B37</f>
        <v>1221124</v>
      </c>
      <c r="T525" s="148">
        <f t="shared" si="975"/>
        <v>0</v>
      </c>
      <c r="U525" s="141">
        <v>0</v>
      </c>
      <c r="V525" s="149">
        <f>Account_CP1!FH42-Account_CP1!FB42</f>
        <v>0</v>
      </c>
      <c r="W525" s="141">
        <f>Account_CP1!FI42-Account_CP1!FC42</f>
        <v>0</v>
      </c>
      <c r="X525" s="150">
        <f>Account_CP1!FJ42-Account_CP1!FD42</f>
        <v>0</v>
      </c>
      <c r="Y525" s="143">
        <f>'2011 RMU'!AJ3</f>
        <v>0</v>
      </c>
      <c r="Z525" s="143">
        <f>'2011 RMU'!B37</f>
        <v>0</v>
      </c>
      <c r="AA525" s="157">
        <f t="shared" si="976"/>
        <v>0</v>
      </c>
      <c r="AB525" s="149">
        <f>Account_CP1!GL42</f>
        <v>0</v>
      </c>
      <c r="AC525" s="143">
        <f>Account_CP1!GM42</f>
        <v>3658</v>
      </c>
      <c r="AD525" s="171">
        <f>Account_CP1!GN42</f>
        <v>0</v>
      </c>
      <c r="AE525" s="143">
        <f t="shared" si="977"/>
        <v>6874109</v>
      </c>
      <c r="AF525" s="143">
        <f t="shared" si="977"/>
        <v>47043703</v>
      </c>
      <c r="AG525" s="155">
        <f t="shared" si="970"/>
        <v>-40169594</v>
      </c>
      <c r="AH525" s="149">
        <f t="shared" si="890"/>
        <v>0</v>
      </c>
      <c r="AI525" s="149">
        <f t="shared" si="972"/>
        <v>0</v>
      </c>
      <c r="AJ525" s="141">
        <f t="shared" si="972"/>
        <v>3658</v>
      </c>
      <c r="AK525" s="150">
        <f t="shared" si="972"/>
        <v>0</v>
      </c>
    </row>
    <row r="526" spans="1:37" x14ac:dyDescent="0.15">
      <c r="A526" s="248"/>
      <c r="B526" s="101">
        <v>2010</v>
      </c>
      <c r="C526" s="156">
        <f>'2010 AAU'!AJ3</f>
        <v>95861596</v>
      </c>
      <c r="D526" s="143">
        <f>'2010 AAU'!B37</f>
        <v>55410578</v>
      </c>
      <c r="E526" s="157">
        <f t="shared" si="974"/>
        <v>40451018</v>
      </c>
      <c r="F526" s="178">
        <f>Account_CP1!T42-Account_CP1!N42</f>
        <v>0</v>
      </c>
      <c r="G526" s="179">
        <f>Account_CP1!U42-Account_CP1!O42</f>
        <v>0</v>
      </c>
      <c r="H526" s="180">
        <f>Account_CP1!V42-Account_CP1!P42</f>
        <v>0</v>
      </c>
      <c r="I526" s="141">
        <f>'2010 CER'!AK3</f>
        <v>1900400</v>
      </c>
      <c r="J526" s="141">
        <f>'2010 CER'!B38</f>
        <v>1850400</v>
      </c>
      <c r="K526" s="148">
        <f t="shared" si="968"/>
        <v>50000</v>
      </c>
      <c r="L526" s="141">
        <v>0</v>
      </c>
      <c r="M526" s="173">
        <f>Account_CP1!BV42-Account_CP1!BP42</f>
        <v>0</v>
      </c>
      <c r="N526" s="175">
        <f>Account_CP1!BW42-Account_CP1!BQ42</f>
        <v>0</v>
      </c>
      <c r="O526" s="175">
        <f>Account_CP1!BX42-Account_CP1!BR42</f>
        <v>0</v>
      </c>
      <c r="P526" s="141" t="s">
        <v>81</v>
      </c>
      <c r="Q526" s="150" t="s">
        <v>81</v>
      </c>
      <c r="R526" s="143">
        <f>'2010 ERU'!AJ3</f>
        <v>1210121</v>
      </c>
      <c r="S526" s="143">
        <f>'2010 ERU'!B37</f>
        <v>1210121</v>
      </c>
      <c r="T526" s="148">
        <f t="shared" si="975"/>
        <v>0</v>
      </c>
      <c r="U526" s="141">
        <v>0</v>
      </c>
      <c r="V526" s="149">
        <f>Account_CP1!FB42-Account_CP1!EV42</f>
        <v>0</v>
      </c>
      <c r="W526" s="141">
        <f>Account_CP1!FC42-Account_CP1!EW42</f>
        <v>0</v>
      </c>
      <c r="X526" s="150">
        <f>Account_CP1!FD42-Account_CP1!EX42</f>
        <v>0</v>
      </c>
      <c r="Y526" s="143">
        <v>0</v>
      </c>
      <c r="Z526" s="143">
        <v>0</v>
      </c>
      <c r="AA526" s="157">
        <f t="shared" si="976"/>
        <v>0</v>
      </c>
      <c r="AB526" s="149" t="s">
        <v>81</v>
      </c>
      <c r="AC526" s="143" t="s">
        <v>81</v>
      </c>
      <c r="AD526" s="171" t="s">
        <v>81</v>
      </c>
      <c r="AE526" s="143">
        <f t="shared" si="977"/>
        <v>98972117</v>
      </c>
      <c r="AF526" s="143">
        <f t="shared" si="977"/>
        <v>58471099</v>
      </c>
      <c r="AG526" s="155">
        <f t="shared" si="970"/>
        <v>40501018</v>
      </c>
      <c r="AH526" s="149">
        <f t="shared" si="890"/>
        <v>0</v>
      </c>
      <c r="AI526" s="149">
        <f t="shared" si="972"/>
        <v>0</v>
      </c>
      <c r="AJ526" s="141">
        <f t="shared" si="972"/>
        <v>0</v>
      </c>
      <c r="AK526" s="150">
        <f t="shared" si="972"/>
        <v>0</v>
      </c>
    </row>
    <row r="527" spans="1:37" x14ac:dyDescent="0.15">
      <c r="A527" s="248"/>
      <c r="B527" s="101">
        <v>2009</v>
      </c>
      <c r="C527" s="156">
        <f>'2009 AAU'!AJ3</f>
        <v>0</v>
      </c>
      <c r="D527" s="143">
        <f>'2009 AAU'!B37</f>
        <v>0</v>
      </c>
      <c r="E527" s="157">
        <f t="shared" si="974"/>
        <v>0</v>
      </c>
      <c r="F527" s="178">
        <f>Account_CP1!N42-Account_CP1!H42</f>
        <v>0</v>
      </c>
      <c r="G527" s="179">
        <f>Account_CP1!O42-Account_CP1!I42</f>
        <v>0</v>
      </c>
      <c r="H527" s="180">
        <f>Account_CP1!P42-Account_CP1!J42</f>
        <v>0</v>
      </c>
      <c r="I527" s="141">
        <f>'2009 CER'!AK3</f>
        <v>29375</v>
      </c>
      <c r="J527" s="141">
        <f>'2009 CER'!B38</f>
        <v>0</v>
      </c>
      <c r="K527" s="148">
        <f t="shared" si="968"/>
        <v>29375</v>
      </c>
      <c r="L527" s="141">
        <v>0</v>
      </c>
      <c r="M527" s="173">
        <f>Account_CP1!BP42-Account_CP1!BJ42</f>
        <v>0</v>
      </c>
      <c r="N527" s="175">
        <f>Account_CP1!BQ42-Account_CP1!BK42</f>
        <v>0</v>
      </c>
      <c r="O527" s="175">
        <f>Account_CP1!BR42-Account_CP1!BL42</f>
        <v>0</v>
      </c>
      <c r="P527" s="141" t="s">
        <v>81</v>
      </c>
      <c r="Q527" s="150" t="s">
        <v>81</v>
      </c>
      <c r="R527" s="143">
        <f>'2009 ERU'!AJ3</f>
        <v>59735</v>
      </c>
      <c r="S527" s="143">
        <f>'2009 ERU'!B37</f>
        <v>59735</v>
      </c>
      <c r="T527" s="148">
        <f t="shared" si="975"/>
        <v>0</v>
      </c>
      <c r="U527" s="141">
        <v>0</v>
      </c>
      <c r="V527" s="149">
        <f>Account_CP1!EV42-Account_CP1!EP42</f>
        <v>0</v>
      </c>
      <c r="W527" s="141">
        <f>Account_CP1!EW42-Account_CP1!EQ42</f>
        <v>0</v>
      </c>
      <c r="X527" s="150">
        <f>Account_CP1!EX42-Account_CP1!ER42</f>
        <v>0</v>
      </c>
      <c r="Y527" s="143">
        <v>0</v>
      </c>
      <c r="Z527" s="143">
        <v>0</v>
      </c>
      <c r="AA527" s="157">
        <f t="shared" si="976"/>
        <v>0</v>
      </c>
      <c r="AB527" s="149" t="s">
        <v>81</v>
      </c>
      <c r="AC527" s="143" t="s">
        <v>81</v>
      </c>
      <c r="AD527" s="171" t="s">
        <v>81</v>
      </c>
      <c r="AE527" s="143">
        <f t="shared" si="977"/>
        <v>89110</v>
      </c>
      <c r="AF527" s="143">
        <f t="shared" si="977"/>
        <v>59735</v>
      </c>
      <c r="AG527" s="155">
        <f t="shared" si="970"/>
        <v>29375</v>
      </c>
      <c r="AH527" s="149">
        <f t="shared" si="890"/>
        <v>0</v>
      </c>
      <c r="AI527" s="149">
        <f t="shared" si="972"/>
        <v>0</v>
      </c>
      <c r="AJ527" s="141">
        <f t="shared" si="972"/>
        <v>0</v>
      </c>
      <c r="AK527" s="150">
        <f t="shared" si="972"/>
        <v>0</v>
      </c>
    </row>
    <row r="528" spans="1:37" x14ac:dyDescent="0.15">
      <c r="A528" s="248"/>
      <c r="B528" s="101">
        <v>2008</v>
      </c>
      <c r="C528" s="156">
        <f>'2008 AAU'!AJ3</f>
        <v>0</v>
      </c>
      <c r="D528" s="143">
        <f>'2008 AAU'!B37</f>
        <v>0</v>
      </c>
      <c r="E528" s="157">
        <f t="shared" si="974"/>
        <v>0</v>
      </c>
      <c r="F528" s="178">
        <f>Account_CP1!H42</f>
        <v>0</v>
      </c>
      <c r="G528" s="179">
        <f>Account_CP1!I42</f>
        <v>0</v>
      </c>
      <c r="H528" s="180">
        <f>Account_CP1!J42</f>
        <v>0</v>
      </c>
      <c r="I528" s="141">
        <f>'2008 CER'!AK3</f>
        <v>0</v>
      </c>
      <c r="J528" s="141">
        <f>'2008 CER'!B38</f>
        <v>0</v>
      </c>
      <c r="K528" s="148">
        <f t="shared" si="968"/>
        <v>0</v>
      </c>
      <c r="L528" s="141">
        <v>0</v>
      </c>
      <c r="M528" s="173">
        <f>Account_CP1!BJ42</f>
        <v>0</v>
      </c>
      <c r="N528" s="175">
        <f>Account_CP1!BK42</f>
        <v>0</v>
      </c>
      <c r="O528" s="175">
        <f>Account_CP1!BL42</f>
        <v>0</v>
      </c>
      <c r="P528" s="141" t="s">
        <v>81</v>
      </c>
      <c r="Q528" s="150" t="s">
        <v>81</v>
      </c>
      <c r="R528" s="143">
        <v>0</v>
      </c>
      <c r="S528" s="143">
        <v>0</v>
      </c>
      <c r="T528" s="148">
        <f t="shared" si="975"/>
        <v>0</v>
      </c>
      <c r="U528" s="141">
        <v>0</v>
      </c>
      <c r="V528" s="149">
        <f>Account_CP1!EP42</f>
        <v>0</v>
      </c>
      <c r="W528" s="141">
        <f>Account_CP1!EQ42</f>
        <v>0</v>
      </c>
      <c r="X528" s="150">
        <f>Account_CP1!ER42</f>
        <v>0</v>
      </c>
      <c r="Y528" s="143">
        <v>0</v>
      </c>
      <c r="Z528" s="143">
        <v>0</v>
      </c>
      <c r="AA528" s="157">
        <f t="shared" si="976"/>
        <v>0</v>
      </c>
      <c r="AB528" s="149" t="s">
        <v>81</v>
      </c>
      <c r="AC528" s="143" t="s">
        <v>81</v>
      </c>
      <c r="AD528" s="171" t="s">
        <v>81</v>
      </c>
      <c r="AE528" s="143">
        <f t="shared" si="977"/>
        <v>0</v>
      </c>
      <c r="AF528" s="143">
        <f t="shared" si="977"/>
        <v>0</v>
      </c>
      <c r="AG528" s="155">
        <f t="shared" si="970"/>
        <v>0</v>
      </c>
      <c r="AH528" s="149">
        <f t="shared" si="890"/>
        <v>0</v>
      </c>
      <c r="AI528" s="149">
        <f t="shared" si="972"/>
        <v>0</v>
      </c>
      <c r="AJ528" s="141">
        <f t="shared" si="972"/>
        <v>0</v>
      </c>
      <c r="AK528" s="150">
        <f t="shared" si="972"/>
        <v>0</v>
      </c>
    </row>
    <row r="529" spans="1:37" ht="15" x14ac:dyDescent="0.15">
      <c r="A529" s="249"/>
      <c r="B529" s="102" t="s">
        <v>233</v>
      </c>
      <c r="C529" s="151">
        <f t="shared" ref="C529:O529" si="978">SUM(C515:C528)</f>
        <v>98542271</v>
      </c>
      <c r="D529" s="152">
        <f t="shared" si="978"/>
        <v>98596442</v>
      </c>
      <c r="E529" s="153">
        <f t="shared" si="978"/>
        <v>-54171</v>
      </c>
      <c r="F529" s="174">
        <f t="shared" si="978"/>
        <v>953020</v>
      </c>
      <c r="G529" s="176">
        <f t="shared" si="978"/>
        <v>5448</v>
      </c>
      <c r="H529" s="177">
        <f t="shared" si="978"/>
        <v>0</v>
      </c>
      <c r="I529" s="151">
        <f t="shared" si="978"/>
        <v>6491044</v>
      </c>
      <c r="J529" s="152">
        <f t="shared" si="978"/>
        <v>6054037</v>
      </c>
      <c r="K529" s="153">
        <f t="shared" si="978"/>
        <v>437007</v>
      </c>
      <c r="L529" s="152">
        <f t="shared" si="978"/>
        <v>0</v>
      </c>
      <c r="M529" s="174">
        <f t="shared" si="978"/>
        <v>216768</v>
      </c>
      <c r="N529" s="176">
        <f t="shared" si="978"/>
        <v>13808</v>
      </c>
      <c r="O529" s="176">
        <f t="shared" si="978"/>
        <v>206431</v>
      </c>
      <c r="P529" s="154" t="s">
        <v>81</v>
      </c>
      <c r="Q529" s="170" t="s">
        <v>81</v>
      </c>
      <c r="R529" s="152">
        <f t="shared" ref="R529:AK529" si="979">SUM(R515:R528)</f>
        <v>3265562</v>
      </c>
      <c r="S529" s="152">
        <f t="shared" si="979"/>
        <v>3260406</v>
      </c>
      <c r="T529" s="153">
        <f t="shared" si="979"/>
        <v>5156</v>
      </c>
      <c r="U529" s="152">
        <f t="shared" si="979"/>
        <v>0</v>
      </c>
      <c r="V529" s="174">
        <f t="shared" si="979"/>
        <v>5156</v>
      </c>
      <c r="W529" s="176">
        <f t="shared" si="979"/>
        <v>0</v>
      </c>
      <c r="X529" s="187">
        <f t="shared" si="979"/>
        <v>0</v>
      </c>
      <c r="Y529" s="152">
        <f t="shared" si="979"/>
        <v>0</v>
      </c>
      <c r="Z529" s="152">
        <f t="shared" si="979"/>
        <v>0</v>
      </c>
      <c r="AA529" s="153">
        <f t="shared" si="979"/>
        <v>0</v>
      </c>
      <c r="AB529" s="172">
        <f t="shared" si="979"/>
        <v>165</v>
      </c>
      <c r="AC529" s="152">
        <f t="shared" si="979"/>
        <v>14927</v>
      </c>
      <c r="AD529" s="160">
        <f t="shared" si="979"/>
        <v>0</v>
      </c>
      <c r="AE529" s="152">
        <f t="shared" si="979"/>
        <v>108298877</v>
      </c>
      <c r="AF529" s="152">
        <f t="shared" si="979"/>
        <v>107910885</v>
      </c>
      <c r="AG529" s="153">
        <f t="shared" si="979"/>
        <v>387992</v>
      </c>
      <c r="AH529" s="152">
        <f t="shared" si="979"/>
        <v>0</v>
      </c>
      <c r="AI529" s="172">
        <f t="shared" si="979"/>
        <v>1175109</v>
      </c>
      <c r="AJ529" s="152">
        <f t="shared" si="979"/>
        <v>34183</v>
      </c>
      <c r="AK529" s="160">
        <f t="shared" si="979"/>
        <v>206431</v>
      </c>
    </row>
    <row r="530" spans="1:37" x14ac:dyDescent="0.15">
      <c r="A530" s="247" t="s">
        <v>145</v>
      </c>
      <c r="B530" s="100">
        <v>2021</v>
      </c>
      <c r="C530" s="156" t="s">
        <v>81</v>
      </c>
      <c r="D530" s="143" t="s">
        <v>81</v>
      </c>
      <c r="E530" s="157" t="s">
        <v>81</v>
      </c>
      <c r="F530" s="143" t="s">
        <v>81</v>
      </c>
      <c r="G530" s="144" t="s">
        <v>81</v>
      </c>
      <c r="H530" s="145" t="s">
        <v>81</v>
      </c>
      <c r="I530" s="141">
        <f>'2021 CER'!$AL$3</f>
        <v>0</v>
      </c>
      <c r="J530" s="141">
        <f>'2021 CER'!$B$39</f>
        <v>0</v>
      </c>
      <c r="K530" s="148">
        <f t="shared" ref="K530" si="980">I530-J530</f>
        <v>0</v>
      </c>
      <c r="L530" s="141">
        <v>0</v>
      </c>
      <c r="M530" s="149">
        <f>Account_CP1!$EJ$43-Account_CP1!$ED$43</f>
        <v>0</v>
      </c>
      <c r="N530" s="141">
        <f>Account_CP1!$EE$43-Account_CP1!$DY$43</f>
        <v>0</v>
      </c>
      <c r="O530" s="141">
        <f>Account_CP1!$EL$43-Account_CP1!$EF$43</f>
        <v>0</v>
      </c>
      <c r="P530" s="141" t="s">
        <v>81</v>
      </c>
      <c r="Q530" s="150" t="s">
        <v>81</v>
      </c>
      <c r="R530" s="143" t="s">
        <v>81</v>
      </c>
      <c r="S530" s="143" t="s">
        <v>81</v>
      </c>
      <c r="T530" s="148" t="s">
        <v>81</v>
      </c>
      <c r="U530" s="141">
        <v>0</v>
      </c>
      <c r="V530" s="149" t="s">
        <v>81</v>
      </c>
      <c r="W530" s="141" t="s">
        <v>81</v>
      </c>
      <c r="X530" s="150" t="s">
        <v>81</v>
      </c>
      <c r="Y530" s="141" t="s">
        <v>81</v>
      </c>
      <c r="Z530" s="141" t="s">
        <v>81</v>
      </c>
      <c r="AA530" s="157" t="s">
        <v>81</v>
      </c>
      <c r="AB530" s="149" t="s">
        <v>81</v>
      </c>
      <c r="AC530" s="141" t="s">
        <v>81</v>
      </c>
      <c r="AD530" s="150" t="s">
        <v>81</v>
      </c>
      <c r="AE530" s="141">
        <f t="shared" ref="AE530" si="981">SUM(I530)</f>
        <v>0</v>
      </c>
      <c r="AF530" s="141">
        <f t="shared" ref="AF530" si="982">SUM(J530)</f>
        <v>0</v>
      </c>
      <c r="AG530" s="155">
        <f t="shared" ref="AG530" si="983">AE530-AF530</f>
        <v>0</v>
      </c>
      <c r="AH530" s="149">
        <f t="shared" ref="AH530" si="984">SUM(L530,U530)</f>
        <v>0</v>
      </c>
      <c r="AI530" s="149">
        <f t="shared" ref="AI530" si="985">SUM(F530,M530,V530,AB530)</f>
        <v>0</v>
      </c>
      <c r="AJ530" s="141">
        <f t="shared" ref="AJ530" si="986">SUM(G530,N530,W530,AC530)</f>
        <v>0</v>
      </c>
      <c r="AK530" s="150">
        <f t="shared" ref="AK530" si="987">SUM(H530,O530,X530,AD530)</f>
        <v>0</v>
      </c>
    </row>
    <row r="531" spans="1:37" x14ac:dyDescent="0.15">
      <c r="A531" s="248"/>
      <c r="B531" s="100">
        <v>2020</v>
      </c>
      <c r="C531" s="156" t="s">
        <v>81</v>
      </c>
      <c r="D531" s="143" t="s">
        <v>81</v>
      </c>
      <c r="E531" s="157" t="s">
        <v>81</v>
      </c>
      <c r="F531" s="143" t="s">
        <v>81</v>
      </c>
      <c r="G531" s="144" t="s">
        <v>81</v>
      </c>
      <c r="H531" s="145" t="s">
        <v>81</v>
      </c>
      <c r="I531" s="141">
        <f>'2020 CER'!$AL$3</f>
        <v>0</v>
      </c>
      <c r="J531" s="141">
        <f>'2020 CER'!$B$39</f>
        <v>0</v>
      </c>
      <c r="K531" s="148">
        <f t="shared" ref="K531" si="988">I531-J531</f>
        <v>0</v>
      </c>
      <c r="L531" s="141">
        <v>0</v>
      </c>
      <c r="M531" s="149">
        <f>Account_CP1!$ED$43-Account_CP1!$DX$43</f>
        <v>0</v>
      </c>
      <c r="N531" s="141">
        <f>Account_CP1!$EE$43-Account_CP1!$DY$43</f>
        <v>0</v>
      </c>
      <c r="O531" s="141">
        <f>Account_CP1!$EF$43-Account_CP1!$DZ$43</f>
        <v>0</v>
      </c>
      <c r="P531" s="141" t="s">
        <v>81</v>
      </c>
      <c r="Q531" s="150" t="s">
        <v>81</v>
      </c>
      <c r="R531" s="143" t="s">
        <v>81</v>
      </c>
      <c r="S531" s="143" t="s">
        <v>81</v>
      </c>
      <c r="T531" s="148" t="s">
        <v>81</v>
      </c>
      <c r="U531" s="141">
        <v>0</v>
      </c>
      <c r="V531" s="149" t="s">
        <v>81</v>
      </c>
      <c r="W531" s="141" t="s">
        <v>81</v>
      </c>
      <c r="X531" s="150" t="s">
        <v>81</v>
      </c>
      <c r="Y531" s="141" t="s">
        <v>81</v>
      </c>
      <c r="Z531" s="141" t="s">
        <v>81</v>
      </c>
      <c r="AA531" s="157" t="s">
        <v>81</v>
      </c>
      <c r="AB531" s="149" t="s">
        <v>81</v>
      </c>
      <c r="AC531" s="141" t="s">
        <v>81</v>
      </c>
      <c r="AD531" s="150" t="s">
        <v>81</v>
      </c>
      <c r="AE531" s="141">
        <f t="shared" ref="AE531" si="989">SUM(I531)</f>
        <v>0</v>
      </c>
      <c r="AF531" s="141">
        <f t="shared" ref="AF531" si="990">SUM(J531)</f>
        <v>0</v>
      </c>
      <c r="AG531" s="155">
        <f t="shared" ref="AG531" si="991">AE531-AF531</f>
        <v>0</v>
      </c>
      <c r="AH531" s="149">
        <f t="shared" ref="AH531" si="992">SUM(L531,U531)</f>
        <v>0</v>
      </c>
      <c r="AI531" s="149">
        <f t="shared" ref="AI531" si="993">SUM(F531,M531,V531,AB531)</f>
        <v>0</v>
      </c>
      <c r="AJ531" s="141">
        <f t="shared" ref="AJ531" si="994">SUM(G531,N531,W531,AC531)</f>
        <v>0</v>
      </c>
      <c r="AK531" s="150">
        <f t="shared" ref="AK531" si="995">SUM(H531,O531,X531,AD531)</f>
        <v>0</v>
      </c>
    </row>
    <row r="532" spans="1:37" x14ac:dyDescent="0.15">
      <c r="A532" s="248"/>
      <c r="B532" s="100">
        <v>2019</v>
      </c>
      <c r="C532" s="156" t="s">
        <v>81</v>
      </c>
      <c r="D532" s="143" t="s">
        <v>81</v>
      </c>
      <c r="E532" s="157" t="s">
        <v>81</v>
      </c>
      <c r="F532" s="143" t="s">
        <v>81</v>
      </c>
      <c r="G532" s="144" t="s">
        <v>81</v>
      </c>
      <c r="H532" s="145" t="s">
        <v>81</v>
      </c>
      <c r="I532" s="141">
        <f>'2019 CER'!$AL$3</f>
        <v>15000</v>
      </c>
      <c r="J532" s="141">
        <f>'2019 CER'!$B$39</f>
        <v>0</v>
      </c>
      <c r="K532" s="148">
        <f t="shared" ref="K532:K543" si="996">I532-J532</f>
        <v>15000</v>
      </c>
      <c r="L532" s="141">
        <v>0</v>
      </c>
      <c r="M532" s="149">
        <f>Account_CP1!$DX$43-Account_CP1!$DL$43</f>
        <v>0</v>
      </c>
      <c r="N532" s="141">
        <f>Account_CP1!$DY$43-Account_CP1!$DM$43</f>
        <v>0</v>
      </c>
      <c r="O532" s="141">
        <f>Account_CP1!$DZ$43-Account_CP1!$DN$43</f>
        <v>0</v>
      </c>
      <c r="P532" s="141" t="s">
        <v>81</v>
      </c>
      <c r="Q532" s="150" t="s">
        <v>81</v>
      </c>
      <c r="R532" s="143" t="s">
        <v>81</v>
      </c>
      <c r="S532" s="143" t="s">
        <v>81</v>
      </c>
      <c r="T532" s="148" t="s">
        <v>81</v>
      </c>
      <c r="U532" s="141">
        <v>0</v>
      </c>
      <c r="V532" s="149" t="s">
        <v>81</v>
      </c>
      <c r="W532" s="141" t="s">
        <v>81</v>
      </c>
      <c r="X532" s="150" t="s">
        <v>81</v>
      </c>
      <c r="Y532" s="141" t="s">
        <v>81</v>
      </c>
      <c r="Z532" s="141" t="s">
        <v>81</v>
      </c>
      <c r="AA532" s="157" t="s">
        <v>81</v>
      </c>
      <c r="AB532" s="149" t="s">
        <v>81</v>
      </c>
      <c r="AC532" s="141" t="s">
        <v>81</v>
      </c>
      <c r="AD532" s="150" t="s">
        <v>81</v>
      </c>
      <c r="AE532" s="141">
        <f t="shared" ref="AE532" si="997">SUM(I532)</f>
        <v>15000</v>
      </c>
      <c r="AF532" s="141">
        <f t="shared" ref="AF532" si="998">SUM(J532)</f>
        <v>0</v>
      </c>
      <c r="AG532" s="155">
        <f t="shared" ref="AG532:AG543" si="999">AE532-AF532</f>
        <v>15000</v>
      </c>
      <c r="AH532" s="149">
        <f t="shared" ref="AH532" si="1000">SUM(L532,U532)</f>
        <v>0</v>
      </c>
      <c r="AI532" s="149">
        <f t="shared" ref="AI532:AK543" si="1001">SUM(F532,M532,V532,AB532)</f>
        <v>0</v>
      </c>
      <c r="AJ532" s="141">
        <f t="shared" si="1001"/>
        <v>0</v>
      </c>
      <c r="AK532" s="150">
        <f t="shared" si="1001"/>
        <v>0</v>
      </c>
    </row>
    <row r="533" spans="1:37" x14ac:dyDescent="0.15">
      <c r="A533" s="248"/>
      <c r="B533" s="100">
        <v>2018</v>
      </c>
      <c r="C533" s="156" t="s">
        <v>81</v>
      </c>
      <c r="D533" s="143" t="s">
        <v>81</v>
      </c>
      <c r="E533" s="157" t="s">
        <v>81</v>
      </c>
      <c r="F533" s="143" t="s">
        <v>81</v>
      </c>
      <c r="G533" s="144" t="s">
        <v>81</v>
      </c>
      <c r="H533" s="145" t="s">
        <v>81</v>
      </c>
      <c r="I533" s="141">
        <f>'2018 CER'!$AL$3</f>
        <v>0</v>
      </c>
      <c r="J533" s="141">
        <f>'2018 CER'!$B$39</f>
        <v>0</v>
      </c>
      <c r="K533" s="148">
        <f t="shared" si="996"/>
        <v>0</v>
      </c>
      <c r="L533" s="141">
        <v>0</v>
      </c>
      <c r="M533" s="149" t="str">
        <f>Account_CP1!$DR$43</f>
        <v>n/a</v>
      </c>
      <c r="N533" s="141" t="str">
        <f>Account_CP1!$DS$43</f>
        <v>n/a</v>
      </c>
      <c r="O533" s="141" t="str">
        <f>Account_CP1!$DT$43</f>
        <v>n/a</v>
      </c>
      <c r="P533" s="141" t="s">
        <v>81</v>
      </c>
      <c r="Q533" s="150" t="s">
        <v>81</v>
      </c>
      <c r="R533" s="143" t="s">
        <v>81</v>
      </c>
      <c r="S533" s="143" t="s">
        <v>81</v>
      </c>
      <c r="T533" s="148" t="s">
        <v>81</v>
      </c>
      <c r="U533" s="141">
        <v>0</v>
      </c>
      <c r="V533" s="149" t="s">
        <v>81</v>
      </c>
      <c r="W533" s="141" t="s">
        <v>81</v>
      </c>
      <c r="X533" s="150" t="s">
        <v>81</v>
      </c>
      <c r="Y533" s="141" t="s">
        <v>81</v>
      </c>
      <c r="Z533" s="141" t="s">
        <v>81</v>
      </c>
      <c r="AA533" s="157" t="s">
        <v>81</v>
      </c>
      <c r="AB533" s="149" t="s">
        <v>81</v>
      </c>
      <c r="AC533" s="141" t="s">
        <v>81</v>
      </c>
      <c r="AD533" s="150" t="s">
        <v>81</v>
      </c>
      <c r="AE533" s="141">
        <f t="shared" ref="AE533:AF535" si="1002">SUM(I533)</f>
        <v>0</v>
      </c>
      <c r="AF533" s="141">
        <f t="shared" si="1002"/>
        <v>0</v>
      </c>
      <c r="AG533" s="155">
        <f t="shared" si="999"/>
        <v>0</v>
      </c>
      <c r="AH533" s="149">
        <f t="shared" si="890"/>
        <v>0</v>
      </c>
      <c r="AI533" s="149">
        <f t="shared" si="1001"/>
        <v>0</v>
      </c>
      <c r="AJ533" s="141">
        <f t="shared" si="1001"/>
        <v>0</v>
      </c>
      <c r="AK533" s="150">
        <f t="shared" si="1001"/>
        <v>0</v>
      </c>
    </row>
    <row r="534" spans="1:37" x14ac:dyDescent="0.15">
      <c r="A534" s="248"/>
      <c r="B534" s="100">
        <v>2017</v>
      </c>
      <c r="C534" s="156" t="s">
        <v>81</v>
      </c>
      <c r="D534" s="143" t="s">
        <v>81</v>
      </c>
      <c r="E534" s="157" t="s">
        <v>81</v>
      </c>
      <c r="F534" s="143" t="s">
        <v>81</v>
      </c>
      <c r="G534" s="144" t="s">
        <v>81</v>
      </c>
      <c r="H534" s="145" t="s">
        <v>81</v>
      </c>
      <c r="I534" s="141">
        <f>'2017 CER'!$AL$3</f>
        <v>0</v>
      </c>
      <c r="J534" s="141">
        <f>'2017 CER'!$B$39</f>
        <v>0</v>
      </c>
      <c r="K534" s="148">
        <f t="shared" si="996"/>
        <v>0</v>
      </c>
      <c r="L534" s="141">
        <v>0</v>
      </c>
      <c r="M534" s="173">
        <f>Account_CP1!$DL$43-Account_CP1!$DF$43</f>
        <v>0</v>
      </c>
      <c r="N534" s="175">
        <f>Account_CP1!$DM$43-Account_CP1!$DG$43</f>
        <v>0</v>
      </c>
      <c r="O534" s="175">
        <f>Account_CP1!$DN$43-Account_CP1!$DH$43</f>
        <v>0</v>
      </c>
      <c r="P534" s="141" t="s">
        <v>81</v>
      </c>
      <c r="Q534" s="150" t="s">
        <v>81</v>
      </c>
      <c r="R534" s="143" t="s">
        <v>81</v>
      </c>
      <c r="S534" s="143" t="s">
        <v>81</v>
      </c>
      <c r="T534" s="148" t="s">
        <v>81</v>
      </c>
      <c r="U534" s="141">
        <v>0</v>
      </c>
      <c r="V534" s="149" t="s">
        <v>81</v>
      </c>
      <c r="W534" s="141" t="s">
        <v>81</v>
      </c>
      <c r="X534" s="150" t="s">
        <v>81</v>
      </c>
      <c r="Y534" s="141" t="s">
        <v>81</v>
      </c>
      <c r="Z534" s="141" t="s">
        <v>81</v>
      </c>
      <c r="AA534" s="157" t="s">
        <v>81</v>
      </c>
      <c r="AB534" s="149" t="s">
        <v>81</v>
      </c>
      <c r="AC534" s="141" t="s">
        <v>81</v>
      </c>
      <c r="AD534" s="150" t="s">
        <v>81</v>
      </c>
      <c r="AE534" s="141">
        <f t="shared" si="1002"/>
        <v>0</v>
      </c>
      <c r="AF534" s="141">
        <f t="shared" si="1002"/>
        <v>0</v>
      </c>
      <c r="AG534" s="155">
        <f t="shared" si="999"/>
        <v>0</v>
      </c>
      <c r="AH534" s="149">
        <f t="shared" si="890"/>
        <v>0</v>
      </c>
      <c r="AI534" s="149">
        <f t="shared" si="1001"/>
        <v>0</v>
      </c>
      <c r="AJ534" s="141">
        <f t="shared" si="1001"/>
        <v>0</v>
      </c>
      <c r="AK534" s="150">
        <f t="shared" si="1001"/>
        <v>0</v>
      </c>
    </row>
    <row r="535" spans="1:37" x14ac:dyDescent="0.15">
      <c r="A535" s="248"/>
      <c r="B535" s="101">
        <v>2016</v>
      </c>
      <c r="C535" s="156" t="s">
        <v>81</v>
      </c>
      <c r="D535" s="143" t="s">
        <v>81</v>
      </c>
      <c r="E535" s="157" t="s">
        <v>81</v>
      </c>
      <c r="F535" s="143" t="s">
        <v>81</v>
      </c>
      <c r="G535" s="144" t="s">
        <v>81</v>
      </c>
      <c r="H535" s="145" t="s">
        <v>81</v>
      </c>
      <c r="I535" s="141">
        <f>'2016 CER'!AL3</f>
        <v>0</v>
      </c>
      <c r="J535" s="141">
        <f>'2016 CER'!B39</f>
        <v>0</v>
      </c>
      <c r="K535" s="148">
        <f t="shared" si="996"/>
        <v>0</v>
      </c>
      <c r="L535" s="141">
        <v>0</v>
      </c>
      <c r="M535" s="173">
        <f>Account_CP1!DF43-Account_CP1!CZ43</f>
        <v>0</v>
      </c>
      <c r="N535" s="175">
        <f>Account_CP1!DG43-Account_CP1!DA43</f>
        <v>0</v>
      </c>
      <c r="O535" s="175">
        <f>Account_CP1!DH43-Account_CP1!DB43</f>
        <v>0</v>
      </c>
      <c r="P535" s="141" t="s">
        <v>81</v>
      </c>
      <c r="Q535" s="150" t="s">
        <v>81</v>
      </c>
      <c r="R535" s="143" t="s">
        <v>81</v>
      </c>
      <c r="S535" s="143" t="s">
        <v>81</v>
      </c>
      <c r="T535" s="148" t="s">
        <v>81</v>
      </c>
      <c r="U535" s="141">
        <v>0</v>
      </c>
      <c r="V535" s="149" t="s">
        <v>81</v>
      </c>
      <c r="W535" s="141" t="s">
        <v>81</v>
      </c>
      <c r="X535" s="150" t="s">
        <v>81</v>
      </c>
      <c r="Y535" s="141" t="s">
        <v>81</v>
      </c>
      <c r="Z535" s="141" t="s">
        <v>81</v>
      </c>
      <c r="AA535" s="157" t="s">
        <v>81</v>
      </c>
      <c r="AB535" s="149" t="s">
        <v>81</v>
      </c>
      <c r="AC535" s="141" t="s">
        <v>81</v>
      </c>
      <c r="AD535" s="150" t="s">
        <v>81</v>
      </c>
      <c r="AE535" s="141">
        <f t="shared" si="1002"/>
        <v>0</v>
      </c>
      <c r="AF535" s="141">
        <f t="shared" si="1002"/>
        <v>0</v>
      </c>
      <c r="AG535" s="155">
        <f t="shared" si="999"/>
        <v>0</v>
      </c>
      <c r="AH535" s="149">
        <f t="shared" si="890"/>
        <v>0</v>
      </c>
      <c r="AI535" s="149">
        <f t="shared" si="1001"/>
        <v>0</v>
      </c>
      <c r="AJ535" s="141">
        <f t="shared" si="1001"/>
        <v>0</v>
      </c>
      <c r="AK535" s="150">
        <f t="shared" si="1001"/>
        <v>0</v>
      </c>
    </row>
    <row r="536" spans="1:37" x14ac:dyDescent="0.15">
      <c r="A536" s="248"/>
      <c r="B536" s="101">
        <v>2015</v>
      </c>
      <c r="C536" s="156">
        <f>'2015 AAU'!AK3</f>
        <v>0</v>
      </c>
      <c r="D536" s="143">
        <f>'2015 AAU'!B38</f>
        <v>0</v>
      </c>
      <c r="E536" s="157">
        <f t="shared" ref="E536:E543" si="1003">C536-D536</f>
        <v>0</v>
      </c>
      <c r="F536" s="143">
        <f>Account_CP1!AX43</f>
        <v>471255</v>
      </c>
      <c r="G536" s="144">
        <f>Account_CP1!AY43</f>
        <v>0</v>
      </c>
      <c r="H536" s="145">
        <f>Account_CP1!AZ43</f>
        <v>0</v>
      </c>
      <c r="I536" s="141">
        <f>'2015 CER'!AL3</f>
        <v>0</v>
      </c>
      <c r="J536" s="141">
        <f>'2015 CER'!B39</f>
        <v>0</v>
      </c>
      <c r="K536" s="148">
        <f t="shared" si="996"/>
        <v>0</v>
      </c>
      <c r="L536" s="141">
        <v>0</v>
      </c>
      <c r="M536" s="173">
        <f>Account_CP1!CZ43-Account_CP1!CT43</f>
        <v>0</v>
      </c>
      <c r="N536" s="175">
        <f>Account_CP1!DA43-Account_CP1!CU43</f>
        <v>0</v>
      </c>
      <c r="O536" s="175">
        <f>Account_CP1!DB43-Account_CP1!CV43</f>
        <v>0</v>
      </c>
      <c r="P536" s="141" t="s">
        <v>81</v>
      </c>
      <c r="Q536" s="150" t="s">
        <v>81</v>
      </c>
      <c r="R536" s="143">
        <f>'2015 ERU'!AK3</f>
        <v>0</v>
      </c>
      <c r="S536" s="143">
        <f>'2015 ERU'!B38</f>
        <v>0</v>
      </c>
      <c r="T536" s="148">
        <f t="shared" ref="T536:T543" si="1004">R536-S536</f>
        <v>0</v>
      </c>
      <c r="U536" s="141">
        <v>0</v>
      </c>
      <c r="V536" s="149">
        <f>Account_CP1!GF43</f>
        <v>0</v>
      </c>
      <c r="W536" s="141">
        <f>Account_CP1!GG43</f>
        <v>0</v>
      </c>
      <c r="X536" s="150">
        <f>Account_CP1!GH43</f>
        <v>0</v>
      </c>
      <c r="Y536" s="141">
        <v>0</v>
      </c>
      <c r="Z536" s="141">
        <v>0</v>
      </c>
      <c r="AA536" s="157">
        <f t="shared" ref="AA536:AA543" si="1005">Y536-Z536</f>
        <v>0</v>
      </c>
      <c r="AB536" s="149">
        <f>Account_CP1!HJ43</f>
        <v>0</v>
      </c>
      <c r="AC536" s="143">
        <f>Account_CP1!HK43</f>
        <v>0</v>
      </c>
      <c r="AD536" s="171">
        <f>Account_CP1!HL43</f>
        <v>0</v>
      </c>
      <c r="AE536" s="143">
        <f t="shared" ref="AE536:AF543" si="1006">SUM(C536+I536+R536+Y536)</f>
        <v>0</v>
      </c>
      <c r="AF536" s="143">
        <f t="shared" si="1006"/>
        <v>0</v>
      </c>
      <c r="AG536" s="155">
        <f t="shared" si="999"/>
        <v>0</v>
      </c>
      <c r="AH536" s="149">
        <f t="shared" si="890"/>
        <v>0</v>
      </c>
      <c r="AI536" s="149">
        <f t="shared" si="1001"/>
        <v>471255</v>
      </c>
      <c r="AJ536" s="141">
        <f t="shared" si="1001"/>
        <v>0</v>
      </c>
      <c r="AK536" s="150">
        <f t="shared" si="1001"/>
        <v>0</v>
      </c>
    </row>
    <row r="537" spans="1:37" x14ac:dyDescent="0.15">
      <c r="A537" s="248"/>
      <c r="B537" s="101">
        <v>2014</v>
      </c>
      <c r="C537" s="156">
        <f>'2014 AAU'!AK3</f>
        <v>0</v>
      </c>
      <c r="D537" s="143">
        <f>'2014 AAU'!B38</f>
        <v>0</v>
      </c>
      <c r="E537" s="157">
        <f t="shared" si="1003"/>
        <v>0</v>
      </c>
      <c r="F537" s="143">
        <f>Account_CP1!AR43</f>
        <v>0</v>
      </c>
      <c r="G537" s="144">
        <f>Account_CP1!AS43</f>
        <v>0</v>
      </c>
      <c r="H537" s="145">
        <f>Account_CP1!AT43</f>
        <v>0</v>
      </c>
      <c r="I537" s="141">
        <f>'2014 CER'!AL3</f>
        <v>0</v>
      </c>
      <c r="J537" s="141">
        <f>'2014 CER'!B39</f>
        <v>0</v>
      </c>
      <c r="K537" s="148">
        <f t="shared" si="996"/>
        <v>0</v>
      </c>
      <c r="L537" s="141">
        <v>0</v>
      </c>
      <c r="M537" s="173">
        <f>Account_CP1!CT43-Account_CP1!CN43</f>
        <v>0</v>
      </c>
      <c r="N537" s="175">
        <f>Account_CP1!CU43-Account_CP1!CO43</f>
        <v>0</v>
      </c>
      <c r="O537" s="175">
        <f>Account_CP1!CV43-Account_CP1!CP43</f>
        <v>0</v>
      </c>
      <c r="P537" s="141" t="s">
        <v>81</v>
      </c>
      <c r="Q537" s="150" t="s">
        <v>81</v>
      </c>
      <c r="R537" s="143">
        <f>'2014 ERU'!AK3</f>
        <v>0</v>
      </c>
      <c r="S537" s="143">
        <f>'2014 ERU'!B38</f>
        <v>0</v>
      </c>
      <c r="T537" s="148">
        <f t="shared" si="1004"/>
        <v>0</v>
      </c>
      <c r="U537" s="141">
        <v>0</v>
      </c>
      <c r="V537" s="149">
        <f>Account_CP1!FZ43</f>
        <v>0</v>
      </c>
      <c r="W537" s="141">
        <f>Account_CP1!GA43</f>
        <v>0</v>
      </c>
      <c r="X537" s="150">
        <f>Account_CP1!GB43</f>
        <v>0</v>
      </c>
      <c r="Y537" s="141">
        <v>0</v>
      </c>
      <c r="Z537" s="141">
        <v>0</v>
      </c>
      <c r="AA537" s="157">
        <f t="shared" si="1005"/>
        <v>0</v>
      </c>
      <c r="AB537" s="149">
        <f>Account_CP1!HD43</f>
        <v>0</v>
      </c>
      <c r="AC537" s="143">
        <f>Account_CP1!HE43</f>
        <v>0</v>
      </c>
      <c r="AD537" s="171">
        <f>Account_CP1!HF43</f>
        <v>0</v>
      </c>
      <c r="AE537" s="143">
        <f t="shared" si="1006"/>
        <v>0</v>
      </c>
      <c r="AF537" s="143">
        <f t="shared" si="1006"/>
        <v>0</v>
      </c>
      <c r="AG537" s="155">
        <f t="shared" si="999"/>
        <v>0</v>
      </c>
      <c r="AH537" s="149">
        <f t="shared" si="890"/>
        <v>0</v>
      </c>
      <c r="AI537" s="149">
        <f t="shared" si="1001"/>
        <v>0</v>
      </c>
      <c r="AJ537" s="141">
        <f t="shared" si="1001"/>
        <v>0</v>
      </c>
      <c r="AK537" s="150">
        <f t="shared" si="1001"/>
        <v>0</v>
      </c>
    </row>
    <row r="538" spans="1:37" x14ac:dyDescent="0.15">
      <c r="A538" s="248"/>
      <c r="B538" s="101">
        <v>2013</v>
      </c>
      <c r="C538" s="156">
        <f>'2013 AAU'!AK3</f>
        <v>0</v>
      </c>
      <c r="D538" s="143">
        <f>'2013 AAU'!B38</f>
        <v>0</v>
      </c>
      <c r="E538" s="157">
        <f t="shared" si="1003"/>
        <v>0</v>
      </c>
      <c r="F538" s="143">
        <f>Account_CP1!AL43</f>
        <v>0</v>
      </c>
      <c r="G538" s="144">
        <f>Account_CP1!AM43</f>
        <v>0</v>
      </c>
      <c r="H538" s="145">
        <f>Account_CP1!AN43</f>
        <v>0</v>
      </c>
      <c r="I538" s="141">
        <f>'2013 CER'!AL3</f>
        <v>0</v>
      </c>
      <c r="J538" s="141">
        <f>'2013 CER'!B39</f>
        <v>0</v>
      </c>
      <c r="K538" s="148">
        <f t="shared" si="996"/>
        <v>0</v>
      </c>
      <c r="L538" s="141">
        <v>0</v>
      </c>
      <c r="M538" s="173">
        <f>Account_CP1!CN43</f>
        <v>0</v>
      </c>
      <c r="N538" s="175">
        <f>Account_CP1!CO43</f>
        <v>0</v>
      </c>
      <c r="O538" s="175">
        <f>Account_CP1!CP43</f>
        <v>0</v>
      </c>
      <c r="P538" s="141" t="s">
        <v>81</v>
      </c>
      <c r="Q538" s="150" t="s">
        <v>81</v>
      </c>
      <c r="R538" s="143">
        <f>'2013 ERU'!AK3</f>
        <v>0</v>
      </c>
      <c r="S538" s="143">
        <f>'2013 ERU'!B38</f>
        <v>0</v>
      </c>
      <c r="T538" s="148">
        <f t="shared" si="1004"/>
        <v>0</v>
      </c>
      <c r="U538" s="141">
        <v>0</v>
      </c>
      <c r="V538" s="182">
        <f>Account_CP1!FT43</f>
        <v>0</v>
      </c>
      <c r="W538" s="141">
        <f>Account_CP1!FU43</f>
        <v>0</v>
      </c>
      <c r="X538" s="150">
        <f>Account_CP1!FV43</f>
        <v>0</v>
      </c>
      <c r="Y538" s="141">
        <v>0</v>
      </c>
      <c r="Z538" s="141">
        <v>0</v>
      </c>
      <c r="AA538" s="157">
        <f t="shared" si="1005"/>
        <v>0</v>
      </c>
      <c r="AB538" s="149">
        <f>Account_CP1!GX43</f>
        <v>0</v>
      </c>
      <c r="AC538" s="143">
        <f>Account_CP1!GY43</f>
        <v>0</v>
      </c>
      <c r="AD538" s="171">
        <f>Account_CP1!GZ43</f>
        <v>0</v>
      </c>
      <c r="AE538" s="143">
        <f t="shared" si="1006"/>
        <v>0</v>
      </c>
      <c r="AF538" s="143">
        <f t="shared" si="1006"/>
        <v>0</v>
      </c>
      <c r="AG538" s="155">
        <f t="shared" si="999"/>
        <v>0</v>
      </c>
      <c r="AH538" s="149">
        <f t="shared" si="890"/>
        <v>0</v>
      </c>
      <c r="AI538" s="149">
        <f t="shared" si="1001"/>
        <v>0</v>
      </c>
      <c r="AJ538" s="141">
        <f t="shared" si="1001"/>
        <v>0</v>
      </c>
      <c r="AK538" s="150">
        <f t="shared" si="1001"/>
        <v>0</v>
      </c>
    </row>
    <row r="539" spans="1:37" x14ac:dyDescent="0.15">
      <c r="A539" s="248"/>
      <c r="B539" s="101">
        <v>2012</v>
      </c>
      <c r="C539" s="156">
        <f>'2012 AAU'!AK3</f>
        <v>0</v>
      </c>
      <c r="D539" s="143">
        <f>'2012 AAU'!B38</f>
        <v>0</v>
      </c>
      <c r="E539" s="157">
        <f t="shared" si="1003"/>
        <v>0</v>
      </c>
      <c r="F539" s="143" t="str">
        <f>Account_CP1!AF43</f>
        <v>n/a</v>
      </c>
      <c r="G539" s="144" t="str">
        <f>Account_CP1!AG43</f>
        <v>n/a</v>
      </c>
      <c r="H539" s="145" t="str">
        <f>Account_CP1!AH43</f>
        <v>n/a</v>
      </c>
      <c r="I539" s="141">
        <f>'2012 CER'!AL3</f>
        <v>0</v>
      </c>
      <c r="J539" s="141">
        <f>'2012 CER'!B39</f>
        <v>0</v>
      </c>
      <c r="K539" s="148">
        <f t="shared" si="996"/>
        <v>0</v>
      </c>
      <c r="L539" s="141">
        <v>0</v>
      </c>
      <c r="M539" s="149" t="str">
        <f>Account_CP1!CH43</f>
        <v>n/a</v>
      </c>
      <c r="N539" s="141" t="str">
        <f>Account_CP1!CI43</f>
        <v>n/a</v>
      </c>
      <c r="O539" s="141" t="str">
        <f>Account_CP1!CJ43</f>
        <v>n/a</v>
      </c>
      <c r="P539" s="141" t="s">
        <v>81</v>
      </c>
      <c r="Q539" s="150" t="s">
        <v>81</v>
      </c>
      <c r="R539" s="143">
        <f>'2012 ERU'!AK3</f>
        <v>0</v>
      </c>
      <c r="S539" s="143">
        <f>'2012 ERU'!B38</f>
        <v>0</v>
      </c>
      <c r="T539" s="148">
        <f t="shared" si="1004"/>
        <v>0</v>
      </c>
      <c r="U539" s="141">
        <v>0</v>
      </c>
      <c r="V539" s="149" t="str">
        <f>Account_CP1!FN43</f>
        <v>n/a</v>
      </c>
      <c r="W539" s="141" t="str">
        <f>Account_CP1!FO43</f>
        <v>n/a</v>
      </c>
      <c r="X539" s="150" t="str">
        <f>Account_CP1!FP43</f>
        <v>n/a</v>
      </c>
      <c r="Y539" s="143">
        <f>'2012 RMU'!AK3</f>
        <v>0</v>
      </c>
      <c r="Z539" s="143">
        <f>'2012 RMU'!B38</f>
        <v>0</v>
      </c>
      <c r="AA539" s="157">
        <f t="shared" si="1005"/>
        <v>0</v>
      </c>
      <c r="AB539" s="149" t="str">
        <f>Account_CP1!GR43</f>
        <v>n/a</v>
      </c>
      <c r="AC539" s="143" t="str">
        <f>Account_CP1!GS43</f>
        <v>n/a</v>
      </c>
      <c r="AD539" s="171" t="str">
        <f>Account_CP1!GT43</f>
        <v>n/a</v>
      </c>
      <c r="AE539" s="143">
        <f t="shared" si="1006"/>
        <v>0</v>
      </c>
      <c r="AF539" s="143">
        <f t="shared" si="1006"/>
        <v>0</v>
      </c>
      <c r="AG539" s="155">
        <f t="shared" si="999"/>
        <v>0</v>
      </c>
      <c r="AH539" s="149">
        <f t="shared" si="890"/>
        <v>0</v>
      </c>
      <c r="AI539" s="149">
        <f t="shared" si="1001"/>
        <v>0</v>
      </c>
      <c r="AJ539" s="141">
        <f t="shared" si="1001"/>
        <v>0</v>
      </c>
      <c r="AK539" s="150">
        <f t="shared" si="1001"/>
        <v>0</v>
      </c>
    </row>
    <row r="540" spans="1:37" x14ac:dyDescent="0.15">
      <c r="A540" s="248"/>
      <c r="B540" s="101">
        <v>2011</v>
      </c>
      <c r="C540" s="156">
        <f>'2011 AAU'!AK3</f>
        <v>0</v>
      </c>
      <c r="D540" s="143">
        <f>'2011 AAU'!B38</f>
        <v>0</v>
      </c>
      <c r="E540" s="157">
        <f t="shared" si="1003"/>
        <v>0</v>
      </c>
      <c r="F540" s="143" t="str">
        <f>Account_CP1!Z43</f>
        <v>n/a</v>
      </c>
      <c r="G540" s="144" t="str">
        <f>Account_CP1!AA43</f>
        <v>n/a</v>
      </c>
      <c r="H540" s="145" t="str">
        <f>Account_CP1!AB43</f>
        <v>n/a</v>
      </c>
      <c r="I540" s="141">
        <f>'2011 CER'!AL3</f>
        <v>0</v>
      </c>
      <c r="J540" s="141">
        <f>'2011 CER'!B39</f>
        <v>0</v>
      </c>
      <c r="K540" s="148">
        <f t="shared" si="996"/>
        <v>0</v>
      </c>
      <c r="L540" s="141">
        <v>0</v>
      </c>
      <c r="M540" s="149" t="str">
        <f>Account_CP1!CB43</f>
        <v>n/a</v>
      </c>
      <c r="N540" s="141" t="str">
        <f>Account_CP1!CC43</f>
        <v>n/a</v>
      </c>
      <c r="O540" s="141" t="str">
        <f>Account_CP1!CD43</f>
        <v>n/a</v>
      </c>
      <c r="P540" s="141" t="s">
        <v>81</v>
      </c>
      <c r="Q540" s="150" t="s">
        <v>81</v>
      </c>
      <c r="R540" s="143">
        <f>'2011 ERU'!AK3</f>
        <v>0</v>
      </c>
      <c r="S540" s="143">
        <f>'2011 ERU'!B38</f>
        <v>0</v>
      </c>
      <c r="T540" s="148">
        <f t="shared" si="1004"/>
        <v>0</v>
      </c>
      <c r="U540" s="141">
        <v>0</v>
      </c>
      <c r="V540" s="149" t="str">
        <f>Account_CP1!FH43</f>
        <v>n/a</v>
      </c>
      <c r="W540" s="141" t="str">
        <f>Account_CP1!FI43</f>
        <v>n/a</v>
      </c>
      <c r="X540" s="150" t="str">
        <f>Account_CP1!FJ43</f>
        <v>n/a</v>
      </c>
      <c r="Y540" s="143">
        <f>'2011 RMU'!AK3</f>
        <v>0</v>
      </c>
      <c r="Z540" s="143">
        <f>'2011 RMU'!B38</f>
        <v>0</v>
      </c>
      <c r="AA540" s="157">
        <f t="shared" si="1005"/>
        <v>0</v>
      </c>
      <c r="AB540" s="149" t="str">
        <f>Account_CP1!GL43</f>
        <v>n/a</v>
      </c>
      <c r="AC540" s="143" t="str">
        <f>Account_CP1!GM43</f>
        <v>n/a</v>
      </c>
      <c r="AD540" s="171" t="str">
        <f>Account_CP1!GN43</f>
        <v>n/a</v>
      </c>
      <c r="AE540" s="143">
        <f t="shared" si="1006"/>
        <v>0</v>
      </c>
      <c r="AF540" s="143">
        <f t="shared" si="1006"/>
        <v>0</v>
      </c>
      <c r="AG540" s="155">
        <f t="shared" si="999"/>
        <v>0</v>
      </c>
      <c r="AH540" s="149">
        <f t="shared" si="890"/>
        <v>0</v>
      </c>
      <c r="AI540" s="149">
        <f t="shared" si="1001"/>
        <v>0</v>
      </c>
      <c r="AJ540" s="141">
        <f t="shared" si="1001"/>
        <v>0</v>
      </c>
      <c r="AK540" s="150">
        <f t="shared" si="1001"/>
        <v>0</v>
      </c>
    </row>
    <row r="541" spans="1:37" x14ac:dyDescent="0.15">
      <c r="A541" s="248"/>
      <c r="B541" s="101">
        <v>2010</v>
      </c>
      <c r="C541" s="156">
        <f>'2010 AAU'!AK3</f>
        <v>0</v>
      </c>
      <c r="D541" s="143">
        <f>'2010 AAU'!B38</f>
        <v>0</v>
      </c>
      <c r="E541" s="157">
        <f t="shared" si="1003"/>
        <v>0</v>
      </c>
      <c r="F541" s="143" t="str">
        <f>Account_CP1!T43</f>
        <v>n/a</v>
      </c>
      <c r="G541" s="144" t="str">
        <f>Account_CP1!U43</f>
        <v>n/a</v>
      </c>
      <c r="H541" s="145" t="str">
        <f>Account_CP1!V43</f>
        <v>n/a</v>
      </c>
      <c r="I541" s="141">
        <f>'2010 CER'!AL3</f>
        <v>0</v>
      </c>
      <c r="J541" s="141">
        <f>'2010 CER'!B39</f>
        <v>0</v>
      </c>
      <c r="K541" s="148">
        <f t="shared" si="996"/>
        <v>0</v>
      </c>
      <c r="L541" s="141">
        <v>0</v>
      </c>
      <c r="M541" s="149" t="str">
        <f>Account_CP1!BV43</f>
        <v>n/a</v>
      </c>
      <c r="N541" s="141" t="str">
        <f>Account_CP1!BW43</f>
        <v>n/a</v>
      </c>
      <c r="O541" s="141" t="str">
        <f>Account_CP1!BX43</f>
        <v>n/a</v>
      </c>
      <c r="P541" s="141" t="s">
        <v>81</v>
      </c>
      <c r="Q541" s="150" t="s">
        <v>81</v>
      </c>
      <c r="R541" s="143">
        <f>'2010 ERU'!AK3</f>
        <v>0</v>
      </c>
      <c r="S541" s="143">
        <f>'2010 ERU'!B38</f>
        <v>0</v>
      </c>
      <c r="T541" s="148">
        <f t="shared" si="1004"/>
        <v>0</v>
      </c>
      <c r="U541" s="141">
        <v>0</v>
      </c>
      <c r="V541" s="149" t="str">
        <f>Account_CP1!FB43</f>
        <v>n/a</v>
      </c>
      <c r="W541" s="141" t="str">
        <f>Account_CP1!FC43</f>
        <v>n/a</v>
      </c>
      <c r="X541" s="150" t="str">
        <f>Account_CP1!FD43</f>
        <v>n/a</v>
      </c>
      <c r="Y541" s="143">
        <v>0</v>
      </c>
      <c r="Z541" s="143">
        <v>0</v>
      </c>
      <c r="AA541" s="157">
        <f t="shared" si="1005"/>
        <v>0</v>
      </c>
      <c r="AB541" s="149" t="s">
        <v>81</v>
      </c>
      <c r="AC541" s="143" t="s">
        <v>81</v>
      </c>
      <c r="AD541" s="171" t="s">
        <v>81</v>
      </c>
      <c r="AE541" s="143">
        <f t="shared" si="1006"/>
        <v>0</v>
      </c>
      <c r="AF541" s="143">
        <f t="shared" si="1006"/>
        <v>0</v>
      </c>
      <c r="AG541" s="155">
        <f t="shared" si="999"/>
        <v>0</v>
      </c>
      <c r="AH541" s="149">
        <f t="shared" si="890"/>
        <v>0</v>
      </c>
      <c r="AI541" s="149">
        <f t="shared" si="1001"/>
        <v>0</v>
      </c>
      <c r="AJ541" s="141">
        <f t="shared" si="1001"/>
        <v>0</v>
      </c>
      <c r="AK541" s="150">
        <f t="shared" si="1001"/>
        <v>0</v>
      </c>
    </row>
    <row r="542" spans="1:37" x14ac:dyDescent="0.15">
      <c r="A542" s="248"/>
      <c r="B542" s="101">
        <v>2009</v>
      </c>
      <c r="C542" s="156">
        <f>'2009 AAU'!AK3</f>
        <v>0</v>
      </c>
      <c r="D542" s="143">
        <f>'2009 AAU'!B38</f>
        <v>0</v>
      </c>
      <c r="E542" s="157">
        <f t="shared" si="1003"/>
        <v>0</v>
      </c>
      <c r="F542" s="143" t="str">
        <f>Account_CP1!N43</f>
        <v>n/a</v>
      </c>
      <c r="G542" s="144" t="str">
        <f>Account_CP1!O43</f>
        <v>n/a</v>
      </c>
      <c r="H542" s="145" t="str">
        <f>Account_CP1!P43</f>
        <v>n/a</v>
      </c>
      <c r="I542" s="141">
        <f>'2009 CER'!AL3</f>
        <v>0</v>
      </c>
      <c r="J542" s="141">
        <f>'2009 CER'!B39</f>
        <v>0</v>
      </c>
      <c r="K542" s="148">
        <f t="shared" si="996"/>
        <v>0</v>
      </c>
      <c r="L542" s="141">
        <v>0</v>
      </c>
      <c r="M542" s="149" t="str">
        <f>Account_CP1!BP43</f>
        <v>n/a</v>
      </c>
      <c r="N542" s="141" t="str">
        <f>Account_CP1!BQ43</f>
        <v>n/a</v>
      </c>
      <c r="O542" s="141" t="str">
        <f>Account_CP1!BR43</f>
        <v>n/a</v>
      </c>
      <c r="P542" s="141" t="s">
        <v>81</v>
      </c>
      <c r="Q542" s="150" t="s">
        <v>81</v>
      </c>
      <c r="R542" s="143">
        <f>'2009 ERU'!AK3</f>
        <v>0</v>
      </c>
      <c r="S542" s="143">
        <f>'2009 ERU'!B38</f>
        <v>0</v>
      </c>
      <c r="T542" s="148">
        <f t="shared" si="1004"/>
        <v>0</v>
      </c>
      <c r="U542" s="141">
        <v>0</v>
      </c>
      <c r="V542" s="149" t="str">
        <f>Account_CP1!EV43</f>
        <v>n/a</v>
      </c>
      <c r="W542" s="141" t="str">
        <f>Account_CP1!EW43</f>
        <v>n/a</v>
      </c>
      <c r="X542" s="150" t="str">
        <f>Account_CP1!EX43</f>
        <v>n/a</v>
      </c>
      <c r="Y542" s="143">
        <v>0</v>
      </c>
      <c r="Z542" s="143">
        <v>0</v>
      </c>
      <c r="AA542" s="157">
        <f t="shared" si="1005"/>
        <v>0</v>
      </c>
      <c r="AB542" s="149" t="s">
        <v>81</v>
      </c>
      <c r="AC542" s="143" t="s">
        <v>81</v>
      </c>
      <c r="AD542" s="171" t="s">
        <v>81</v>
      </c>
      <c r="AE542" s="143">
        <f t="shared" si="1006"/>
        <v>0</v>
      </c>
      <c r="AF542" s="143">
        <f t="shared" si="1006"/>
        <v>0</v>
      </c>
      <c r="AG542" s="155">
        <f t="shared" si="999"/>
        <v>0</v>
      </c>
      <c r="AH542" s="149">
        <f t="shared" si="890"/>
        <v>0</v>
      </c>
      <c r="AI542" s="149">
        <f t="shared" si="1001"/>
        <v>0</v>
      </c>
      <c r="AJ542" s="141">
        <f t="shared" si="1001"/>
        <v>0</v>
      </c>
      <c r="AK542" s="150">
        <f t="shared" si="1001"/>
        <v>0</v>
      </c>
    </row>
    <row r="543" spans="1:37" x14ac:dyDescent="0.15">
      <c r="A543" s="248"/>
      <c r="B543" s="101">
        <v>2008</v>
      </c>
      <c r="C543" s="156">
        <f>'2008 AAU'!AK3</f>
        <v>0</v>
      </c>
      <c r="D543" s="143">
        <f>'2008 AAU'!B38</f>
        <v>0</v>
      </c>
      <c r="E543" s="157">
        <f t="shared" si="1003"/>
        <v>0</v>
      </c>
      <c r="F543" s="143" t="str">
        <f>Account_CP1!H43</f>
        <v>n/a</v>
      </c>
      <c r="G543" s="144" t="str">
        <f>Account_CP1!I43</f>
        <v>n/a</v>
      </c>
      <c r="H543" s="145" t="str">
        <f>Account_CP1!J43</f>
        <v>n/a</v>
      </c>
      <c r="I543" s="141">
        <f>'2008 CER'!AL3</f>
        <v>0</v>
      </c>
      <c r="J543" s="141">
        <f>'2008 CER'!B39</f>
        <v>0</v>
      </c>
      <c r="K543" s="148">
        <f t="shared" si="996"/>
        <v>0</v>
      </c>
      <c r="L543" s="141">
        <v>0</v>
      </c>
      <c r="M543" s="149" t="str">
        <f>Account_CP1!BJ43</f>
        <v>n/a</v>
      </c>
      <c r="N543" s="141" t="str">
        <f>Account_CP1!BK43</f>
        <v>n/a</v>
      </c>
      <c r="O543" s="141" t="str">
        <f>Account_CP1!BL43</f>
        <v>n/a</v>
      </c>
      <c r="P543" s="141" t="s">
        <v>81</v>
      </c>
      <c r="Q543" s="150" t="s">
        <v>81</v>
      </c>
      <c r="R543" s="143">
        <v>0</v>
      </c>
      <c r="S543" s="143">
        <v>0</v>
      </c>
      <c r="T543" s="148">
        <f t="shared" si="1004"/>
        <v>0</v>
      </c>
      <c r="U543" s="141">
        <v>0</v>
      </c>
      <c r="V543" s="149" t="str">
        <f>Account_CP1!EP43</f>
        <v>n/a</v>
      </c>
      <c r="W543" s="141" t="str">
        <f>Account_CP1!EQ43</f>
        <v>n/a</v>
      </c>
      <c r="X543" s="150" t="str">
        <f>Account_CP1!ER43</f>
        <v>n/a</v>
      </c>
      <c r="Y543" s="143">
        <v>0</v>
      </c>
      <c r="Z543" s="143">
        <v>0</v>
      </c>
      <c r="AA543" s="157">
        <f t="shared" si="1005"/>
        <v>0</v>
      </c>
      <c r="AB543" s="149" t="s">
        <v>81</v>
      </c>
      <c r="AC543" s="143" t="s">
        <v>81</v>
      </c>
      <c r="AD543" s="171" t="s">
        <v>81</v>
      </c>
      <c r="AE543" s="143">
        <f t="shared" si="1006"/>
        <v>0</v>
      </c>
      <c r="AF543" s="143">
        <f t="shared" si="1006"/>
        <v>0</v>
      </c>
      <c r="AG543" s="155">
        <f t="shared" si="999"/>
        <v>0</v>
      </c>
      <c r="AH543" s="149">
        <f t="shared" si="890"/>
        <v>0</v>
      </c>
      <c r="AI543" s="149">
        <f t="shared" si="1001"/>
        <v>0</v>
      </c>
      <c r="AJ543" s="141">
        <f t="shared" si="1001"/>
        <v>0</v>
      </c>
      <c r="AK543" s="150">
        <f t="shared" si="1001"/>
        <v>0</v>
      </c>
    </row>
    <row r="544" spans="1:37" ht="15" x14ac:dyDescent="0.15">
      <c r="A544" s="249"/>
      <c r="B544" s="194" t="s">
        <v>233</v>
      </c>
      <c r="C544" s="151">
        <f t="shared" ref="C544:O544" si="1007">SUM(C530:C543)</f>
        <v>0</v>
      </c>
      <c r="D544" s="152">
        <f t="shared" si="1007"/>
        <v>0</v>
      </c>
      <c r="E544" s="153">
        <f t="shared" si="1007"/>
        <v>0</v>
      </c>
      <c r="F544" s="174">
        <f t="shared" si="1007"/>
        <v>471255</v>
      </c>
      <c r="G544" s="174">
        <f t="shared" si="1007"/>
        <v>0</v>
      </c>
      <c r="H544" s="193">
        <f t="shared" si="1007"/>
        <v>0</v>
      </c>
      <c r="I544" s="192">
        <f t="shared" si="1007"/>
        <v>15000</v>
      </c>
      <c r="J544" s="152">
        <f t="shared" si="1007"/>
        <v>0</v>
      </c>
      <c r="K544" s="153">
        <f t="shared" si="1007"/>
        <v>15000</v>
      </c>
      <c r="L544" s="152">
        <f t="shared" si="1007"/>
        <v>0</v>
      </c>
      <c r="M544" s="172">
        <f t="shared" si="1007"/>
        <v>0</v>
      </c>
      <c r="N544" s="172">
        <f t="shared" si="1007"/>
        <v>0</v>
      </c>
      <c r="O544" s="172">
        <f t="shared" si="1007"/>
        <v>0</v>
      </c>
      <c r="P544" s="154" t="s">
        <v>81</v>
      </c>
      <c r="Q544" s="170" t="s">
        <v>81</v>
      </c>
      <c r="R544" s="152">
        <f>SUM(R530:R543)</f>
        <v>0</v>
      </c>
      <c r="S544" s="152">
        <f>SUM(S530:S543)</f>
        <v>0</v>
      </c>
      <c r="T544" s="153">
        <f>SUM(T530:T543)</f>
        <v>0</v>
      </c>
      <c r="U544" s="152">
        <f>SUM(U530:U543)</f>
        <v>0</v>
      </c>
      <c r="V544" s="174">
        <f>SUM(R530:U544)</f>
        <v>0</v>
      </c>
      <c r="W544" s="176">
        <f>SUM(S530:V544)</f>
        <v>0</v>
      </c>
      <c r="X544" s="187">
        <f>SUM(T530:W544)</f>
        <v>0</v>
      </c>
      <c r="Y544" s="152">
        <f t="shared" ref="Y544:AK544" si="1008">SUM(Y530:Y543)</f>
        <v>0</v>
      </c>
      <c r="Z544" s="152">
        <f t="shared" si="1008"/>
        <v>0</v>
      </c>
      <c r="AA544" s="153">
        <f t="shared" si="1008"/>
        <v>0</v>
      </c>
      <c r="AB544" s="172">
        <f t="shared" si="1008"/>
        <v>0</v>
      </c>
      <c r="AC544" s="172">
        <f t="shared" si="1008"/>
        <v>0</v>
      </c>
      <c r="AD544" s="172">
        <f t="shared" si="1008"/>
        <v>0</v>
      </c>
      <c r="AE544" s="152">
        <f t="shared" si="1008"/>
        <v>15000</v>
      </c>
      <c r="AF544" s="152">
        <f t="shared" si="1008"/>
        <v>0</v>
      </c>
      <c r="AG544" s="153">
        <f t="shared" si="1008"/>
        <v>15000</v>
      </c>
      <c r="AH544" s="152">
        <f t="shared" si="1008"/>
        <v>0</v>
      </c>
      <c r="AI544" s="172">
        <f t="shared" si="1008"/>
        <v>471255</v>
      </c>
      <c r="AJ544" s="152">
        <f t="shared" si="1008"/>
        <v>0</v>
      </c>
      <c r="AK544" s="160">
        <f t="shared" si="1008"/>
        <v>0</v>
      </c>
    </row>
    <row r="545" spans="1:37" x14ac:dyDescent="0.15">
      <c r="A545" s="247" t="s">
        <v>179</v>
      </c>
      <c r="B545" s="195">
        <v>2021</v>
      </c>
      <c r="C545" s="156" t="s">
        <v>81</v>
      </c>
      <c r="D545" s="143" t="s">
        <v>81</v>
      </c>
      <c r="E545" s="157" t="s">
        <v>81</v>
      </c>
      <c r="F545" s="143" t="s">
        <v>81</v>
      </c>
      <c r="G545" s="144" t="s">
        <v>81</v>
      </c>
      <c r="H545" s="145" t="s">
        <v>81</v>
      </c>
      <c r="I545" s="141">
        <f>'2021 CER'!$AM$3</f>
        <v>0</v>
      </c>
      <c r="J545" s="141">
        <f>'2021 CER'!$B$40</f>
        <v>0</v>
      </c>
      <c r="K545" s="148">
        <f t="shared" ref="K545" si="1009">I545-J545</f>
        <v>0</v>
      </c>
      <c r="L545" s="141">
        <v>0</v>
      </c>
      <c r="M545" s="149">
        <f>Account_CP1!$EJ$38-Account_CP1!$ED$38</f>
        <v>0</v>
      </c>
      <c r="N545" s="141">
        <f>Account_CP1!$EE$38-Account_CP1!$DY$38</f>
        <v>0</v>
      </c>
      <c r="O545" s="141">
        <f>Account_CP1!$EL$38-Account_CP1!$EF$38</f>
        <v>0</v>
      </c>
      <c r="P545" s="141" t="s">
        <v>81</v>
      </c>
      <c r="Q545" s="150" t="s">
        <v>81</v>
      </c>
      <c r="R545" s="143" t="s">
        <v>81</v>
      </c>
      <c r="S545" s="143" t="s">
        <v>81</v>
      </c>
      <c r="T545" s="148" t="s">
        <v>81</v>
      </c>
      <c r="U545" s="141">
        <v>0</v>
      </c>
      <c r="V545" s="149" t="s">
        <v>81</v>
      </c>
      <c r="W545" s="141" t="s">
        <v>81</v>
      </c>
      <c r="X545" s="150" t="s">
        <v>81</v>
      </c>
      <c r="Y545" s="141" t="s">
        <v>81</v>
      </c>
      <c r="Z545" s="141" t="s">
        <v>81</v>
      </c>
      <c r="AA545" s="157" t="s">
        <v>81</v>
      </c>
      <c r="AB545" s="149" t="s">
        <v>81</v>
      </c>
      <c r="AC545" s="141" t="s">
        <v>81</v>
      </c>
      <c r="AD545" s="150" t="s">
        <v>81</v>
      </c>
      <c r="AE545" s="141">
        <f t="shared" ref="AE545" si="1010">SUM(I545)</f>
        <v>0</v>
      </c>
      <c r="AF545" s="141">
        <f t="shared" ref="AF545" si="1011">SUM(J545)</f>
        <v>0</v>
      </c>
      <c r="AG545" s="155">
        <f t="shared" ref="AG545" si="1012">AE545-AF545</f>
        <v>0</v>
      </c>
      <c r="AH545" s="149">
        <f t="shared" ref="AH545" si="1013">SUM(L545,U545)</f>
        <v>0</v>
      </c>
      <c r="AI545" s="149">
        <f t="shared" ref="AI545" si="1014">SUM(F545,M545,V545,AB545)</f>
        <v>0</v>
      </c>
      <c r="AJ545" s="141">
        <f t="shared" ref="AJ545" si="1015">SUM(G545,N545,W545,AC545)</f>
        <v>0</v>
      </c>
      <c r="AK545" s="150">
        <f t="shared" ref="AK545" si="1016">SUM(H545,O545,X545,AD545)</f>
        <v>0</v>
      </c>
    </row>
    <row r="546" spans="1:37" ht="13.9" customHeight="1" x14ac:dyDescent="0.15">
      <c r="A546" s="248"/>
      <c r="B546" s="195">
        <v>2020</v>
      </c>
      <c r="C546" s="156" t="s">
        <v>81</v>
      </c>
      <c r="D546" s="143" t="s">
        <v>81</v>
      </c>
      <c r="E546" s="157" t="s">
        <v>81</v>
      </c>
      <c r="F546" s="143" t="s">
        <v>81</v>
      </c>
      <c r="G546" s="144" t="s">
        <v>81</v>
      </c>
      <c r="H546" s="145" t="s">
        <v>81</v>
      </c>
      <c r="I546" s="141">
        <f>'2020 CER'!$AM$3</f>
        <v>0</v>
      </c>
      <c r="J546" s="141">
        <f>'2020 CER'!$B$40</f>
        <v>0</v>
      </c>
      <c r="K546" s="148">
        <f t="shared" ref="K546" si="1017">I546-J546</f>
        <v>0</v>
      </c>
      <c r="L546" s="141">
        <v>0</v>
      </c>
      <c r="M546" s="149">
        <f>Account_CP1!$ED$38-Account_CP1!$DX$38</f>
        <v>0</v>
      </c>
      <c r="N546" s="141">
        <f>Account_CP1!$EE$38-Account_CP1!$DY$38</f>
        <v>0</v>
      </c>
      <c r="O546" s="141">
        <f>Account_CP1!$EF$38-Account_CP1!$DZ$38</f>
        <v>145592</v>
      </c>
      <c r="P546" s="141" t="s">
        <v>81</v>
      </c>
      <c r="Q546" s="150" t="s">
        <v>81</v>
      </c>
      <c r="R546" s="143" t="s">
        <v>81</v>
      </c>
      <c r="S546" s="143" t="s">
        <v>81</v>
      </c>
      <c r="T546" s="148" t="s">
        <v>81</v>
      </c>
      <c r="U546" s="141">
        <v>0</v>
      </c>
      <c r="V546" s="149" t="s">
        <v>81</v>
      </c>
      <c r="W546" s="141" t="s">
        <v>81</v>
      </c>
      <c r="X546" s="150" t="s">
        <v>81</v>
      </c>
      <c r="Y546" s="141" t="s">
        <v>81</v>
      </c>
      <c r="Z546" s="141" t="s">
        <v>81</v>
      </c>
      <c r="AA546" s="157" t="s">
        <v>81</v>
      </c>
      <c r="AB546" s="149" t="s">
        <v>81</v>
      </c>
      <c r="AC546" s="141" t="s">
        <v>81</v>
      </c>
      <c r="AD546" s="150" t="s">
        <v>81</v>
      </c>
      <c r="AE546" s="141">
        <f t="shared" ref="AE546" si="1018">SUM(I546)</f>
        <v>0</v>
      </c>
      <c r="AF546" s="141">
        <f t="shared" ref="AF546" si="1019">SUM(J546)</f>
        <v>0</v>
      </c>
      <c r="AG546" s="155">
        <f t="shared" ref="AG546" si="1020">AE546-AF546</f>
        <v>0</v>
      </c>
      <c r="AH546" s="149">
        <f t="shared" ref="AH546" si="1021">SUM(L546,U546)</f>
        <v>0</v>
      </c>
      <c r="AI546" s="149">
        <f t="shared" ref="AI546" si="1022">SUM(F546,M546,V546,AB546)</f>
        <v>0</v>
      </c>
      <c r="AJ546" s="141">
        <f t="shared" ref="AJ546" si="1023">SUM(G546,N546,W546,AC546)</f>
        <v>0</v>
      </c>
      <c r="AK546" s="150">
        <f t="shared" ref="AK546" si="1024">SUM(H546,O546,X546,AD546)</f>
        <v>145592</v>
      </c>
    </row>
    <row r="547" spans="1:37" ht="13.9" customHeight="1" x14ac:dyDescent="0.15">
      <c r="A547" s="248"/>
      <c r="B547" s="195">
        <v>2019</v>
      </c>
      <c r="C547" s="156" t="s">
        <v>81</v>
      </c>
      <c r="D547" s="143" t="s">
        <v>81</v>
      </c>
      <c r="E547" s="157" t="s">
        <v>81</v>
      </c>
      <c r="F547" s="143" t="s">
        <v>81</v>
      </c>
      <c r="G547" s="144" t="s">
        <v>81</v>
      </c>
      <c r="H547" s="145" t="s">
        <v>81</v>
      </c>
      <c r="I547" s="141">
        <f>'2019 CER'!$AM$3</f>
        <v>0</v>
      </c>
      <c r="J547" s="141">
        <f>'2019 CER'!$B$40</f>
        <v>0</v>
      </c>
      <c r="K547" s="148">
        <f t="shared" ref="K547:K558" si="1025">I547-J547</f>
        <v>0</v>
      </c>
      <c r="L547" s="141">
        <v>0</v>
      </c>
      <c r="M547" s="149">
        <f>Account_CP1!$DX$38-Account_CP1!$DR$38</f>
        <v>0</v>
      </c>
      <c r="N547" s="141">
        <f>Account_CP1!$DY$38-Account_CP1!$DS$38</f>
        <v>0</v>
      </c>
      <c r="O547" s="141">
        <f>Account_CP1!$DZ$38-Account_CP1!$DT$38</f>
        <v>0</v>
      </c>
      <c r="P547" s="141" t="s">
        <v>81</v>
      </c>
      <c r="Q547" s="150" t="s">
        <v>81</v>
      </c>
      <c r="R547" s="143" t="s">
        <v>81</v>
      </c>
      <c r="S547" s="143" t="s">
        <v>81</v>
      </c>
      <c r="T547" s="148" t="s">
        <v>81</v>
      </c>
      <c r="U547" s="141">
        <v>0</v>
      </c>
      <c r="V547" s="149" t="s">
        <v>81</v>
      </c>
      <c r="W547" s="141" t="s">
        <v>81</v>
      </c>
      <c r="X547" s="150" t="s">
        <v>81</v>
      </c>
      <c r="Y547" s="141" t="s">
        <v>81</v>
      </c>
      <c r="Z547" s="141" t="s">
        <v>81</v>
      </c>
      <c r="AA547" s="157" t="s">
        <v>81</v>
      </c>
      <c r="AB547" s="149" t="s">
        <v>81</v>
      </c>
      <c r="AC547" s="141" t="s">
        <v>81</v>
      </c>
      <c r="AD547" s="150" t="s">
        <v>81</v>
      </c>
      <c r="AE547" s="141">
        <f t="shared" ref="AE547:AF550" si="1026">SUM(I547)</f>
        <v>0</v>
      </c>
      <c r="AF547" s="141">
        <f t="shared" ref="AF547" si="1027">SUM(J547)</f>
        <v>0</v>
      </c>
      <c r="AG547" s="155">
        <f t="shared" ref="AG547:AG558" si="1028">AE547-AF547</f>
        <v>0</v>
      </c>
      <c r="AH547" s="149">
        <f t="shared" ref="AH547" si="1029">SUM(L547,U547)</f>
        <v>0</v>
      </c>
      <c r="AI547" s="149">
        <f t="shared" ref="AI547:AK558" si="1030">SUM(F547,M547,V547,AB547)</f>
        <v>0</v>
      </c>
      <c r="AJ547" s="141">
        <f t="shared" si="1030"/>
        <v>0</v>
      </c>
      <c r="AK547" s="150">
        <f t="shared" si="1030"/>
        <v>0</v>
      </c>
    </row>
    <row r="548" spans="1:37" x14ac:dyDescent="0.15">
      <c r="A548" s="248"/>
      <c r="B548" s="195">
        <v>2018</v>
      </c>
      <c r="C548" s="156" t="s">
        <v>81</v>
      </c>
      <c r="D548" s="143" t="s">
        <v>81</v>
      </c>
      <c r="E548" s="157" t="s">
        <v>81</v>
      </c>
      <c r="F548" s="143" t="s">
        <v>81</v>
      </c>
      <c r="G548" s="144" t="s">
        <v>81</v>
      </c>
      <c r="H548" s="145" t="s">
        <v>81</v>
      </c>
      <c r="I548" s="141">
        <f>'2018 CER'!$AM$3</f>
        <v>0</v>
      </c>
      <c r="J548" s="141">
        <f>'2018 CER'!$B$40</f>
        <v>0</v>
      </c>
      <c r="K548" s="148">
        <f t="shared" si="1025"/>
        <v>0</v>
      </c>
      <c r="L548" s="141">
        <v>0</v>
      </c>
      <c r="M548" s="149">
        <f>Account_CP1!$DR$38-Account_CP1!$DL$38</f>
        <v>0</v>
      </c>
      <c r="N548" s="141">
        <f>Account_CP1!$DS$38-Account_CP1!$DM$38</f>
        <v>0</v>
      </c>
      <c r="O548" s="141">
        <f>Account_CP1!$DT$38-Account_CP1!$DN$38</f>
        <v>0</v>
      </c>
      <c r="P548" s="141" t="s">
        <v>81</v>
      </c>
      <c r="Q548" s="150" t="s">
        <v>81</v>
      </c>
      <c r="R548" s="143" t="s">
        <v>81</v>
      </c>
      <c r="S548" s="143" t="s">
        <v>81</v>
      </c>
      <c r="T548" s="148" t="s">
        <v>81</v>
      </c>
      <c r="U548" s="141">
        <v>0</v>
      </c>
      <c r="V548" s="149" t="s">
        <v>81</v>
      </c>
      <c r="W548" s="141" t="s">
        <v>81</v>
      </c>
      <c r="X548" s="150" t="s">
        <v>81</v>
      </c>
      <c r="Y548" s="141" t="s">
        <v>81</v>
      </c>
      <c r="Z548" s="141" t="s">
        <v>81</v>
      </c>
      <c r="AA548" s="157" t="s">
        <v>81</v>
      </c>
      <c r="AB548" s="149" t="s">
        <v>81</v>
      </c>
      <c r="AC548" s="141" t="s">
        <v>81</v>
      </c>
      <c r="AD548" s="150" t="s">
        <v>81</v>
      </c>
      <c r="AE548" s="141">
        <f t="shared" si="1026"/>
        <v>0</v>
      </c>
      <c r="AF548" s="141">
        <f t="shared" si="1026"/>
        <v>0</v>
      </c>
      <c r="AG548" s="155">
        <f t="shared" si="1028"/>
        <v>0</v>
      </c>
      <c r="AH548" s="149">
        <f t="shared" si="890"/>
        <v>0</v>
      </c>
      <c r="AI548" s="149">
        <f t="shared" si="1030"/>
        <v>0</v>
      </c>
      <c r="AJ548" s="141">
        <f t="shared" si="1030"/>
        <v>0</v>
      </c>
      <c r="AK548" s="150">
        <f t="shared" si="1030"/>
        <v>0</v>
      </c>
    </row>
    <row r="549" spans="1:37" x14ac:dyDescent="0.15">
      <c r="A549" s="248"/>
      <c r="B549" s="100">
        <v>2017</v>
      </c>
      <c r="C549" s="156" t="s">
        <v>81</v>
      </c>
      <c r="D549" s="143" t="s">
        <v>81</v>
      </c>
      <c r="E549" s="157" t="s">
        <v>81</v>
      </c>
      <c r="F549" s="143" t="s">
        <v>81</v>
      </c>
      <c r="G549" s="144" t="s">
        <v>81</v>
      </c>
      <c r="H549" s="145" t="s">
        <v>81</v>
      </c>
      <c r="I549" s="141">
        <f>'2017 CER'!$AM$3</f>
        <v>0</v>
      </c>
      <c r="J549" s="141">
        <f>'2017 CER'!$B$40</f>
        <v>0</v>
      </c>
      <c r="K549" s="148">
        <f t="shared" si="1025"/>
        <v>0</v>
      </c>
      <c r="L549" s="141">
        <v>0</v>
      </c>
      <c r="M549" s="149">
        <f>Account_CP1!$DL$38-Account_CP1!$DF$38</f>
        <v>0</v>
      </c>
      <c r="N549" s="141">
        <f>Account_CP1!$DM$38-Account_CP1!$DG$38</f>
        <v>0</v>
      </c>
      <c r="O549" s="141">
        <f>Account_CP1!$DN$38-Account_CP1!$DH$38</f>
        <v>0</v>
      </c>
      <c r="P549" s="141" t="s">
        <v>81</v>
      </c>
      <c r="Q549" s="150" t="s">
        <v>81</v>
      </c>
      <c r="R549" s="143" t="s">
        <v>81</v>
      </c>
      <c r="S549" s="143" t="s">
        <v>81</v>
      </c>
      <c r="T549" s="148" t="s">
        <v>81</v>
      </c>
      <c r="U549" s="141">
        <v>0</v>
      </c>
      <c r="V549" s="149" t="s">
        <v>81</v>
      </c>
      <c r="W549" s="141" t="s">
        <v>81</v>
      </c>
      <c r="X549" s="150" t="s">
        <v>81</v>
      </c>
      <c r="Y549" s="141" t="s">
        <v>81</v>
      </c>
      <c r="Z549" s="141" t="s">
        <v>81</v>
      </c>
      <c r="AA549" s="157" t="s">
        <v>81</v>
      </c>
      <c r="AB549" s="149" t="s">
        <v>81</v>
      </c>
      <c r="AC549" s="141" t="s">
        <v>81</v>
      </c>
      <c r="AD549" s="150" t="s">
        <v>81</v>
      </c>
      <c r="AE549" s="141">
        <f t="shared" si="1026"/>
        <v>0</v>
      </c>
      <c r="AF549" s="141">
        <f t="shared" si="1026"/>
        <v>0</v>
      </c>
      <c r="AG549" s="155">
        <f t="shared" si="1028"/>
        <v>0</v>
      </c>
      <c r="AH549" s="149">
        <f t="shared" si="890"/>
        <v>0</v>
      </c>
      <c r="AI549" s="149">
        <f t="shared" si="1030"/>
        <v>0</v>
      </c>
      <c r="AJ549" s="141">
        <f t="shared" si="1030"/>
        <v>0</v>
      </c>
      <c r="AK549" s="150">
        <f t="shared" si="1030"/>
        <v>0</v>
      </c>
    </row>
    <row r="550" spans="1:37" x14ac:dyDescent="0.15">
      <c r="A550" s="248"/>
      <c r="B550" s="101">
        <v>2016</v>
      </c>
      <c r="C550" s="156" t="s">
        <v>81</v>
      </c>
      <c r="D550" s="143" t="s">
        <v>81</v>
      </c>
      <c r="E550" s="157" t="s">
        <v>81</v>
      </c>
      <c r="F550" s="143" t="s">
        <v>81</v>
      </c>
      <c r="G550" s="144" t="s">
        <v>81</v>
      </c>
      <c r="H550" s="145" t="s">
        <v>81</v>
      </c>
      <c r="I550" s="141">
        <f>'2016 CER'!AM3</f>
        <v>0</v>
      </c>
      <c r="J550" s="141">
        <f>'2016 CER'!B40</f>
        <v>0</v>
      </c>
      <c r="K550" s="148">
        <f t="shared" si="1025"/>
        <v>0</v>
      </c>
      <c r="L550" s="141">
        <v>0</v>
      </c>
      <c r="M550" s="149">
        <f>Account_CP1!DF38-Account_CP1!CZ38</f>
        <v>0</v>
      </c>
      <c r="N550" s="141">
        <f>Account_CP1!DG38-Account_CP1!DA38</f>
        <v>0</v>
      </c>
      <c r="O550" s="141">
        <f>Account_CP1!DH38-Account_CP1!DB38</f>
        <v>56546</v>
      </c>
      <c r="P550" s="141" t="s">
        <v>81</v>
      </c>
      <c r="Q550" s="150" t="s">
        <v>81</v>
      </c>
      <c r="R550" s="143" t="s">
        <v>81</v>
      </c>
      <c r="S550" s="143" t="s">
        <v>81</v>
      </c>
      <c r="T550" s="148" t="s">
        <v>81</v>
      </c>
      <c r="U550" s="141">
        <v>0</v>
      </c>
      <c r="V550" s="149" t="s">
        <v>81</v>
      </c>
      <c r="W550" s="141" t="s">
        <v>81</v>
      </c>
      <c r="X550" s="150" t="s">
        <v>81</v>
      </c>
      <c r="Y550" s="141" t="s">
        <v>81</v>
      </c>
      <c r="Z550" s="141" t="s">
        <v>81</v>
      </c>
      <c r="AA550" s="157" t="s">
        <v>81</v>
      </c>
      <c r="AB550" s="149" t="s">
        <v>81</v>
      </c>
      <c r="AC550" s="141" t="s">
        <v>81</v>
      </c>
      <c r="AD550" s="150" t="s">
        <v>81</v>
      </c>
      <c r="AE550" s="141">
        <f t="shared" si="1026"/>
        <v>0</v>
      </c>
      <c r="AF550" s="141">
        <f t="shared" si="1026"/>
        <v>0</v>
      </c>
      <c r="AG550" s="155">
        <f>AE550-AF550</f>
        <v>0</v>
      </c>
      <c r="AH550" s="149">
        <f t="shared" si="890"/>
        <v>0</v>
      </c>
      <c r="AI550" s="149">
        <f t="shared" si="1030"/>
        <v>0</v>
      </c>
      <c r="AJ550" s="141">
        <f t="shared" si="1030"/>
        <v>0</v>
      </c>
      <c r="AK550" s="150">
        <f t="shared" si="1030"/>
        <v>56546</v>
      </c>
    </row>
    <row r="551" spans="1:37" x14ac:dyDescent="0.15">
      <c r="A551" s="248"/>
      <c r="B551" s="101">
        <v>2015</v>
      </c>
      <c r="C551" s="156">
        <f>'2015 AAU'!AL3</f>
        <v>5262286</v>
      </c>
      <c r="D551" s="143">
        <f>'2015 AAU'!B39</f>
        <v>2695944</v>
      </c>
      <c r="E551" s="157">
        <f t="shared" ref="E551:E558" si="1031">C551-D551</f>
        <v>2566342</v>
      </c>
      <c r="F551" s="178">
        <f>Account_CP1!AX38-Account_CP1!AR38</f>
        <v>179055090</v>
      </c>
      <c r="G551" s="179">
        <f>Account_CP1!AY38-Account_CP1!AS38</f>
        <v>0</v>
      </c>
      <c r="H551" s="180">
        <f>Account_CP1!AZ38-Account_CP1!AT38</f>
        <v>10186</v>
      </c>
      <c r="I551" s="141">
        <f>'2015 CER'!AM3</f>
        <v>13527424</v>
      </c>
      <c r="J551" s="141">
        <f>'2015 CER'!B40</f>
        <v>9963744</v>
      </c>
      <c r="K551" s="148">
        <f t="shared" si="1025"/>
        <v>3563680</v>
      </c>
      <c r="L551" s="141">
        <v>0</v>
      </c>
      <c r="M551" s="149">
        <f>Account_CP1!CZ38-Account_CP1!CT38</f>
        <v>16117338</v>
      </c>
      <c r="N551" s="141">
        <f>Account_CP1!DA38-Account_CP1!CU38</f>
        <v>0</v>
      </c>
      <c r="O551" s="141">
        <f>Account_CP1!DB38-Account_CP1!CV38</f>
        <v>5328244</v>
      </c>
      <c r="P551" s="141" t="s">
        <v>81</v>
      </c>
      <c r="Q551" s="150" t="s">
        <v>81</v>
      </c>
      <c r="R551" s="143">
        <f>'2015 ERU'!AL3</f>
        <v>23810118</v>
      </c>
      <c r="S551" s="143">
        <f>'2015 ERU'!B39</f>
        <v>13924081</v>
      </c>
      <c r="T551" s="148">
        <f t="shared" ref="T551:T558" si="1032">R551-S551</f>
        <v>9886037</v>
      </c>
      <c r="U551" s="141">
        <v>0</v>
      </c>
      <c r="V551" s="149">
        <f>Account_CP1!GF38-Account_CP1!FZ38</f>
        <v>97027042</v>
      </c>
      <c r="W551" s="141">
        <f>Account_CP1!GG38-Account_CP1!GA38</f>
        <v>0</v>
      </c>
      <c r="X551" s="150">
        <f>Account_CP1!GH38-Account_CP1!GB38</f>
        <v>29126</v>
      </c>
      <c r="Y551" s="141">
        <v>0</v>
      </c>
      <c r="Z551" s="141">
        <v>0</v>
      </c>
      <c r="AA551" s="157">
        <f t="shared" ref="AA551:AA558" si="1033">Y551-Z551</f>
        <v>0</v>
      </c>
      <c r="AB551" s="149">
        <f>Account_CP1!HJ38-Account_CP1!HD38</f>
        <v>80598152</v>
      </c>
      <c r="AC551" s="143">
        <f>Account_CP1!HK38-Account_CP1!HE38</f>
        <v>20242601</v>
      </c>
      <c r="AD551" s="171">
        <f>Account_CP1!HL38-Account_CP1!HF38</f>
        <v>0</v>
      </c>
      <c r="AE551" s="143">
        <f t="shared" ref="AE551:AF558" si="1034">SUM(C551+I551+R551+Y551)</f>
        <v>42599828</v>
      </c>
      <c r="AF551" s="143">
        <f t="shared" si="1034"/>
        <v>26583769</v>
      </c>
      <c r="AG551" s="155">
        <f t="shared" si="1028"/>
        <v>16016059</v>
      </c>
      <c r="AH551" s="149">
        <f t="shared" si="890"/>
        <v>0</v>
      </c>
      <c r="AI551" s="149">
        <f t="shared" si="1030"/>
        <v>372797622</v>
      </c>
      <c r="AJ551" s="141">
        <f t="shared" si="1030"/>
        <v>20242601</v>
      </c>
      <c r="AK551" s="150">
        <f t="shared" si="1030"/>
        <v>5367556</v>
      </c>
    </row>
    <row r="552" spans="1:37" x14ac:dyDescent="0.15">
      <c r="A552" s="248"/>
      <c r="B552" s="101">
        <v>2014</v>
      </c>
      <c r="C552" s="156">
        <f>'2014 AAU'!AL3</f>
        <v>0</v>
      </c>
      <c r="D552" s="143">
        <f>'2014 AAU'!B39</f>
        <v>0</v>
      </c>
      <c r="E552" s="157">
        <f t="shared" si="1031"/>
        <v>0</v>
      </c>
      <c r="F552" s="178">
        <f>Account_CP1!AR38-Account_CP1!AL38</f>
        <v>0</v>
      </c>
      <c r="G552" s="179">
        <f>Account_CP1!AS38-Account_CP1!AM38</f>
        <v>0</v>
      </c>
      <c r="H552" s="180">
        <f>Account_CP1!AT38-Account_CP1!AN38</f>
        <v>8358</v>
      </c>
      <c r="I552" s="141">
        <f>'2014 CER'!AM3</f>
        <v>13984503</v>
      </c>
      <c r="J552" s="141">
        <f>'2014 CER'!B40</f>
        <v>6726469</v>
      </c>
      <c r="K552" s="148">
        <f t="shared" si="1025"/>
        <v>7258034</v>
      </c>
      <c r="L552" s="141">
        <v>0</v>
      </c>
      <c r="M552" s="149">
        <f>Account_CP1!CT38-Account_CP1!CN38</f>
        <v>0</v>
      </c>
      <c r="N552" s="141">
        <f>Account_CP1!CU38-Account_CP1!CO38</f>
        <v>0</v>
      </c>
      <c r="O552" s="141">
        <f>Account_CP1!CV38-Account_CP1!CP38</f>
        <v>14218</v>
      </c>
      <c r="P552" s="141" t="s">
        <v>81</v>
      </c>
      <c r="Q552" s="150" t="s">
        <v>81</v>
      </c>
      <c r="R552" s="143">
        <f>'2014 ERU'!AL3</f>
        <v>23447465</v>
      </c>
      <c r="S552" s="143">
        <f>'2014 ERU'!B39</f>
        <v>2450039</v>
      </c>
      <c r="T552" s="148">
        <f t="shared" si="1032"/>
        <v>20997426</v>
      </c>
      <c r="U552" s="141">
        <v>0</v>
      </c>
      <c r="V552" s="149">
        <f>Account_CP1!FZ38-Account_CP1!FT38</f>
        <v>0</v>
      </c>
      <c r="W552" s="141">
        <f>Account_CP1!GA38-Account_CP1!FU38</f>
        <v>0</v>
      </c>
      <c r="X552" s="150">
        <f>Account_CP1!GB38-Account_CP1!FV38</f>
        <v>0</v>
      </c>
      <c r="Y552" s="141">
        <v>0</v>
      </c>
      <c r="Z552" s="141">
        <v>0</v>
      </c>
      <c r="AA552" s="157">
        <f t="shared" si="1033"/>
        <v>0</v>
      </c>
      <c r="AB552" s="149">
        <f>Account_CP1!HD38-Account_CP1!GX38</f>
        <v>0</v>
      </c>
      <c r="AC552" s="143">
        <f>Account_CP1!HE38-Account_CP1!GY38</f>
        <v>0</v>
      </c>
      <c r="AD552" s="171">
        <f>Account_CP1!HF38-Account_CP1!GZ38</f>
        <v>0</v>
      </c>
      <c r="AE552" s="143">
        <f t="shared" si="1034"/>
        <v>37431968</v>
      </c>
      <c r="AF552" s="143">
        <f t="shared" si="1034"/>
        <v>9176508</v>
      </c>
      <c r="AG552" s="155">
        <f t="shared" si="1028"/>
        <v>28255460</v>
      </c>
      <c r="AH552" s="149">
        <f t="shared" si="890"/>
        <v>0</v>
      </c>
      <c r="AI552" s="149">
        <f t="shared" si="1030"/>
        <v>0</v>
      </c>
      <c r="AJ552" s="141">
        <f t="shared" si="1030"/>
        <v>0</v>
      </c>
      <c r="AK552" s="150">
        <f t="shared" si="1030"/>
        <v>22576</v>
      </c>
    </row>
    <row r="553" spans="1:37" x14ac:dyDescent="0.15">
      <c r="A553" s="248"/>
      <c r="B553" s="101">
        <v>2013</v>
      </c>
      <c r="C553" s="156">
        <f>'2013 AAU'!AL3</f>
        <v>31798</v>
      </c>
      <c r="D553" s="143">
        <f>'2013 AAU'!B39</f>
        <v>5058809</v>
      </c>
      <c r="E553" s="157">
        <f t="shared" si="1031"/>
        <v>-5027011</v>
      </c>
      <c r="F553" s="178">
        <f>Account_CP1!AL38-Account_CP1!AF38</f>
        <v>0</v>
      </c>
      <c r="G553" s="179">
        <f>Account_CP1!AM38-Account_CP1!AG38</f>
        <v>0</v>
      </c>
      <c r="H553" s="180">
        <f>Account_CP1!AN38-Account_CP1!AH38</f>
        <v>8647</v>
      </c>
      <c r="I553" s="141">
        <f>'2013 CER'!AM3</f>
        <v>6506641</v>
      </c>
      <c r="J553" s="141">
        <f>'2013 CER'!B40</f>
        <v>4322845</v>
      </c>
      <c r="K553" s="148">
        <f t="shared" si="1025"/>
        <v>2183796</v>
      </c>
      <c r="L553" s="141">
        <v>0</v>
      </c>
      <c r="M553" s="149">
        <f>Account_CP1!CN38-Account_CP1!CH38</f>
        <v>0</v>
      </c>
      <c r="N553" s="141">
        <f>Account_CP1!CO38-Account_CP1!CI38</f>
        <v>0</v>
      </c>
      <c r="O553" s="141">
        <f>Account_CP1!CP38-Account_CP1!CJ38</f>
        <v>23171</v>
      </c>
      <c r="P553" s="141" t="s">
        <v>81</v>
      </c>
      <c r="Q553" s="150" t="s">
        <v>81</v>
      </c>
      <c r="R553" s="143">
        <f>'2013 ERU'!AL3</f>
        <v>86143207</v>
      </c>
      <c r="S553" s="143">
        <f>'2013 ERU'!B39</f>
        <v>22699790</v>
      </c>
      <c r="T553" s="148">
        <f t="shared" si="1032"/>
        <v>63443417</v>
      </c>
      <c r="U553" s="141">
        <v>0</v>
      </c>
      <c r="V553" s="149">
        <f>Account_CP1!FT38-Account_CP1!FN38</f>
        <v>0</v>
      </c>
      <c r="W553" s="141">
        <f>Account_CP1!FU38-Account_CP1!FO38</f>
        <v>0</v>
      </c>
      <c r="X553" s="150">
        <f>Account_CP1!FV38-Account_CP1!FP38</f>
        <v>0</v>
      </c>
      <c r="Y553" s="141">
        <v>0</v>
      </c>
      <c r="Z553" s="141">
        <v>0</v>
      </c>
      <c r="AA553" s="157">
        <f t="shared" si="1033"/>
        <v>0</v>
      </c>
      <c r="AB553" s="149">
        <f>Account_CP1!GX38-Account_CP1!GR38</f>
        <v>0</v>
      </c>
      <c r="AC553" s="143">
        <f>Account_CP1!GY38-Account_CP1!GS38</f>
        <v>0</v>
      </c>
      <c r="AD553" s="171">
        <f>Account_CP1!GZ38-Account_CP1!GT38</f>
        <v>0</v>
      </c>
      <c r="AE553" s="143">
        <f t="shared" si="1034"/>
        <v>92681646</v>
      </c>
      <c r="AF553" s="143">
        <f t="shared" si="1034"/>
        <v>32081444</v>
      </c>
      <c r="AG553" s="155">
        <f t="shared" si="1028"/>
        <v>60600202</v>
      </c>
      <c r="AH553" s="149">
        <f t="shared" si="890"/>
        <v>0</v>
      </c>
      <c r="AI553" s="149">
        <f t="shared" si="1030"/>
        <v>0</v>
      </c>
      <c r="AJ553" s="141">
        <f t="shared" si="1030"/>
        <v>0</v>
      </c>
      <c r="AK553" s="150">
        <f t="shared" si="1030"/>
        <v>31818</v>
      </c>
    </row>
    <row r="554" spans="1:37" x14ac:dyDescent="0.15">
      <c r="A554" s="248"/>
      <c r="B554" s="101">
        <v>2012</v>
      </c>
      <c r="C554" s="156">
        <f>'2012 AAU'!AL3</f>
        <v>1</v>
      </c>
      <c r="D554" s="143">
        <f>'2012 AAU'!B39</f>
        <v>3001</v>
      </c>
      <c r="E554" s="157">
        <f t="shared" si="1031"/>
        <v>-3000</v>
      </c>
      <c r="F554" s="178">
        <f>Account_CP1!AF38-Account_CP1!Z38</f>
        <v>0</v>
      </c>
      <c r="G554" s="179">
        <f>Account_CP1!AG38-Account_CP1!AA38</f>
        <v>0</v>
      </c>
      <c r="H554" s="180">
        <f>Account_CP1!AH38-Account_CP1!AB38</f>
        <v>6797</v>
      </c>
      <c r="I554" s="141">
        <f>'2012 CER'!AM3</f>
        <v>13638382</v>
      </c>
      <c r="J554" s="141">
        <f>'2012 CER'!B40</f>
        <v>7893637</v>
      </c>
      <c r="K554" s="148">
        <f t="shared" si="1025"/>
        <v>5744745</v>
      </c>
      <c r="L554" s="141">
        <v>0</v>
      </c>
      <c r="M554" s="149">
        <f>Account_CP1!CH38-Account_CP1!CB38</f>
        <v>0</v>
      </c>
      <c r="N554" s="141">
        <f>Account_CP1!CI38-Account_CP1!CC38</f>
        <v>0</v>
      </c>
      <c r="O554" s="141">
        <f>Account_CP1!CJ38-Account_CP1!CD38</f>
        <v>0</v>
      </c>
      <c r="P554" s="141" t="s">
        <v>81</v>
      </c>
      <c r="Q554" s="150" t="s">
        <v>81</v>
      </c>
      <c r="R554" s="143">
        <f>'2012 ERU'!AL3</f>
        <v>16556200</v>
      </c>
      <c r="S554" s="143">
        <f>'2012 ERU'!B39</f>
        <v>1136835</v>
      </c>
      <c r="T554" s="148">
        <f t="shared" si="1032"/>
        <v>15419365</v>
      </c>
      <c r="U554" s="141">
        <v>0</v>
      </c>
      <c r="V554" s="149">
        <f>Account_CP1!FN38-Account_CP1!FH38</f>
        <v>0</v>
      </c>
      <c r="W554" s="141">
        <f>Account_CP1!FO38-Account_CP1!FI38</f>
        <v>0</v>
      </c>
      <c r="X554" s="150">
        <f>Account_CP1!FP38-Account_CP1!FJ38</f>
        <v>0</v>
      </c>
      <c r="Y554" s="143">
        <f>'2012 RMU'!AL3</f>
        <v>5150000</v>
      </c>
      <c r="Z554" s="143">
        <f>'2012 RMU'!B39</f>
        <v>0</v>
      </c>
      <c r="AA554" s="157">
        <f t="shared" si="1033"/>
        <v>5150000</v>
      </c>
      <c r="AB554" s="149">
        <f>Account_CP1!GR38-Account_CP1!GL38</f>
        <v>0</v>
      </c>
      <c r="AC554" s="143">
        <f>Account_CP1!GS38-Account_CP1!GM38</f>
        <v>0</v>
      </c>
      <c r="AD554" s="171">
        <f>Account_CP1!GT38-Account_CP1!GN38</f>
        <v>0</v>
      </c>
      <c r="AE554" s="143">
        <f t="shared" si="1034"/>
        <v>35344583</v>
      </c>
      <c r="AF554" s="143">
        <f t="shared" si="1034"/>
        <v>9033473</v>
      </c>
      <c r="AG554" s="155">
        <f t="shared" si="1028"/>
        <v>26311110</v>
      </c>
      <c r="AH554" s="149">
        <f t="shared" ref="AH554:AH588" si="1035">SUM(L554,U554)</f>
        <v>0</v>
      </c>
      <c r="AI554" s="149">
        <f t="shared" si="1030"/>
        <v>0</v>
      </c>
      <c r="AJ554" s="141">
        <f t="shared" si="1030"/>
        <v>0</v>
      </c>
      <c r="AK554" s="150">
        <f t="shared" si="1030"/>
        <v>6797</v>
      </c>
    </row>
    <row r="555" spans="1:37" x14ac:dyDescent="0.15">
      <c r="A555" s="248"/>
      <c r="B555" s="101">
        <v>2011</v>
      </c>
      <c r="C555" s="156">
        <f>'2011 AAU'!AL3</f>
        <v>18530</v>
      </c>
      <c r="D555" s="143">
        <f>'2011 AAU'!B39</f>
        <v>7000</v>
      </c>
      <c r="E555" s="157">
        <f t="shared" si="1031"/>
        <v>11530</v>
      </c>
      <c r="F555" s="178">
        <f>Account_CP1!Z38-Account_CP1!T38</f>
        <v>0</v>
      </c>
      <c r="G555" s="179">
        <f>Account_CP1!AA38-Account_CP1!U38</f>
        <v>0</v>
      </c>
      <c r="H555" s="180">
        <f>Account_CP1!AB38-Account_CP1!V38</f>
        <v>8517</v>
      </c>
      <c r="I555" s="141">
        <f>'2011 CER'!AM3</f>
        <v>4396232</v>
      </c>
      <c r="J555" s="141">
        <f>'2011 CER'!B40</f>
        <v>1991598</v>
      </c>
      <c r="K555" s="148">
        <f t="shared" si="1025"/>
        <v>2404634</v>
      </c>
      <c r="L555" s="141">
        <v>0</v>
      </c>
      <c r="M555" s="149">
        <f>Account_CP1!CB38-Account_CP1!BV38</f>
        <v>0</v>
      </c>
      <c r="N555" s="141">
        <f>Account_CP1!CC38-Account_CP1!BW38</f>
        <v>0</v>
      </c>
      <c r="O555" s="141">
        <f>Account_CP1!CD38-Account_CP1!BX38</f>
        <v>0</v>
      </c>
      <c r="P555" s="141" t="s">
        <v>81</v>
      </c>
      <c r="Q555" s="150" t="s">
        <v>81</v>
      </c>
      <c r="R555" s="143">
        <f>'2011 ERU'!AL3</f>
        <v>709460</v>
      </c>
      <c r="S555" s="143">
        <f>'2011 ERU'!B39</f>
        <v>1221913</v>
      </c>
      <c r="T555" s="148">
        <f t="shared" si="1032"/>
        <v>-512453</v>
      </c>
      <c r="U555" s="141">
        <v>0</v>
      </c>
      <c r="V555" s="149">
        <f>Account_CP1!FH38-Account_CP1!FB38</f>
        <v>0</v>
      </c>
      <c r="W555" s="141">
        <f>Account_CP1!FI38-Account_CP1!FC38</f>
        <v>0</v>
      </c>
      <c r="X555" s="150">
        <f>Account_CP1!FJ38-Account_CP1!FD38</f>
        <v>0</v>
      </c>
      <c r="Y555" s="143">
        <f>'2011 RMU'!AL3</f>
        <v>3900000</v>
      </c>
      <c r="Z555" s="143">
        <f>'2011 RMU'!B39</f>
        <v>0</v>
      </c>
      <c r="AA555" s="157">
        <f t="shared" si="1033"/>
        <v>3900000</v>
      </c>
      <c r="AB555" s="149">
        <f>Account_CP1!GL38</f>
        <v>0</v>
      </c>
      <c r="AC555" s="143">
        <f>Account_CP1!GM38</f>
        <v>0</v>
      </c>
      <c r="AD555" s="171">
        <f>Account_CP1!GN38</f>
        <v>0</v>
      </c>
      <c r="AE555" s="143">
        <f t="shared" si="1034"/>
        <v>9024222</v>
      </c>
      <c r="AF555" s="143">
        <f t="shared" si="1034"/>
        <v>3220511</v>
      </c>
      <c r="AG555" s="155">
        <f t="shared" si="1028"/>
        <v>5803711</v>
      </c>
      <c r="AH555" s="149">
        <f t="shared" si="1035"/>
        <v>0</v>
      </c>
      <c r="AI555" s="149">
        <f t="shared" si="1030"/>
        <v>0</v>
      </c>
      <c r="AJ555" s="141">
        <f t="shared" si="1030"/>
        <v>0</v>
      </c>
      <c r="AK555" s="150">
        <f t="shared" si="1030"/>
        <v>8517</v>
      </c>
    </row>
    <row r="556" spans="1:37" x14ac:dyDescent="0.15">
      <c r="A556" s="248"/>
      <c r="B556" s="101">
        <v>2010</v>
      </c>
      <c r="C556" s="156">
        <f>'2010 AAU'!AL3</f>
        <v>1</v>
      </c>
      <c r="D556" s="143">
        <f>'2010 AAU'!B39</f>
        <v>718410</v>
      </c>
      <c r="E556" s="157">
        <f t="shared" si="1031"/>
        <v>-718409</v>
      </c>
      <c r="F556" s="178">
        <f>Account_CP1!T38-Account_CP1!N38</f>
        <v>0</v>
      </c>
      <c r="G556" s="179">
        <f>Account_CP1!U38-Account_CP1!O38</f>
        <v>0</v>
      </c>
      <c r="H556" s="180">
        <f>Account_CP1!V38-Account_CP1!P38</f>
        <v>2689</v>
      </c>
      <c r="I556" s="141">
        <f>'2010 CER'!AM3</f>
        <v>621002</v>
      </c>
      <c r="J556" s="141">
        <f>'2010 CER'!B40</f>
        <v>100090</v>
      </c>
      <c r="K556" s="148">
        <f t="shared" si="1025"/>
        <v>520912</v>
      </c>
      <c r="L556" s="141">
        <v>0</v>
      </c>
      <c r="M556" s="149">
        <f>Account_CP1!BV38-Account_CP1!BP38</f>
        <v>0</v>
      </c>
      <c r="N556" s="141">
        <f>Account_CP1!BW38-Account_CP1!BQ38</f>
        <v>0</v>
      </c>
      <c r="O556" s="141">
        <f>Account_CP1!BX38-Account_CP1!BR38</f>
        <v>0</v>
      </c>
      <c r="P556" s="141" t="s">
        <v>81</v>
      </c>
      <c r="Q556" s="150" t="s">
        <v>81</v>
      </c>
      <c r="R556" s="143">
        <f>'2010 ERU'!AL3</f>
        <v>20000</v>
      </c>
      <c r="S556" s="143">
        <f>'2010 ERU'!B39</f>
        <v>447650</v>
      </c>
      <c r="T556" s="148">
        <f t="shared" si="1032"/>
        <v>-427650</v>
      </c>
      <c r="U556" s="141">
        <v>0</v>
      </c>
      <c r="V556" s="149">
        <f>Account_CP1!FB38-Account_CP1!EV38</f>
        <v>0</v>
      </c>
      <c r="W556" s="141">
        <f>Account_CP1!FC38-Account_CP1!EW38</f>
        <v>0</v>
      </c>
      <c r="X556" s="150">
        <f>Account_CP1!FD38-Account_CP1!EX38</f>
        <v>0</v>
      </c>
      <c r="Y556" s="143">
        <v>0</v>
      </c>
      <c r="Z556" s="143">
        <v>0</v>
      </c>
      <c r="AA556" s="157">
        <f t="shared" si="1033"/>
        <v>0</v>
      </c>
      <c r="AB556" s="149" t="s">
        <v>81</v>
      </c>
      <c r="AC556" s="143" t="s">
        <v>81</v>
      </c>
      <c r="AD556" s="171" t="s">
        <v>81</v>
      </c>
      <c r="AE556" s="143">
        <f t="shared" si="1034"/>
        <v>641003</v>
      </c>
      <c r="AF556" s="143">
        <f t="shared" si="1034"/>
        <v>1266150</v>
      </c>
      <c r="AG556" s="155">
        <f t="shared" si="1028"/>
        <v>-625147</v>
      </c>
      <c r="AH556" s="149">
        <f t="shared" si="1035"/>
        <v>0</v>
      </c>
      <c r="AI556" s="149">
        <f t="shared" si="1030"/>
        <v>0</v>
      </c>
      <c r="AJ556" s="141">
        <f t="shared" si="1030"/>
        <v>0</v>
      </c>
      <c r="AK556" s="150">
        <f t="shared" si="1030"/>
        <v>2689</v>
      </c>
    </row>
    <row r="557" spans="1:37" x14ac:dyDescent="0.15">
      <c r="A557" s="248"/>
      <c r="B557" s="101">
        <v>2009</v>
      </c>
      <c r="C557" s="156">
        <f>'2009 AAU'!AL3</f>
        <v>1000</v>
      </c>
      <c r="D557" s="143">
        <f>'2009 AAU'!B39</f>
        <v>571451</v>
      </c>
      <c r="E557" s="157">
        <f t="shared" si="1031"/>
        <v>-570451</v>
      </c>
      <c r="F557" s="178">
        <f>Account_CP1!N38-Account_CP1!H38</f>
        <v>0</v>
      </c>
      <c r="G557" s="179">
        <f>Account_CP1!O38-Account_CP1!I38</f>
        <v>0</v>
      </c>
      <c r="H557" s="180">
        <f>Account_CP1!P38-Account_CP1!J38</f>
        <v>0</v>
      </c>
      <c r="I557" s="141">
        <f>'2009 CER'!AM3</f>
        <v>401000</v>
      </c>
      <c r="J557" s="141">
        <f>'2009 CER'!B40</f>
        <v>401000</v>
      </c>
      <c r="K557" s="148">
        <f t="shared" si="1025"/>
        <v>0</v>
      </c>
      <c r="L557" s="141">
        <v>0</v>
      </c>
      <c r="M557" s="149">
        <f>Account_CP1!BP38-Account_CP1!BJ38</f>
        <v>0</v>
      </c>
      <c r="N557" s="141">
        <f>Account_CP1!BQ38-Account_CP1!BK38</f>
        <v>0</v>
      </c>
      <c r="O557" s="141">
        <f>Account_CP1!BR38-Account_CP1!BL38</f>
        <v>0</v>
      </c>
      <c r="P557" s="141" t="s">
        <v>81</v>
      </c>
      <c r="Q557" s="150" t="s">
        <v>81</v>
      </c>
      <c r="R557" s="143">
        <f>'2009 ERU'!AL3</f>
        <v>0</v>
      </c>
      <c r="S557" s="143">
        <f>'2009 ERU'!B39</f>
        <v>568469</v>
      </c>
      <c r="T557" s="148">
        <f t="shared" si="1032"/>
        <v>-568469</v>
      </c>
      <c r="U557" s="141">
        <v>0</v>
      </c>
      <c r="V557" s="149">
        <f>Account_CP1!EV38-Account_CP1!EP38</f>
        <v>0</v>
      </c>
      <c r="W557" s="141">
        <f>Account_CP1!EW38-Account_CP1!EQ38</f>
        <v>0</v>
      </c>
      <c r="X557" s="150">
        <f>Account_CP1!EX38-Account_CP1!ER38</f>
        <v>0</v>
      </c>
      <c r="Y557" s="143">
        <v>0</v>
      </c>
      <c r="Z557" s="143">
        <v>0</v>
      </c>
      <c r="AA557" s="157">
        <f t="shared" si="1033"/>
        <v>0</v>
      </c>
      <c r="AB557" s="149" t="s">
        <v>81</v>
      </c>
      <c r="AC557" s="143" t="s">
        <v>81</v>
      </c>
      <c r="AD557" s="171" t="s">
        <v>81</v>
      </c>
      <c r="AE557" s="143">
        <f t="shared" si="1034"/>
        <v>402000</v>
      </c>
      <c r="AF557" s="143">
        <f t="shared" si="1034"/>
        <v>1540920</v>
      </c>
      <c r="AG557" s="155">
        <f t="shared" si="1028"/>
        <v>-1138920</v>
      </c>
      <c r="AH557" s="149">
        <f t="shared" si="1035"/>
        <v>0</v>
      </c>
      <c r="AI557" s="149">
        <f t="shared" si="1030"/>
        <v>0</v>
      </c>
      <c r="AJ557" s="141">
        <f t="shared" si="1030"/>
        <v>0</v>
      </c>
      <c r="AK557" s="150">
        <f t="shared" si="1030"/>
        <v>0</v>
      </c>
    </row>
    <row r="558" spans="1:37" x14ac:dyDescent="0.15">
      <c r="A558" s="248"/>
      <c r="B558" s="101">
        <v>2008</v>
      </c>
      <c r="C558" s="156">
        <f>'2008 AAU'!AL3</f>
        <v>0</v>
      </c>
      <c r="D558" s="143">
        <f>'2008 AAU'!B39</f>
        <v>0</v>
      </c>
      <c r="E558" s="157">
        <f t="shared" si="1031"/>
        <v>0</v>
      </c>
      <c r="F558" s="178">
        <f>Account_CP1!H38</f>
        <v>0</v>
      </c>
      <c r="G558" s="179">
        <f>Account_CP1!I38</f>
        <v>0</v>
      </c>
      <c r="H558" s="180">
        <f>Account_CP1!J38</f>
        <v>0</v>
      </c>
      <c r="I558" s="141">
        <f>'2008 CER'!AM3</f>
        <v>25108</v>
      </c>
      <c r="J558" s="141">
        <f>'2008 CER'!B40</f>
        <v>15000</v>
      </c>
      <c r="K558" s="148">
        <f t="shared" si="1025"/>
        <v>10108</v>
      </c>
      <c r="L558" s="141">
        <v>0</v>
      </c>
      <c r="M558" s="149">
        <f>Account_CP1!BJ38</f>
        <v>0</v>
      </c>
      <c r="N558" s="141">
        <f>Account_CP1!BK38</f>
        <v>0</v>
      </c>
      <c r="O558" s="141">
        <f>Account_CP1!BL38</f>
        <v>800</v>
      </c>
      <c r="P558" s="141" t="s">
        <v>81</v>
      </c>
      <c r="Q558" s="150" t="s">
        <v>81</v>
      </c>
      <c r="R558" s="143">
        <v>0</v>
      </c>
      <c r="S558" s="143">
        <v>0</v>
      </c>
      <c r="T558" s="148">
        <f t="shared" si="1032"/>
        <v>0</v>
      </c>
      <c r="U558" s="141">
        <v>0</v>
      </c>
      <c r="V558" s="149">
        <f>Account_CP1!EP38</f>
        <v>0</v>
      </c>
      <c r="W558" s="141">
        <f>Account_CP1!EQ38</f>
        <v>0</v>
      </c>
      <c r="X558" s="150">
        <f>Account_CP1!ER38</f>
        <v>0</v>
      </c>
      <c r="Y558" s="143">
        <v>0</v>
      </c>
      <c r="Z558" s="143">
        <v>0</v>
      </c>
      <c r="AA558" s="157">
        <f t="shared" si="1033"/>
        <v>0</v>
      </c>
      <c r="AB558" s="149" t="s">
        <v>81</v>
      </c>
      <c r="AC558" s="143" t="s">
        <v>81</v>
      </c>
      <c r="AD558" s="171" t="s">
        <v>81</v>
      </c>
      <c r="AE558" s="143">
        <f t="shared" si="1034"/>
        <v>25108</v>
      </c>
      <c r="AF558" s="143">
        <f t="shared" si="1034"/>
        <v>15000</v>
      </c>
      <c r="AG558" s="155">
        <f t="shared" si="1028"/>
        <v>10108</v>
      </c>
      <c r="AH558" s="149">
        <f t="shared" si="1035"/>
        <v>0</v>
      </c>
      <c r="AI558" s="149">
        <f t="shared" si="1030"/>
        <v>0</v>
      </c>
      <c r="AJ558" s="141">
        <f t="shared" si="1030"/>
        <v>0</v>
      </c>
      <c r="AK558" s="150">
        <f t="shared" si="1030"/>
        <v>800</v>
      </c>
    </row>
    <row r="559" spans="1:37" ht="15" x14ac:dyDescent="0.15">
      <c r="A559" s="249"/>
      <c r="B559" s="102" t="s">
        <v>233</v>
      </c>
      <c r="C559" s="151">
        <f t="shared" ref="C559:O559" si="1036">SUM(C545:C558)</f>
        <v>5313616</v>
      </c>
      <c r="D559" s="152">
        <f t="shared" si="1036"/>
        <v>9054615</v>
      </c>
      <c r="E559" s="153">
        <f t="shared" si="1036"/>
        <v>-3740999</v>
      </c>
      <c r="F559" s="174">
        <f t="shared" si="1036"/>
        <v>179055090</v>
      </c>
      <c r="G559" s="176">
        <f t="shared" si="1036"/>
        <v>0</v>
      </c>
      <c r="H559" s="177">
        <f t="shared" si="1036"/>
        <v>45194</v>
      </c>
      <c r="I559" s="151">
        <f t="shared" si="1036"/>
        <v>53100292</v>
      </c>
      <c r="J559" s="152">
        <f t="shared" si="1036"/>
        <v>31414383</v>
      </c>
      <c r="K559" s="153">
        <f t="shared" si="1036"/>
        <v>21685909</v>
      </c>
      <c r="L559" s="152">
        <f t="shared" si="1036"/>
        <v>0</v>
      </c>
      <c r="M559" s="172">
        <f t="shared" si="1036"/>
        <v>16117338</v>
      </c>
      <c r="N559" s="152">
        <f t="shared" si="1036"/>
        <v>0</v>
      </c>
      <c r="O559" s="152">
        <f t="shared" si="1036"/>
        <v>5568571</v>
      </c>
      <c r="P559" s="154" t="s">
        <v>81</v>
      </c>
      <c r="Q559" s="170" t="s">
        <v>81</v>
      </c>
      <c r="R559" s="174">
        <f t="shared" ref="R559:AK559" si="1037">SUM(R545:R558)</f>
        <v>150686450</v>
      </c>
      <c r="S559" s="174">
        <f t="shared" si="1037"/>
        <v>42448777</v>
      </c>
      <c r="T559" s="174">
        <f t="shared" si="1037"/>
        <v>108237673</v>
      </c>
      <c r="U559" s="174">
        <f t="shared" si="1037"/>
        <v>0</v>
      </c>
      <c r="V559" s="174">
        <f t="shared" si="1037"/>
        <v>97027042</v>
      </c>
      <c r="W559" s="176">
        <f t="shared" si="1037"/>
        <v>0</v>
      </c>
      <c r="X559" s="187">
        <f t="shared" si="1037"/>
        <v>29126</v>
      </c>
      <c r="Y559" s="152">
        <f t="shared" si="1037"/>
        <v>9050000</v>
      </c>
      <c r="Z559" s="152">
        <f t="shared" si="1037"/>
        <v>0</v>
      </c>
      <c r="AA559" s="153">
        <f t="shared" si="1037"/>
        <v>9050000</v>
      </c>
      <c r="AB559" s="172">
        <f t="shared" si="1037"/>
        <v>80598152</v>
      </c>
      <c r="AC559" s="152">
        <f t="shared" si="1037"/>
        <v>20242601</v>
      </c>
      <c r="AD559" s="160">
        <f t="shared" si="1037"/>
        <v>0</v>
      </c>
      <c r="AE559" s="152">
        <f t="shared" si="1037"/>
        <v>218150358</v>
      </c>
      <c r="AF559" s="152">
        <f t="shared" si="1037"/>
        <v>82917775</v>
      </c>
      <c r="AG559" s="153">
        <f t="shared" si="1037"/>
        <v>135232583</v>
      </c>
      <c r="AH559" s="152">
        <f t="shared" si="1037"/>
        <v>0</v>
      </c>
      <c r="AI559" s="172">
        <f t="shared" si="1037"/>
        <v>372797622</v>
      </c>
      <c r="AJ559" s="152">
        <f t="shared" si="1037"/>
        <v>20242601</v>
      </c>
      <c r="AK559" s="160">
        <f t="shared" si="1037"/>
        <v>5642891</v>
      </c>
    </row>
    <row r="560" spans="1:37" x14ac:dyDescent="0.15">
      <c r="A560" s="247" t="s">
        <v>180</v>
      </c>
      <c r="B560" s="100">
        <v>2021</v>
      </c>
      <c r="C560" s="156" t="s">
        <v>81</v>
      </c>
      <c r="D560" s="143" t="s">
        <v>81</v>
      </c>
      <c r="E560" s="157" t="s">
        <v>81</v>
      </c>
      <c r="F560" s="143" t="s">
        <v>81</v>
      </c>
      <c r="G560" s="144" t="s">
        <v>81</v>
      </c>
      <c r="H560" s="145" t="s">
        <v>81</v>
      </c>
      <c r="I560" s="141">
        <f>'2021 CER'!$AN$3</f>
        <v>0</v>
      </c>
      <c r="J560" s="141">
        <f>'2021 CER'!$B$41</f>
        <v>0</v>
      </c>
      <c r="K560" s="148">
        <f t="shared" ref="K560" si="1038">I560-J560</f>
        <v>0</v>
      </c>
      <c r="L560" s="141">
        <v>0</v>
      </c>
      <c r="M560" s="149">
        <f>Account_CP1!$EJ$40-Account_CP1!$ED$40</f>
        <v>0</v>
      </c>
      <c r="N560" s="141">
        <f>Account_CP1!$EE$40-Account_CP1!$DY$40</f>
        <v>0</v>
      </c>
      <c r="O560" s="141">
        <f>Account_CP1!$EL$40-Account_CP1!$EF$40</f>
        <v>0</v>
      </c>
      <c r="P560" s="141" t="s">
        <v>81</v>
      </c>
      <c r="Q560" s="150" t="s">
        <v>81</v>
      </c>
      <c r="R560" s="143" t="s">
        <v>81</v>
      </c>
      <c r="S560" s="143" t="s">
        <v>81</v>
      </c>
      <c r="T560" s="148" t="s">
        <v>81</v>
      </c>
      <c r="U560" s="141">
        <v>0</v>
      </c>
      <c r="V560" s="149" t="s">
        <v>81</v>
      </c>
      <c r="W560" s="141" t="s">
        <v>81</v>
      </c>
      <c r="X560" s="150" t="s">
        <v>81</v>
      </c>
      <c r="Y560" s="141" t="s">
        <v>81</v>
      </c>
      <c r="Z560" s="141" t="s">
        <v>81</v>
      </c>
      <c r="AA560" s="157" t="s">
        <v>81</v>
      </c>
      <c r="AB560" s="149" t="s">
        <v>81</v>
      </c>
      <c r="AC560" s="141" t="s">
        <v>81</v>
      </c>
      <c r="AD560" s="150" t="s">
        <v>81</v>
      </c>
      <c r="AE560" s="141">
        <f t="shared" ref="AE560" si="1039">SUM(I560)</f>
        <v>0</v>
      </c>
      <c r="AF560" s="141">
        <f t="shared" ref="AF560" si="1040">SUM(J560)</f>
        <v>0</v>
      </c>
      <c r="AG560" s="155">
        <f t="shared" ref="AG560" si="1041">AE560-AF560</f>
        <v>0</v>
      </c>
      <c r="AH560" s="149">
        <f t="shared" ref="AH560" si="1042">SUM(L560,U560)</f>
        <v>0</v>
      </c>
      <c r="AI560" s="149">
        <f t="shared" ref="AI560" si="1043">SUM(F560,M560,V560,AB560)</f>
        <v>0</v>
      </c>
      <c r="AJ560" s="141">
        <f t="shared" ref="AJ560" si="1044">SUM(G560,N560,W560,AC560)</f>
        <v>0</v>
      </c>
      <c r="AK560" s="150">
        <f t="shared" ref="AK560" si="1045">SUM(H560,O560,X560,AD560)</f>
        <v>0</v>
      </c>
    </row>
    <row r="561" spans="1:37" x14ac:dyDescent="0.15">
      <c r="A561" s="248"/>
      <c r="B561" s="100">
        <v>2020</v>
      </c>
      <c r="C561" s="156" t="s">
        <v>81</v>
      </c>
      <c r="D561" s="143" t="s">
        <v>81</v>
      </c>
      <c r="E561" s="157" t="s">
        <v>81</v>
      </c>
      <c r="F561" s="143" t="s">
        <v>81</v>
      </c>
      <c r="G561" s="144" t="s">
        <v>81</v>
      </c>
      <c r="H561" s="145" t="s">
        <v>81</v>
      </c>
      <c r="I561" s="141">
        <f>'2020 CER'!$AN$3</f>
        <v>56143</v>
      </c>
      <c r="J561" s="141">
        <f>'2020 CER'!$B$41</f>
        <v>0</v>
      </c>
      <c r="K561" s="148">
        <f t="shared" ref="K561" si="1046">I561-J561</f>
        <v>56143</v>
      </c>
      <c r="L561" s="141">
        <v>0</v>
      </c>
      <c r="M561" s="149">
        <f>Account_CP1!$ED$40-Account_CP1!$DX$40</f>
        <v>0</v>
      </c>
      <c r="N561" s="141">
        <f>Account_CP1!$EE$40-Account_CP1!$DY$40</f>
        <v>0</v>
      </c>
      <c r="O561" s="141">
        <f>Account_CP1!$EF$40-Account_CP1!$DZ$40</f>
        <v>0</v>
      </c>
      <c r="P561" s="141" t="s">
        <v>81</v>
      </c>
      <c r="Q561" s="150" t="s">
        <v>81</v>
      </c>
      <c r="R561" s="143" t="s">
        <v>81</v>
      </c>
      <c r="S561" s="143" t="s">
        <v>81</v>
      </c>
      <c r="T561" s="148" t="s">
        <v>81</v>
      </c>
      <c r="U561" s="141">
        <v>0</v>
      </c>
      <c r="V561" s="149" t="s">
        <v>81</v>
      </c>
      <c r="W561" s="141" t="s">
        <v>81</v>
      </c>
      <c r="X561" s="150" t="s">
        <v>81</v>
      </c>
      <c r="Y561" s="141" t="s">
        <v>81</v>
      </c>
      <c r="Z561" s="141" t="s">
        <v>81</v>
      </c>
      <c r="AA561" s="157" t="s">
        <v>81</v>
      </c>
      <c r="AB561" s="149" t="s">
        <v>81</v>
      </c>
      <c r="AC561" s="141" t="s">
        <v>81</v>
      </c>
      <c r="AD561" s="150" t="s">
        <v>81</v>
      </c>
      <c r="AE561" s="141">
        <f t="shared" ref="AE561" si="1047">SUM(I561)</f>
        <v>56143</v>
      </c>
      <c r="AF561" s="141">
        <f t="shared" ref="AF561" si="1048">SUM(J561)</f>
        <v>0</v>
      </c>
      <c r="AG561" s="155">
        <f t="shared" ref="AG561" si="1049">AE561-AF561</f>
        <v>56143</v>
      </c>
      <c r="AH561" s="149">
        <f t="shared" ref="AH561" si="1050">SUM(L561,U561)</f>
        <v>0</v>
      </c>
      <c r="AI561" s="149">
        <f t="shared" ref="AI561" si="1051">SUM(F561,M561,V561,AB561)</f>
        <v>0</v>
      </c>
      <c r="AJ561" s="141">
        <f t="shared" ref="AJ561" si="1052">SUM(G561,N561,W561,AC561)</f>
        <v>0</v>
      </c>
      <c r="AK561" s="150">
        <f t="shared" ref="AK561" si="1053">SUM(H561,O561,X561,AD561)</f>
        <v>0</v>
      </c>
    </row>
    <row r="562" spans="1:37" x14ac:dyDescent="0.15">
      <c r="A562" s="248"/>
      <c r="B562" s="100">
        <v>2019</v>
      </c>
      <c r="C562" s="156" t="s">
        <v>81</v>
      </c>
      <c r="D562" s="143" t="s">
        <v>81</v>
      </c>
      <c r="E562" s="157" t="s">
        <v>81</v>
      </c>
      <c r="F562" s="143" t="s">
        <v>81</v>
      </c>
      <c r="G562" s="144" t="s">
        <v>81</v>
      </c>
      <c r="H562" s="145" t="s">
        <v>81</v>
      </c>
      <c r="I562" s="141">
        <f>'2019 CER'!$AN$3</f>
        <v>15167</v>
      </c>
      <c r="J562" s="141">
        <f>'2019 CER'!$B$41</f>
        <v>0</v>
      </c>
      <c r="K562" s="148">
        <f t="shared" ref="K562:K573" si="1054">I562-J562</f>
        <v>15167</v>
      </c>
      <c r="L562" s="141">
        <v>0</v>
      </c>
      <c r="M562" s="149">
        <f>Account_CP1!$DX$40-Account_CP1!$DL$40</f>
        <v>0</v>
      </c>
      <c r="N562" s="141">
        <f>Account_CP1!$DY$40</f>
        <v>0</v>
      </c>
      <c r="O562" s="141">
        <f>Account_CP1!$DZ$40-Account_CP1!$DN$40</f>
        <v>15712</v>
      </c>
      <c r="P562" s="141" t="s">
        <v>81</v>
      </c>
      <c r="Q562" s="150" t="s">
        <v>81</v>
      </c>
      <c r="R562" s="143" t="s">
        <v>81</v>
      </c>
      <c r="S562" s="143" t="s">
        <v>81</v>
      </c>
      <c r="T562" s="148" t="s">
        <v>81</v>
      </c>
      <c r="U562" s="141">
        <v>0</v>
      </c>
      <c r="V562" s="149" t="s">
        <v>81</v>
      </c>
      <c r="W562" s="141" t="s">
        <v>81</v>
      </c>
      <c r="X562" s="150" t="s">
        <v>81</v>
      </c>
      <c r="Y562" s="141" t="s">
        <v>81</v>
      </c>
      <c r="Z562" s="141" t="s">
        <v>81</v>
      </c>
      <c r="AA562" s="157" t="s">
        <v>81</v>
      </c>
      <c r="AB562" s="149" t="s">
        <v>81</v>
      </c>
      <c r="AC562" s="141" t="s">
        <v>81</v>
      </c>
      <c r="AD562" s="150" t="s">
        <v>81</v>
      </c>
      <c r="AE562" s="141">
        <f t="shared" ref="AE562" si="1055">SUM(I562)</f>
        <v>15167</v>
      </c>
      <c r="AF562" s="141">
        <f t="shared" ref="AF562" si="1056">SUM(J562)</f>
        <v>0</v>
      </c>
      <c r="AG562" s="155">
        <f t="shared" ref="AG562:AG573" si="1057">AE562-AF562</f>
        <v>15167</v>
      </c>
      <c r="AH562" s="149">
        <f t="shared" ref="AH562" si="1058">SUM(L562,U562)</f>
        <v>0</v>
      </c>
      <c r="AI562" s="149">
        <f t="shared" ref="AI562:AK573" si="1059">SUM(F562,M562,V562,AB562)</f>
        <v>0</v>
      </c>
      <c r="AJ562" s="141">
        <f t="shared" si="1059"/>
        <v>0</v>
      </c>
      <c r="AK562" s="150">
        <f t="shared" si="1059"/>
        <v>15712</v>
      </c>
    </row>
    <row r="563" spans="1:37" x14ac:dyDescent="0.15">
      <c r="A563" s="248"/>
      <c r="B563" s="100">
        <v>2018</v>
      </c>
      <c r="C563" s="156" t="s">
        <v>81</v>
      </c>
      <c r="D563" s="143" t="s">
        <v>81</v>
      </c>
      <c r="E563" s="157" t="s">
        <v>81</v>
      </c>
      <c r="F563" s="143" t="s">
        <v>81</v>
      </c>
      <c r="G563" s="144" t="s">
        <v>81</v>
      </c>
      <c r="H563" s="145" t="s">
        <v>81</v>
      </c>
      <c r="I563" s="141">
        <f>'2018 CER'!$AN$3</f>
        <v>0</v>
      </c>
      <c r="J563" s="141">
        <f>'2018 CER'!$B$41</f>
        <v>0</v>
      </c>
      <c r="K563" s="148">
        <f t="shared" si="1054"/>
        <v>0</v>
      </c>
      <c r="L563" s="141">
        <v>0</v>
      </c>
      <c r="M563" s="149" t="str">
        <f>Account_CP1!$DR$40</f>
        <v>n/a</v>
      </c>
      <c r="N563" s="141" t="str">
        <f>Account_CP1!$DS$40</f>
        <v>n/a</v>
      </c>
      <c r="O563" s="141" t="str">
        <f>Account_CP1!$DT$40</f>
        <v>n/a</v>
      </c>
      <c r="P563" s="141" t="s">
        <v>81</v>
      </c>
      <c r="Q563" s="150" t="s">
        <v>81</v>
      </c>
      <c r="R563" s="143" t="s">
        <v>81</v>
      </c>
      <c r="S563" s="143" t="s">
        <v>81</v>
      </c>
      <c r="T563" s="148" t="s">
        <v>81</v>
      </c>
      <c r="U563" s="141">
        <v>0</v>
      </c>
      <c r="V563" s="149" t="s">
        <v>81</v>
      </c>
      <c r="W563" s="141" t="s">
        <v>81</v>
      </c>
      <c r="X563" s="150" t="s">
        <v>81</v>
      </c>
      <c r="Y563" s="141" t="s">
        <v>81</v>
      </c>
      <c r="Z563" s="141" t="s">
        <v>81</v>
      </c>
      <c r="AA563" s="157" t="s">
        <v>81</v>
      </c>
      <c r="AB563" s="149" t="s">
        <v>81</v>
      </c>
      <c r="AC563" s="141" t="s">
        <v>81</v>
      </c>
      <c r="AD563" s="150" t="s">
        <v>81</v>
      </c>
      <c r="AE563" s="141">
        <f t="shared" ref="AE563:AF565" si="1060">SUM(I563)</f>
        <v>0</v>
      </c>
      <c r="AF563" s="141">
        <f t="shared" si="1060"/>
        <v>0</v>
      </c>
      <c r="AG563" s="155">
        <f t="shared" si="1057"/>
        <v>0</v>
      </c>
      <c r="AH563" s="149">
        <f t="shared" si="1035"/>
        <v>0</v>
      </c>
      <c r="AI563" s="149">
        <f t="shared" si="1059"/>
        <v>0</v>
      </c>
      <c r="AJ563" s="141">
        <f t="shared" si="1059"/>
        <v>0</v>
      </c>
      <c r="AK563" s="150">
        <f t="shared" si="1059"/>
        <v>0</v>
      </c>
    </row>
    <row r="564" spans="1:37" x14ac:dyDescent="0.15">
      <c r="A564" s="248"/>
      <c r="B564" s="100">
        <v>2017</v>
      </c>
      <c r="C564" s="156" t="s">
        <v>81</v>
      </c>
      <c r="D564" s="143" t="s">
        <v>81</v>
      </c>
      <c r="E564" s="157" t="s">
        <v>81</v>
      </c>
      <c r="F564" s="143" t="s">
        <v>81</v>
      </c>
      <c r="G564" s="144" t="s">
        <v>81</v>
      </c>
      <c r="H564" s="145" t="s">
        <v>81</v>
      </c>
      <c r="I564" s="141">
        <f>'2017 CER'!$AN$3</f>
        <v>0</v>
      </c>
      <c r="J564" s="141">
        <f>'2017 CER'!$B$41</f>
        <v>0</v>
      </c>
      <c r="K564" s="148">
        <f t="shared" si="1054"/>
        <v>0</v>
      </c>
      <c r="L564" s="141">
        <v>0</v>
      </c>
      <c r="M564" s="149">
        <f>Account_CP1!$DL$40-Account_CP1!$DF$40</f>
        <v>0</v>
      </c>
      <c r="N564" s="141">
        <f>Account_CP1!$DM$40-Account_CP1!$DG$40</f>
        <v>0</v>
      </c>
      <c r="O564" s="141">
        <f>Account_CP1!$DN$40-Account_CP1!$DH$40</f>
        <v>0</v>
      </c>
      <c r="P564" s="141" t="s">
        <v>81</v>
      </c>
      <c r="Q564" s="150" t="s">
        <v>81</v>
      </c>
      <c r="R564" s="143" t="s">
        <v>81</v>
      </c>
      <c r="S564" s="143" t="s">
        <v>81</v>
      </c>
      <c r="T564" s="148" t="s">
        <v>81</v>
      </c>
      <c r="U564" s="141">
        <v>5459924</v>
      </c>
      <c r="V564" s="149" t="s">
        <v>81</v>
      </c>
      <c r="W564" s="141" t="s">
        <v>81</v>
      </c>
      <c r="X564" s="150" t="s">
        <v>81</v>
      </c>
      <c r="Y564" s="141" t="s">
        <v>81</v>
      </c>
      <c r="Z564" s="141" t="s">
        <v>81</v>
      </c>
      <c r="AA564" s="157" t="s">
        <v>81</v>
      </c>
      <c r="AB564" s="149" t="s">
        <v>81</v>
      </c>
      <c r="AC564" s="141" t="s">
        <v>81</v>
      </c>
      <c r="AD564" s="150" t="s">
        <v>81</v>
      </c>
      <c r="AE564" s="141">
        <f t="shared" si="1060"/>
        <v>0</v>
      </c>
      <c r="AF564" s="141">
        <f t="shared" si="1060"/>
        <v>0</v>
      </c>
      <c r="AG564" s="155">
        <f t="shared" si="1057"/>
        <v>0</v>
      </c>
      <c r="AH564" s="149">
        <f t="shared" si="1035"/>
        <v>5459924</v>
      </c>
      <c r="AI564" s="149">
        <f t="shared" si="1059"/>
        <v>0</v>
      </c>
      <c r="AJ564" s="141">
        <f t="shared" si="1059"/>
        <v>0</v>
      </c>
      <c r="AK564" s="150">
        <f t="shared" si="1059"/>
        <v>0</v>
      </c>
    </row>
    <row r="565" spans="1:37" x14ac:dyDescent="0.15">
      <c r="A565" s="248"/>
      <c r="B565" s="101">
        <v>2016</v>
      </c>
      <c r="C565" s="156" t="s">
        <v>81</v>
      </c>
      <c r="D565" s="143" t="s">
        <v>81</v>
      </c>
      <c r="E565" s="157" t="s">
        <v>81</v>
      </c>
      <c r="F565" s="143" t="s">
        <v>81</v>
      </c>
      <c r="G565" s="144" t="s">
        <v>81</v>
      </c>
      <c r="H565" s="145" t="s">
        <v>81</v>
      </c>
      <c r="I565" s="141">
        <f>'2016 CER'!AN3</f>
        <v>404</v>
      </c>
      <c r="J565" s="141">
        <f>'2016 CER'!B41</f>
        <v>0</v>
      </c>
      <c r="K565" s="148">
        <f t="shared" si="1054"/>
        <v>404</v>
      </c>
      <c r="L565" s="141">
        <v>3578108</v>
      </c>
      <c r="M565" s="149">
        <f>Account_CP1!DF40-Account_CP1!CZ40</f>
        <v>0</v>
      </c>
      <c r="N565" s="141">
        <f>Account_CP1!DG40-Account_CP1!DA40</f>
        <v>0</v>
      </c>
      <c r="O565" s="141">
        <f>Account_CP1!DH40-Account_CP1!DB40</f>
        <v>2165</v>
      </c>
      <c r="P565" s="141" t="s">
        <v>81</v>
      </c>
      <c r="Q565" s="150" t="s">
        <v>81</v>
      </c>
      <c r="R565" s="143" t="s">
        <v>81</v>
      </c>
      <c r="S565" s="143" t="s">
        <v>81</v>
      </c>
      <c r="T565" s="148" t="s">
        <v>81</v>
      </c>
      <c r="U565" s="141">
        <v>738305</v>
      </c>
      <c r="V565" s="149" t="s">
        <v>81</v>
      </c>
      <c r="W565" s="141" t="s">
        <v>81</v>
      </c>
      <c r="X565" s="150" t="s">
        <v>81</v>
      </c>
      <c r="Y565" s="141" t="s">
        <v>81</v>
      </c>
      <c r="Z565" s="141" t="s">
        <v>81</v>
      </c>
      <c r="AA565" s="157" t="s">
        <v>81</v>
      </c>
      <c r="AB565" s="149" t="s">
        <v>81</v>
      </c>
      <c r="AC565" s="141" t="s">
        <v>81</v>
      </c>
      <c r="AD565" s="150" t="s">
        <v>81</v>
      </c>
      <c r="AE565" s="141">
        <f t="shared" si="1060"/>
        <v>404</v>
      </c>
      <c r="AF565" s="141">
        <f t="shared" si="1060"/>
        <v>0</v>
      </c>
      <c r="AG565" s="155">
        <f>AE565-AF565</f>
        <v>404</v>
      </c>
      <c r="AH565" s="149">
        <f t="shared" si="1035"/>
        <v>4316413</v>
      </c>
      <c r="AI565" s="149">
        <f t="shared" si="1059"/>
        <v>0</v>
      </c>
      <c r="AJ565" s="141">
        <f t="shared" si="1059"/>
        <v>0</v>
      </c>
      <c r="AK565" s="150">
        <f t="shared" si="1059"/>
        <v>2165</v>
      </c>
    </row>
    <row r="566" spans="1:37" x14ac:dyDescent="0.15">
      <c r="A566" s="248"/>
      <c r="B566" s="101">
        <v>2015</v>
      </c>
      <c r="C566" s="156">
        <f>'2015 AAU'!AM3</f>
        <v>2938477</v>
      </c>
      <c r="D566" s="143">
        <f>'2015 AAU'!B40</f>
        <v>0</v>
      </c>
      <c r="E566" s="157">
        <f t="shared" ref="E566:E573" si="1061">C566-D566</f>
        <v>2938477</v>
      </c>
      <c r="F566" s="178">
        <f>Account_CP1!AX40-Account_CP1!AR40</f>
        <v>180222745</v>
      </c>
      <c r="G566" s="179">
        <f>Account_CP1!AY40-Account_CP1!AS40</f>
        <v>1824462</v>
      </c>
      <c r="H566" s="180">
        <f>Account_CP1!AZ40-Account_CP1!AT40</f>
        <v>5881170</v>
      </c>
      <c r="I566" s="141">
        <f>'2015 CER'!AN3</f>
        <v>7362305</v>
      </c>
      <c r="J566" s="141">
        <f>'2015 CER'!B41</f>
        <v>666171</v>
      </c>
      <c r="K566" s="148">
        <f t="shared" si="1054"/>
        <v>6696134</v>
      </c>
      <c r="L566" s="141">
        <v>0</v>
      </c>
      <c r="M566" s="149">
        <f>Account_CP1!CZ40-Account_CP1!CT40</f>
        <v>2448925</v>
      </c>
      <c r="N566" s="141">
        <f>Account_CP1!DA40-Account_CP1!CU40</f>
        <v>0</v>
      </c>
      <c r="O566" s="141">
        <f>Account_CP1!DB40-Account_CP1!CV40</f>
        <v>19221668</v>
      </c>
      <c r="P566" s="141" t="s">
        <v>81</v>
      </c>
      <c r="Q566" s="150" t="s">
        <v>81</v>
      </c>
      <c r="R566" s="143">
        <f>'2015 ERU'!AM3</f>
        <v>6854394</v>
      </c>
      <c r="S566" s="143">
        <f>'2015 ERU'!B40</f>
        <v>17376</v>
      </c>
      <c r="T566" s="148">
        <f t="shared" ref="T566:T573" si="1062">R566-S566</f>
        <v>6837018</v>
      </c>
      <c r="U566" s="141">
        <v>0</v>
      </c>
      <c r="V566" s="149">
        <f>Account_CP1!GF40-Account_CP1!FZ40</f>
        <v>395817</v>
      </c>
      <c r="W566" s="141">
        <f>Account_CP1!GG40-Account_CP1!GA40</f>
        <v>0</v>
      </c>
      <c r="X566" s="150">
        <f>Account_CP1!GH40-Account_CP1!GB40</f>
        <v>521957</v>
      </c>
      <c r="Y566" s="141">
        <v>0</v>
      </c>
      <c r="Z566" s="141">
        <v>0</v>
      </c>
      <c r="AA566" s="157">
        <f t="shared" ref="AA566:AA573" si="1063">Y566-Z566</f>
        <v>0</v>
      </c>
      <c r="AB566" s="149">
        <f>Account_CP1!HJ40-Account_CP1!HD40</f>
        <v>1824462</v>
      </c>
      <c r="AC566" s="143">
        <f>Account_CP1!HK40-Account_CP1!HE40</f>
        <v>9947523</v>
      </c>
      <c r="AD566" s="171">
        <f>Account_CP1!HL40-Account_CP1!HF40</f>
        <v>7333333</v>
      </c>
      <c r="AE566" s="143">
        <f t="shared" ref="AE566:AF573" si="1064">SUM(C566+I566+R566+Y566)</f>
        <v>17155176</v>
      </c>
      <c r="AF566" s="143">
        <f t="shared" si="1064"/>
        <v>683547</v>
      </c>
      <c r="AG566" s="155">
        <f t="shared" si="1057"/>
        <v>16471629</v>
      </c>
      <c r="AH566" s="149">
        <f t="shared" si="1035"/>
        <v>0</v>
      </c>
      <c r="AI566" s="149">
        <f t="shared" si="1059"/>
        <v>184891949</v>
      </c>
      <c r="AJ566" s="141">
        <f t="shared" si="1059"/>
        <v>11771985</v>
      </c>
      <c r="AK566" s="150">
        <f t="shared" si="1059"/>
        <v>32958128</v>
      </c>
    </row>
    <row r="567" spans="1:37" x14ac:dyDescent="0.15">
      <c r="A567" s="248"/>
      <c r="B567" s="101">
        <v>2014</v>
      </c>
      <c r="C567" s="156">
        <f>'2014 AAU'!AM3</f>
        <v>0</v>
      </c>
      <c r="D567" s="143">
        <f>'2014 AAU'!B40</f>
        <v>0</v>
      </c>
      <c r="E567" s="157">
        <f t="shared" si="1061"/>
        <v>0</v>
      </c>
      <c r="F567" s="178">
        <f>Account_CP1!AR40-Account_CP1!AL40</f>
        <v>0</v>
      </c>
      <c r="G567" s="179">
        <f>Account_CP1!AS40-Account_CP1!AM40</f>
        <v>0</v>
      </c>
      <c r="H567" s="180">
        <f>Account_CP1!AT40-Account_CP1!AN40</f>
        <v>0</v>
      </c>
      <c r="I567" s="141">
        <f>'2014 CER'!AN3</f>
        <v>1562442</v>
      </c>
      <c r="J567" s="141">
        <f>'2014 CER'!B41</f>
        <v>782435</v>
      </c>
      <c r="K567" s="148">
        <f t="shared" si="1054"/>
        <v>780007</v>
      </c>
      <c r="L567" s="141">
        <v>0</v>
      </c>
      <c r="M567" s="149">
        <f>Account_CP1!CT40-Account_CP1!CN40</f>
        <v>0</v>
      </c>
      <c r="N567" s="141">
        <f>Account_CP1!CU40-Account_CP1!CO40</f>
        <v>0</v>
      </c>
      <c r="O567" s="141">
        <f>Account_CP1!CV40-Account_CP1!CP40</f>
        <v>108747</v>
      </c>
      <c r="P567" s="141" t="s">
        <v>81</v>
      </c>
      <c r="Q567" s="150" t="s">
        <v>81</v>
      </c>
      <c r="R567" s="143">
        <f>'2014 ERU'!AM3</f>
        <v>67982</v>
      </c>
      <c r="S567" s="143">
        <f>'2014 ERU'!B40</f>
        <v>157558</v>
      </c>
      <c r="T567" s="148">
        <f t="shared" si="1062"/>
        <v>-89576</v>
      </c>
      <c r="U567" s="141">
        <v>0</v>
      </c>
      <c r="V567" s="149">
        <f>Account_CP1!FZ40-Account_CP1!FT40</f>
        <v>0</v>
      </c>
      <c r="W567" s="141">
        <f>Account_CP1!GA40-Account_CP1!FU40</f>
        <v>0</v>
      </c>
      <c r="X567" s="150">
        <f>Account_CP1!GB40-Account_CP1!FV40</f>
        <v>0</v>
      </c>
      <c r="Y567" s="141">
        <v>0</v>
      </c>
      <c r="Z567" s="141">
        <v>0</v>
      </c>
      <c r="AA567" s="157">
        <f t="shared" si="1063"/>
        <v>0</v>
      </c>
      <c r="AB567" s="149">
        <f>Account_CP1!HD40-Account_CP1!GX40</f>
        <v>0</v>
      </c>
      <c r="AC567" s="143">
        <f>Account_CP1!HE40-Account_CP1!GY40</f>
        <v>0</v>
      </c>
      <c r="AD567" s="171">
        <f>Account_CP1!HF40-Account_CP1!GZ40</f>
        <v>0</v>
      </c>
      <c r="AE567" s="143">
        <f t="shared" si="1064"/>
        <v>1630424</v>
      </c>
      <c r="AF567" s="143">
        <f t="shared" si="1064"/>
        <v>939993</v>
      </c>
      <c r="AG567" s="155">
        <f t="shared" si="1057"/>
        <v>690431</v>
      </c>
      <c r="AH567" s="149">
        <f t="shared" si="1035"/>
        <v>0</v>
      </c>
      <c r="AI567" s="149">
        <f t="shared" si="1059"/>
        <v>0</v>
      </c>
      <c r="AJ567" s="141">
        <f t="shared" si="1059"/>
        <v>0</v>
      </c>
      <c r="AK567" s="150">
        <f t="shared" si="1059"/>
        <v>108747</v>
      </c>
    </row>
    <row r="568" spans="1:37" x14ac:dyDescent="0.15">
      <c r="A568" s="248"/>
      <c r="B568" s="101">
        <v>2013</v>
      </c>
      <c r="C568" s="156">
        <f>'2013 AAU'!AM3</f>
        <v>0</v>
      </c>
      <c r="D568" s="143">
        <f>'2013 AAU'!B40</f>
        <v>5058809</v>
      </c>
      <c r="E568" s="157">
        <f t="shared" si="1061"/>
        <v>-5058809</v>
      </c>
      <c r="F568" s="178">
        <f>Account_CP1!AL40-Account_CP1!AF40</f>
        <v>0</v>
      </c>
      <c r="G568" s="179">
        <f>Account_CP1!AM40-Account_CP1!AG40</f>
        <v>0</v>
      </c>
      <c r="H568" s="180">
        <f>Account_CP1!AN40-Account_CP1!AH40</f>
        <v>6897</v>
      </c>
      <c r="I568" s="141">
        <f>'2013 CER'!AN3</f>
        <v>15721386</v>
      </c>
      <c r="J568" s="141">
        <f>'2013 CER'!B41</f>
        <v>1699055</v>
      </c>
      <c r="K568" s="148">
        <f t="shared" si="1054"/>
        <v>14022331</v>
      </c>
      <c r="L568" s="141">
        <v>0</v>
      </c>
      <c r="M568" s="149">
        <f>Account_CP1!CN40-Account_CP1!CH40</f>
        <v>3040831</v>
      </c>
      <c r="N568" s="141">
        <f>Account_CP1!CO40-Account_CP1!CI40</f>
        <v>0</v>
      </c>
      <c r="O568" s="141">
        <f>Account_CP1!CP40-Account_CP1!CJ40</f>
        <v>256650</v>
      </c>
      <c r="P568" s="141" t="s">
        <v>81</v>
      </c>
      <c r="Q568" s="150" t="s">
        <v>81</v>
      </c>
      <c r="R568" s="143">
        <f>'2013 ERU'!AM3</f>
        <v>2214970</v>
      </c>
      <c r="S568" s="143">
        <f>'2013 ERU'!B40</f>
        <v>153225</v>
      </c>
      <c r="T568" s="148">
        <f t="shared" si="1062"/>
        <v>2061745</v>
      </c>
      <c r="U568" s="141">
        <v>0</v>
      </c>
      <c r="V568" s="149">
        <f>Account_CP1!FT40-Account_CP1!FN40</f>
        <v>1866335</v>
      </c>
      <c r="W568" s="141">
        <f>Account_CP1!FU40-Account_CP1!FO40</f>
        <v>0</v>
      </c>
      <c r="X568" s="150">
        <f>Account_CP1!FV40-Account_CP1!FP40</f>
        <v>0</v>
      </c>
      <c r="Y568" s="141">
        <v>0</v>
      </c>
      <c r="Z568" s="141">
        <v>0</v>
      </c>
      <c r="AA568" s="157">
        <f t="shared" si="1063"/>
        <v>0</v>
      </c>
      <c r="AB568" s="149">
        <f>Account_CP1!GX40-Account_CP1!GR40</f>
        <v>0</v>
      </c>
      <c r="AC568" s="143">
        <f>Account_CP1!GY40-Account_CP1!GS40</f>
        <v>0</v>
      </c>
      <c r="AD568" s="171">
        <f>Account_CP1!GZ40-Account_CP1!GT40</f>
        <v>0</v>
      </c>
      <c r="AE568" s="143">
        <f t="shared" si="1064"/>
        <v>17936356</v>
      </c>
      <c r="AF568" s="143">
        <f t="shared" si="1064"/>
        <v>6911089</v>
      </c>
      <c r="AG568" s="155">
        <f t="shared" si="1057"/>
        <v>11025267</v>
      </c>
      <c r="AH568" s="149">
        <f t="shared" si="1035"/>
        <v>0</v>
      </c>
      <c r="AI568" s="149">
        <f t="shared" si="1059"/>
        <v>4907166</v>
      </c>
      <c r="AJ568" s="141">
        <f t="shared" si="1059"/>
        <v>0</v>
      </c>
      <c r="AK568" s="150">
        <f t="shared" si="1059"/>
        <v>263547</v>
      </c>
    </row>
    <row r="569" spans="1:37" x14ac:dyDescent="0.15">
      <c r="A569" s="248"/>
      <c r="B569" s="101">
        <v>2012</v>
      </c>
      <c r="C569" s="156">
        <f>'2012 AAU'!AM3</f>
        <v>3369874</v>
      </c>
      <c r="D569" s="143">
        <f>'2012 AAU'!B40</f>
        <v>1894514</v>
      </c>
      <c r="E569" s="157">
        <f t="shared" si="1061"/>
        <v>1475360</v>
      </c>
      <c r="F569" s="178">
        <f>Account_CP1!AF40-Account_CP1!Z40</f>
        <v>19132757</v>
      </c>
      <c r="G569" s="179">
        <f>Account_CP1!AG40-Account_CP1!AA40</f>
        <v>0</v>
      </c>
      <c r="H569" s="180">
        <f>Account_CP1!AH40-Account_CP1!AB40</f>
        <v>7474</v>
      </c>
      <c r="I569" s="141">
        <f>'2012 CER'!AN3</f>
        <v>4657201</v>
      </c>
      <c r="J569" s="141">
        <f>'2012 CER'!B41</f>
        <v>2673798</v>
      </c>
      <c r="K569" s="148">
        <f t="shared" si="1054"/>
        <v>1983403</v>
      </c>
      <c r="L569" s="141">
        <v>0</v>
      </c>
      <c r="M569" s="149">
        <f>Account_CP1!CH40-Account_CP1!CB40</f>
        <v>0</v>
      </c>
      <c r="N569" s="141">
        <f>Account_CP1!CI40-Account_CP1!CC40</f>
        <v>0</v>
      </c>
      <c r="O569" s="141">
        <f>Account_CP1!CJ40-Account_CP1!CD40</f>
        <v>51609</v>
      </c>
      <c r="P569" s="141" t="s">
        <v>81</v>
      </c>
      <c r="Q569" s="150" t="s">
        <v>81</v>
      </c>
      <c r="R569" s="143">
        <f>'2012 ERU'!AM3</f>
        <v>410696</v>
      </c>
      <c r="S569" s="143">
        <f>'2012 ERU'!B40</f>
        <v>65716</v>
      </c>
      <c r="T569" s="148">
        <f t="shared" si="1062"/>
        <v>344980</v>
      </c>
      <c r="U569" s="141">
        <v>0</v>
      </c>
      <c r="V569" s="149">
        <f>Account_CP1!FN40-Account_CP1!FH40</f>
        <v>0</v>
      </c>
      <c r="W569" s="141">
        <f>Account_CP1!FO40-Account_CP1!FI40</f>
        <v>0</v>
      </c>
      <c r="X569" s="150">
        <f>Account_CP1!FP40-Account_CP1!FJ40</f>
        <v>0</v>
      </c>
      <c r="Y569" s="143">
        <f>'2012 RMU'!AM3</f>
        <v>0</v>
      </c>
      <c r="Z569" s="143">
        <f>'2012 RMU'!B40</f>
        <v>0</v>
      </c>
      <c r="AA569" s="157">
        <f t="shared" si="1063"/>
        <v>0</v>
      </c>
      <c r="AB569" s="149">
        <f>Account_CP1!GR40-Account_CP1!GL40</f>
        <v>0</v>
      </c>
      <c r="AC569" s="143">
        <f>Account_CP1!GS40-Account_CP1!GM40</f>
        <v>0</v>
      </c>
      <c r="AD569" s="171">
        <f>Account_CP1!GT40-Account_CP1!GN40</f>
        <v>0</v>
      </c>
      <c r="AE569" s="143">
        <f t="shared" si="1064"/>
        <v>8437771</v>
      </c>
      <c r="AF569" s="143">
        <f t="shared" si="1064"/>
        <v>4634028</v>
      </c>
      <c r="AG569" s="155">
        <f t="shared" si="1057"/>
        <v>3803743</v>
      </c>
      <c r="AH569" s="149">
        <f t="shared" si="1035"/>
        <v>0</v>
      </c>
      <c r="AI569" s="149">
        <f t="shared" si="1059"/>
        <v>19132757</v>
      </c>
      <c r="AJ569" s="141">
        <f t="shared" si="1059"/>
        <v>0</v>
      </c>
      <c r="AK569" s="150">
        <f t="shared" si="1059"/>
        <v>59083</v>
      </c>
    </row>
    <row r="570" spans="1:37" x14ac:dyDescent="0.15">
      <c r="A570" s="248"/>
      <c r="B570" s="101">
        <v>2011</v>
      </c>
      <c r="C570" s="156">
        <f>'2011 AAU'!AM3</f>
        <v>15847299</v>
      </c>
      <c r="D570" s="143">
        <f>'2011 AAU'!B40</f>
        <v>9644917</v>
      </c>
      <c r="E570" s="157">
        <f t="shared" si="1061"/>
        <v>6202382</v>
      </c>
      <c r="F570" s="178">
        <f>Account_CP1!Z40-Account_CP1!T40</f>
        <v>15962514</v>
      </c>
      <c r="G570" s="179">
        <f>Account_CP1!AA40-Account_CP1!U40</f>
        <v>0</v>
      </c>
      <c r="H570" s="180">
        <f>Account_CP1!AB40-Account_CP1!V40</f>
        <v>8037</v>
      </c>
      <c r="I570" s="141">
        <f>'2011 CER'!AN3</f>
        <v>5824170</v>
      </c>
      <c r="J570" s="141">
        <f>'2011 CER'!B41</f>
        <v>2035795</v>
      </c>
      <c r="K570" s="148">
        <f t="shared" si="1054"/>
        <v>3788375</v>
      </c>
      <c r="L570" s="141">
        <v>0</v>
      </c>
      <c r="M570" s="149">
        <f>Account_CP1!CB40-Account_CP1!BV40</f>
        <v>3232642</v>
      </c>
      <c r="N570" s="141">
        <f>Account_CP1!CC40-Account_CP1!BW40</f>
        <v>0</v>
      </c>
      <c r="O570" s="141">
        <f>Account_CP1!CD40-Account_CP1!BX40</f>
        <v>55590</v>
      </c>
      <c r="P570" s="141" t="s">
        <v>81</v>
      </c>
      <c r="Q570" s="150" t="s">
        <v>81</v>
      </c>
      <c r="R570" s="143">
        <f>'2011 ERU'!AM3</f>
        <v>407905</v>
      </c>
      <c r="S570" s="143">
        <f>'2011 ERU'!B40</f>
        <v>88638</v>
      </c>
      <c r="T570" s="148">
        <f t="shared" si="1062"/>
        <v>319267</v>
      </c>
      <c r="U570" s="141">
        <v>0</v>
      </c>
      <c r="V570" s="149">
        <f>Account_CP1!FH40-Account_CP1!FB40</f>
        <v>138136</v>
      </c>
      <c r="W570" s="141">
        <f>Account_CP1!FI40-Account_CP1!FC40</f>
        <v>0</v>
      </c>
      <c r="X570" s="150">
        <f>Account_CP1!FJ40-Account_CP1!FD40</f>
        <v>0</v>
      </c>
      <c r="Y570" s="143">
        <f>'2011 RMU'!AM3</f>
        <v>0</v>
      </c>
      <c r="Z570" s="143">
        <f>'2011 RMU'!B40</f>
        <v>0</v>
      </c>
      <c r="AA570" s="157">
        <f t="shared" si="1063"/>
        <v>0</v>
      </c>
      <c r="AB570" s="149">
        <f>Account_CP1!GL40</f>
        <v>0</v>
      </c>
      <c r="AC570" s="143">
        <f>Account_CP1!GM40</f>
        <v>0</v>
      </c>
      <c r="AD570" s="171">
        <f>Account_CP1!GN40</f>
        <v>0</v>
      </c>
      <c r="AE570" s="143">
        <f t="shared" si="1064"/>
        <v>22079374</v>
      </c>
      <c r="AF570" s="143">
        <f t="shared" si="1064"/>
        <v>11769350</v>
      </c>
      <c r="AG570" s="155">
        <f t="shared" si="1057"/>
        <v>10310024</v>
      </c>
      <c r="AH570" s="149">
        <f t="shared" si="1035"/>
        <v>0</v>
      </c>
      <c r="AI570" s="149">
        <f t="shared" si="1059"/>
        <v>19333292</v>
      </c>
      <c r="AJ570" s="141">
        <f t="shared" si="1059"/>
        <v>0</v>
      </c>
      <c r="AK570" s="150">
        <f t="shared" si="1059"/>
        <v>63627</v>
      </c>
    </row>
    <row r="571" spans="1:37" x14ac:dyDescent="0.15">
      <c r="A571" s="248"/>
      <c r="B571" s="101">
        <v>2010</v>
      </c>
      <c r="C571" s="156">
        <f>'2010 AAU'!AM3</f>
        <v>25897514</v>
      </c>
      <c r="D571" s="143">
        <f>'2010 AAU'!B40</f>
        <v>13577523</v>
      </c>
      <c r="E571" s="157">
        <f t="shared" si="1061"/>
        <v>12319991</v>
      </c>
      <c r="F571" s="178">
        <f>Account_CP1!T40-Account_CP1!N40</f>
        <v>18680417</v>
      </c>
      <c r="G571" s="179">
        <f>Account_CP1!U40-Account_CP1!O40</f>
        <v>0</v>
      </c>
      <c r="H571" s="180">
        <f>Account_CP1!V40-Account_CP1!P40</f>
        <v>9073</v>
      </c>
      <c r="I571" s="141">
        <f>'2010 CER'!AN3</f>
        <v>6079380</v>
      </c>
      <c r="J571" s="141">
        <f>'2010 CER'!B41</f>
        <v>2097127</v>
      </c>
      <c r="K571" s="148">
        <f t="shared" si="1054"/>
        <v>3982253</v>
      </c>
      <c r="L571" s="141">
        <v>0</v>
      </c>
      <c r="M571" s="149">
        <f>Account_CP1!BV40-Account_CP1!BP40</f>
        <v>331296</v>
      </c>
      <c r="N571" s="141">
        <f>Account_CP1!BW40-Account_CP1!BQ40</f>
        <v>0</v>
      </c>
      <c r="O571" s="141">
        <f>Account_CP1!BX40-Account_CP1!BR40</f>
        <v>3499</v>
      </c>
      <c r="P571" s="141" t="s">
        <v>81</v>
      </c>
      <c r="Q571" s="150" t="s">
        <v>81</v>
      </c>
      <c r="R571" s="143">
        <f>'2010 ERU'!AM3</f>
        <v>403945</v>
      </c>
      <c r="S571" s="143">
        <f>'2010 ERU'!B40</f>
        <v>0</v>
      </c>
      <c r="T571" s="148">
        <f t="shared" si="1062"/>
        <v>403945</v>
      </c>
      <c r="U571" s="141">
        <v>0</v>
      </c>
      <c r="V571" s="149">
        <f>Account_CP1!FB40-Account_CP1!EV40</f>
        <v>205382</v>
      </c>
      <c r="W571" s="141">
        <f>Account_CP1!FC40-Account_CP1!EW40</f>
        <v>0</v>
      </c>
      <c r="X571" s="150">
        <f>Account_CP1!FD40-Account_CP1!EX40</f>
        <v>0</v>
      </c>
      <c r="Y571" s="143">
        <v>0</v>
      </c>
      <c r="Z571" s="143">
        <v>0</v>
      </c>
      <c r="AA571" s="157">
        <f t="shared" si="1063"/>
        <v>0</v>
      </c>
      <c r="AB571" s="149" t="s">
        <v>81</v>
      </c>
      <c r="AC571" s="143" t="s">
        <v>81</v>
      </c>
      <c r="AD571" s="171" t="s">
        <v>81</v>
      </c>
      <c r="AE571" s="143">
        <f t="shared" si="1064"/>
        <v>32380839</v>
      </c>
      <c r="AF571" s="143">
        <f t="shared" si="1064"/>
        <v>15674650</v>
      </c>
      <c r="AG571" s="155">
        <f t="shared" si="1057"/>
        <v>16706189</v>
      </c>
      <c r="AH571" s="149">
        <f t="shared" si="1035"/>
        <v>0</v>
      </c>
      <c r="AI571" s="149">
        <f t="shared" si="1059"/>
        <v>19217095</v>
      </c>
      <c r="AJ571" s="141">
        <f t="shared" si="1059"/>
        <v>0</v>
      </c>
      <c r="AK571" s="150">
        <f t="shared" si="1059"/>
        <v>12572</v>
      </c>
    </row>
    <row r="572" spans="1:37" x14ac:dyDescent="0.15">
      <c r="A572" s="248"/>
      <c r="B572" s="101">
        <v>2009</v>
      </c>
      <c r="C572" s="156">
        <f>'2009 AAU'!AM3</f>
        <v>15859036</v>
      </c>
      <c r="D572" s="143">
        <f>'2009 AAU'!B40</f>
        <v>14882586</v>
      </c>
      <c r="E572" s="157">
        <f t="shared" si="1061"/>
        <v>976450</v>
      </c>
      <c r="F572" s="178">
        <f>Account_CP1!N40-Account_CP1!H40</f>
        <v>19135659</v>
      </c>
      <c r="G572" s="179">
        <f>Account_CP1!O40-Account_CP1!I40</f>
        <v>0</v>
      </c>
      <c r="H572" s="180">
        <f>Account_CP1!P40-Account_CP1!J40</f>
        <v>15856</v>
      </c>
      <c r="I572" s="141">
        <f>'2009 CER'!AN3</f>
        <v>2224053</v>
      </c>
      <c r="J572" s="141">
        <f>'2009 CER'!B41</f>
        <v>988652</v>
      </c>
      <c r="K572" s="148">
        <f t="shared" si="1054"/>
        <v>1235401</v>
      </c>
      <c r="L572" s="141">
        <v>0</v>
      </c>
      <c r="M572" s="149">
        <f>Account_CP1!BP40-Account_CP1!BJ40</f>
        <v>206585</v>
      </c>
      <c r="N572" s="141">
        <f>Account_CP1!BQ40-Account_CP1!BK40</f>
        <v>0</v>
      </c>
      <c r="O572" s="141">
        <f>Account_CP1!BR40-Account_CP1!BL40</f>
        <v>1216</v>
      </c>
      <c r="P572" s="141" t="s">
        <v>81</v>
      </c>
      <c r="Q572" s="150" t="s">
        <v>81</v>
      </c>
      <c r="R572" s="143">
        <f>'2009 ERU'!AM3</f>
        <v>24732</v>
      </c>
      <c r="S572" s="143">
        <f>'2009 ERU'!B40</f>
        <v>0</v>
      </c>
      <c r="T572" s="148">
        <f t="shared" si="1062"/>
        <v>24732</v>
      </c>
      <c r="U572" s="141">
        <v>0</v>
      </c>
      <c r="V572" s="149">
        <f>Account_CP1!EV40-Account_CP1!EP40</f>
        <v>0</v>
      </c>
      <c r="W572" s="141">
        <f>Account_CP1!EW40-Account_CP1!EQ40</f>
        <v>0</v>
      </c>
      <c r="X572" s="150">
        <f>Account_CP1!EX40-Account_CP1!ER40</f>
        <v>0</v>
      </c>
      <c r="Y572" s="143">
        <v>0</v>
      </c>
      <c r="Z572" s="143">
        <v>0</v>
      </c>
      <c r="AA572" s="157">
        <f t="shared" si="1063"/>
        <v>0</v>
      </c>
      <c r="AB572" s="149" t="s">
        <v>81</v>
      </c>
      <c r="AC572" s="143" t="s">
        <v>81</v>
      </c>
      <c r="AD572" s="171" t="s">
        <v>81</v>
      </c>
      <c r="AE572" s="143">
        <f t="shared" si="1064"/>
        <v>18107821</v>
      </c>
      <c r="AF572" s="143">
        <f t="shared" si="1064"/>
        <v>15871238</v>
      </c>
      <c r="AG572" s="155">
        <f t="shared" si="1057"/>
        <v>2236583</v>
      </c>
      <c r="AH572" s="149">
        <f t="shared" si="1035"/>
        <v>0</v>
      </c>
      <c r="AI572" s="149">
        <f t="shared" si="1059"/>
        <v>19342244</v>
      </c>
      <c r="AJ572" s="141">
        <f t="shared" si="1059"/>
        <v>0</v>
      </c>
      <c r="AK572" s="150">
        <f t="shared" si="1059"/>
        <v>17072</v>
      </c>
    </row>
    <row r="573" spans="1:37" x14ac:dyDescent="0.15">
      <c r="A573" s="248"/>
      <c r="B573" s="101">
        <v>2008</v>
      </c>
      <c r="C573" s="156">
        <f>'2008 AAU'!AM3</f>
        <v>0</v>
      </c>
      <c r="D573" s="143">
        <f>'2008 AAU'!B40</f>
        <v>0</v>
      </c>
      <c r="E573" s="157">
        <f t="shared" si="1061"/>
        <v>0</v>
      </c>
      <c r="F573" s="178">
        <f>Account_CP1!H40</f>
        <v>0</v>
      </c>
      <c r="G573" s="179">
        <f>Account_CP1!I40</f>
        <v>0</v>
      </c>
      <c r="H573" s="180">
        <f>Account_CP1!J40</f>
        <v>0</v>
      </c>
      <c r="I573" s="141">
        <f>'2008 CER'!AN3</f>
        <v>51768</v>
      </c>
      <c r="J573" s="141">
        <f>'2008 CER'!B41</f>
        <v>0</v>
      </c>
      <c r="K573" s="148">
        <f t="shared" si="1054"/>
        <v>51768</v>
      </c>
      <c r="L573" s="141">
        <v>0</v>
      </c>
      <c r="M573" s="149">
        <f>Account_CP1!BJ40</f>
        <v>0</v>
      </c>
      <c r="N573" s="141">
        <f>Account_CP1!BK40</f>
        <v>0</v>
      </c>
      <c r="O573" s="141">
        <f>Account_CP1!BL40</f>
        <v>0</v>
      </c>
      <c r="P573" s="141" t="s">
        <v>81</v>
      </c>
      <c r="Q573" s="150" t="s">
        <v>81</v>
      </c>
      <c r="R573" s="143">
        <v>0</v>
      </c>
      <c r="S573" s="143">
        <v>0</v>
      </c>
      <c r="T573" s="148">
        <f t="shared" si="1062"/>
        <v>0</v>
      </c>
      <c r="U573" s="141">
        <v>0</v>
      </c>
      <c r="V573" s="149">
        <f>Account_CP1!EP40</f>
        <v>0</v>
      </c>
      <c r="W573" s="141">
        <f>Account_CP1!EQ40</f>
        <v>0</v>
      </c>
      <c r="X573" s="150">
        <f>Account_CP1!ER40</f>
        <v>0</v>
      </c>
      <c r="Y573" s="143">
        <v>0</v>
      </c>
      <c r="Z573" s="143">
        <v>0</v>
      </c>
      <c r="AA573" s="157">
        <f t="shared" si="1063"/>
        <v>0</v>
      </c>
      <c r="AB573" s="149" t="s">
        <v>81</v>
      </c>
      <c r="AC573" s="143" t="s">
        <v>81</v>
      </c>
      <c r="AD573" s="171" t="s">
        <v>81</v>
      </c>
      <c r="AE573" s="143">
        <f t="shared" si="1064"/>
        <v>51768</v>
      </c>
      <c r="AF573" s="143">
        <f t="shared" si="1064"/>
        <v>0</v>
      </c>
      <c r="AG573" s="155">
        <f t="shared" si="1057"/>
        <v>51768</v>
      </c>
      <c r="AH573" s="149">
        <f t="shared" si="1035"/>
        <v>0</v>
      </c>
      <c r="AI573" s="149">
        <f t="shared" si="1059"/>
        <v>0</v>
      </c>
      <c r="AJ573" s="141">
        <f t="shared" si="1059"/>
        <v>0</v>
      </c>
      <c r="AK573" s="150">
        <f t="shared" si="1059"/>
        <v>0</v>
      </c>
    </row>
    <row r="574" spans="1:37" ht="15" x14ac:dyDescent="0.15">
      <c r="A574" s="249"/>
      <c r="B574" s="102" t="s">
        <v>233</v>
      </c>
      <c r="C574" s="151">
        <f t="shared" ref="C574:O574" si="1065">SUM(C560:C573)</f>
        <v>63912200</v>
      </c>
      <c r="D574" s="152">
        <f t="shared" si="1065"/>
        <v>45058349</v>
      </c>
      <c r="E574" s="153">
        <f t="shared" si="1065"/>
        <v>18853851</v>
      </c>
      <c r="F574" s="174">
        <f t="shared" si="1065"/>
        <v>253134092</v>
      </c>
      <c r="G574" s="176">
        <f t="shared" si="1065"/>
        <v>1824462</v>
      </c>
      <c r="H574" s="177">
        <f t="shared" si="1065"/>
        <v>5928507</v>
      </c>
      <c r="I574" s="151">
        <f t="shared" si="1065"/>
        <v>43554419</v>
      </c>
      <c r="J574" s="152">
        <f t="shared" si="1065"/>
        <v>10943033</v>
      </c>
      <c r="K574" s="153">
        <f t="shared" si="1065"/>
        <v>32611386</v>
      </c>
      <c r="L574" s="152">
        <f t="shared" si="1065"/>
        <v>3578108</v>
      </c>
      <c r="M574" s="172">
        <f t="shared" si="1065"/>
        <v>9260279</v>
      </c>
      <c r="N574" s="152">
        <f t="shared" si="1065"/>
        <v>0</v>
      </c>
      <c r="O574" s="152">
        <f t="shared" si="1065"/>
        <v>19716856</v>
      </c>
      <c r="P574" s="154" t="s">
        <v>81</v>
      </c>
      <c r="Q574" s="170" t="s">
        <v>81</v>
      </c>
      <c r="R574" s="152">
        <f t="shared" ref="R574:AK574" si="1066">SUM(R560:R573)</f>
        <v>10384624</v>
      </c>
      <c r="S574" s="152">
        <f t="shared" si="1066"/>
        <v>482513</v>
      </c>
      <c r="T574" s="153">
        <f t="shared" si="1066"/>
        <v>9902111</v>
      </c>
      <c r="U574" s="152">
        <f t="shared" si="1066"/>
        <v>6198229</v>
      </c>
      <c r="V574" s="174">
        <f t="shared" si="1066"/>
        <v>2605670</v>
      </c>
      <c r="W574" s="176">
        <f t="shared" si="1066"/>
        <v>0</v>
      </c>
      <c r="X574" s="187">
        <f t="shared" si="1066"/>
        <v>521957</v>
      </c>
      <c r="Y574" s="152">
        <f t="shared" si="1066"/>
        <v>0</v>
      </c>
      <c r="Z574" s="152">
        <f t="shared" si="1066"/>
        <v>0</v>
      </c>
      <c r="AA574" s="153">
        <f t="shared" si="1066"/>
        <v>0</v>
      </c>
      <c r="AB574" s="172">
        <f t="shared" si="1066"/>
        <v>1824462</v>
      </c>
      <c r="AC574" s="152">
        <f t="shared" si="1066"/>
        <v>9947523</v>
      </c>
      <c r="AD574" s="160">
        <f t="shared" si="1066"/>
        <v>7333333</v>
      </c>
      <c r="AE574" s="152">
        <f t="shared" si="1066"/>
        <v>117851243</v>
      </c>
      <c r="AF574" s="152">
        <f t="shared" si="1066"/>
        <v>56483895</v>
      </c>
      <c r="AG574" s="153">
        <f t="shared" si="1066"/>
        <v>61367348</v>
      </c>
      <c r="AH574" s="152">
        <f t="shared" si="1066"/>
        <v>9776337</v>
      </c>
      <c r="AI574" s="172">
        <f t="shared" si="1066"/>
        <v>266824503</v>
      </c>
      <c r="AJ574" s="152">
        <f t="shared" si="1066"/>
        <v>11771985</v>
      </c>
      <c r="AK574" s="160">
        <f t="shared" si="1066"/>
        <v>33500653</v>
      </c>
    </row>
    <row r="575" spans="1:37" x14ac:dyDescent="0.15">
      <c r="A575" s="247" t="s">
        <v>181</v>
      </c>
      <c r="B575" s="100">
        <v>2021</v>
      </c>
      <c r="C575" s="156" t="s">
        <v>81</v>
      </c>
      <c r="D575" s="143" t="s">
        <v>81</v>
      </c>
      <c r="E575" s="157" t="s">
        <v>81</v>
      </c>
      <c r="F575" s="143" t="s">
        <v>81</v>
      </c>
      <c r="G575" s="144" t="s">
        <v>81</v>
      </c>
      <c r="H575" s="145" t="s">
        <v>81</v>
      </c>
      <c r="I575" s="141">
        <f>'2021 CER'!$AO$3</f>
        <v>1</v>
      </c>
      <c r="J575" s="141">
        <f>'2021 CER'!$B$42</f>
        <v>0</v>
      </c>
      <c r="K575" s="148">
        <f t="shared" ref="K575" si="1067">I575-J575</f>
        <v>1</v>
      </c>
      <c r="L575" s="141">
        <v>0</v>
      </c>
      <c r="M575" s="149">
        <f>Account_CP1!$EJ$39-Account_CP1!$ED$39</f>
        <v>0</v>
      </c>
      <c r="N575" s="141">
        <f>Account_CP1!$EE$39-Account_CP1!$DY$39</f>
        <v>0</v>
      </c>
      <c r="O575" s="141">
        <f>Account_CP1!$EL$39-Account_CP1!$EF$39</f>
        <v>457</v>
      </c>
      <c r="P575" s="141" t="s">
        <v>81</v>
      </c>
      <c r="Q575" s="150" t="s">
        <v>81</v>
      </c>
      <c r="R575" s="143" t="s">
        <v>81</v>
      </c>
      <c r="S575" s="143" t="s">
        <v>81</v>
      </c>
      <c r="T575" s="148" t="s">
        <v>81</v>
      </c>
      <c r="U575" s="141">
        <v>0</v>
      </c>
      <c r="V575" s="149" t="s">
        <v>81</v>
      </c>
      <c r="W575" s="141" t="s">
        <v>81</v>
      </c>
      <c r="X575" s="150" t="s">
        <v>81</v>
      </c>
      <c r="Y575" s="141" t="s">
        <v>81</v>
      </c>
      <c r="Z575" s="141" t="s">
        <v>81</v>
      </c>
      <c r="AA575" s="157" t="s">
        <v>81</v>
      </c>
      <c r="AB575" s="149" t="s">
        <v>81</v>
      </c>
      <c r="AC575" s="141" t="s">
        <v>81</v>
      </c>
      <c r="AD575" s="150" t="s">
        <v>81</v>
      </c>
      <c r="AE575" s="141">
        <f t="shared" ref="AE575" si="1068">SUM(I575)</f>
        <v>1</v>
      </c>
      <c r="AF575" s="141">
        <f t="shared" ref="AF575" si="1069">SUM(J575)</f>
        <v>0</v>
      </c>
      <c r="AG575" s="155">
        <f t="shared" ref="AG575" si="1070">AE575-AF575</f>
        <v>1</v>
      </c>
      <c r="AH575" s="149">
        <f t="shared" ref="AH575" si="1071">SUM(L575,U575)</f>
        <v>0</v>
      </c>
      <c r="AI575" s="149">
        <f t="shared" ref="AI575" si="1072">SUM(F575,M575,V575,AB575)</f>
        <v>0</v>
      </c>
      <c r="AJ575" s="141">
        <f t="shared" ref="AJ575" si="1073">SUM(G575,N575,W575,AC575)</f>
        <v>0</v>
      </c>
      <c r="AK575" s="150">
        <f t="shared" ref="AK575" si="1074">SUM(H575,O575,X575,AD575)</f>
        <v>457</v>
      </c>
    </row>
    <row r="576" spans="1:37" x14ac:dyDescent="0.15">
      <c r="A576" s="248"/>
      <c r="B576" s="100">
        <v>2020</v>
      </c>
      <c r="C576" s="156" t="s">
        <v>81</v>
      </c>
      <c r="D576" s="143" t="s">
        <v>81</v>
      </c>
      <c r="E576" s="157" t="s">
        <v>81</v>
      </c>
      <c r="F576" s="143" t="s">
        <v>81</v>
      </c>
      <c r="G576" s="144" t="s">
        <v>81</v>
      </c>
      <c r="H576" s="145" t="s">
        <v>81</v>
      </c>
      <c r="I576" s="141">
        <f>'2020 CER'!$AO$3</f>
        <v>456</v>
      </c>
      <c r="J576" s="141">
        <f>'2020 CER'!$B$42</f>
        <v>0</v>
      </c>
      <c r="K576" s="148">
        <f t="shared" ref="K576" si="1075">I576-J576</f>
        <v>456</v>
      </c>
      <c r="L576" s="141">
        <v>0</v>
      </c>
      <c r="M576" s="149">
        <f>Account_CP1!$ED$39-Account_CP1!$DX$39</f>
        <v>0</v>
      </c>
      <c r="N576" s="141">
        <f>Account_CP1!$EE$39-Account_CP1!$DY$39</f>
        <v>0</v>
      </c>
      <c r="O576" s="141">
        <f>Account_CP1!$EF$39-Account_CP1!$DZ$39</f>
        <v>0</v>
      </c>
      <c r="P576" s="141" t="s">
        <v>81</v>
      </c>
      <c r="Q576" s="150" t="s">
        <v>81</v>
      </c>
      <c r="R576" s="143" t="s">
        <v>81</v>
      </c>
      <c r="S576" s="143" t="s">
        <v>81</v>
      </c>
      <c r="T576" s="148" t="s">
        <v>81</v>
      </c>
      <c r="U576" s="141">
        <v>0</v>
      </c>
      <c r="V576" s="149" t="s">
        <v>81</v>
      </c>
      <c r="W576" s="141" t="s">
        <v>81</v>
      </c>
      <c r="X576" s="150" t="s">
        <v>81</v>
      </c>
      <c r="Y576" s="141" t="s">
        <v>81</v>
      </c>
      <c r="Z576" s="141" t="s">
        <v>81</v>
      </c>
      <c r="AA576" s="157" t="s">
        <v>81</v>
      </c>
      <c r="AB576" s="149" t="s">
        <v>81</v>
      </c>
      <c r="AC576" s="141" t="s">
        <v>81</v>
      </c>
      <c r="AD576" s="150" t="s">
        <v>81</v>
      </c>
      <c r="AE576" s="141">
        <f t="shared" ref="AE576" si="1076">SUM(I576)</f>
        <v>456</v>
      </c>
      <c r="AF576" s="141">
        <f t="shared" ref="AF576" si="1077">SUM(J576)</f>
        <v>0</v>
      </c>
      <c r="AG576" s="155">
        <f t="shared" ref="AG576" si="1078">AE576-AF576</f>
        <v>456</v>
      </c>
      <c r="AH576" s="149">
        <f t="shared" ref="AH576" si="1079">SUM(L576,U576)</f>
        <v>0</v>
      </c>
      <c r="AI576" s="149">
        <f t="shared" ref="AI576" si="1080">SUM(F576,M576,V576,AB576)</f>
        <v>0</v>
      </c>
      <c r="AJ576" s="141">
        <f t="shared" ref="AJ576" si="1081">SUM(G576,N576,W576,AC576)</f>
        <v>0</v>
      </c>
      <c r="AK576" s="150">
        <f t="shared" ref="AK576" si="1082">SUM(H576,O576,X576,AD576)</f>
        <v>0</v>
      </c>
    </row>
    <row r="577" spans="1:37" x14ac:dyDescent="0.15">
      <c r="A577" s="248"/>
      <c r="B577" s="100">
        <v>2019</v>
      </c>
      <c r="C577" s="156" t="s">
        <v>81</v>
      </c>
      <c r="D577" s="143" t="s">
        <v>81</v>
      </c>
      <c r="E577" s="157" t="s">
        <v>81</v>
      </c>
      <c r="F577" s="143" t="s">
        <v>81</v>
      </c>
      <c r="G577" s="144" t="s">
        <v>81</v>
      </c>
      <c r="H577" s="145" t="s">
        <v>81</v>
      </c>
      <c r="I577" s="141">
        <f>'2019 CER'!$AO$3</f>
        <v>0</v>
      </c>
      <c r="J577" s="141">
        <f>'2019 CER'!$B$42</f>
        <v>15000</v>
      </c>
      <c r="K577" s="148">
        <f t="shared" ref="K577:K588" si="1083">I577-J577</f>
        <v>-15000</v>
      </c>
      <c r="L577" s="141">
        <v>0</v>
      </c>
      <c r="M577" s="149">
        <f>Account_CP1!$DX$39-Account_CP1!$DR$39</f>
        <v>0</v>
      </c>
      <c r="N577" s="141">
        <f>Account_CP1!$DY$39-Account_CP1!$DS$39</f>
        <v>0</v>
      </c>
      <c r="O577" s="141">
        <f>Account_CP1!$DZ$39-Account_CP1!$DT$39</f>
        <v>0</v>
      </c>
      <c r="P577" s="141" t="s">
        <v>81</v>
      </c>
      <c r="Q577" s="150" t="s">
        <v>81</v>
      </c>
      <c r="R577" s="143" t="s">
        <v>81</v>
      </c>
      <c r="S577" s="143" t="s">
        <v>81</v>
      </c>
      <c r="T577" s="148" t="s">
        <v>81</v>
      </c>
      <c r="U577" s="141">
        <v>0</v>
      </c>
      <c r="V577" s="149" t="s">
        <v>81</v>
      </c>
      <c r="W577" s="141" t="s">
        <v>81</v>
      </c>
      <c r="X577" s="150" t="s">
        <v>81</v>
      </c>
      <c r="Y577" s="141" t="s">
        <v>81</v>
      </c>
      <c r="Z577" s="141" t="s">
        <v>81</v>
      </c>
      <c r="AA577" s="157" t="s">
        <v>81</v>
      </c>
      <c r="AB577" s="149" t="s">
        <v>81</v>
      </c>
      <c r="AC577" s="141" t="s">
        <v>81</v>
      </c>
      <c r="AD577" s="150" t="s">
        <v>81</v>
      </c>
      <c r="AE577" s="141">
        <f t="shared" ref="AE577:AF580" si="1084">SUM(I577)</f>
        <v>0</v>
      </c>
      <c r="AF577" s="141">
        <f t="shared" ref="AF577" si="1085">SUM(J577)</f>
        <v>15000</v>
      </c>
      <c r="AG577" s="155">
        <f t="shared" ref="AG577:AG588" si="1086">AE577-AF577</f>
        <v>-15000</v>
      </c>
      <c r="AH577" s="149">
        <f t="shared" ref="AH577" si="1087">SUM(L577,U577)</f>
        <v>0</v>
      </c>
      <c r="AI577" s="149">
        <f t="shared" ref="AI577:AK588" si="1088">SUM(F577,M577,V577,AB577)</f>
        <v>0</v>
      </c>
      <c r="AJ577" s="141">
        <f t="shared" si="1088"/>
        <v>0</v>
      </c>
      <c r="AK577" s="150">
        <f t="shared" si="1088"/>
        <v>0</v>
      </c>
    </row>
    <row r="578" spans="1:37" x14ac:dyDescent="0.15">
      <c r="A578" s="248"/>
      <c r="B578" s="100">
        <v>2018</v>
      </c>
      <c r="C578" s="156" t="s">
        <v>81</v>
      </c>
      <c r="D578" s="143" t="s">
        <v>81</v>
      </c>
      <c r="E578" s="157" t="s">
        <v>81</v>
      </c>
      <c r="F578" s="143" t="s">
        <v>81</v>
      </c>
      <c r="G578" s="144" t="s">
        <v>81</v>
      </c>
      <c r="H578" s="145" t="s">
        <v>81</v>
      </c>
      <c r="I578" s="141">
        <f>'2018 CER'!$AO$3</f>
        <v>0</v>
      </c>
      <c r="J578" s="141">
        <f>'2018 CER'!$B$42</f>
        <v>0</v>
      </c>
      <c r="K578" s="148">
        <f t="shared" si="1083"/>
        <v>0</v>
      </c>
      <c r="L578" s="141">
        <v>0</v>
      </c>
      <c r="M578" s="149">
        <f>Account_CP1!$DR$39-Account_CP1!$DL$39</f>
        <v>0</v>
      </c>
      <c r="N578" s="141">
        <f>Account_CP1!$DS$39-Account_CP1!$DM$39</f>
        <v>0</v>
      </c>
      <c r="O578" s="141">
        <f>Account_CP1!$DT$39-Account_CP1!$DN$39</f>
        <v>0</v>
      </c>
      <c r="P578" s="141" t="s">
        <v>81</v>
      </c>
      <c r="Q578" s="150" t="s">
        <v>81</v>
      </c>
      <c r="R578" s="143" t="s">
        <v>81</v>
      </c>
      <c r="S578" s="143" t="s">
        <v>81</v>
      </c>
      <c r="T578" s="148" t="s">
        <v>81</v>
      </c>
      <c r="U578" s="141">
        <v>0</v>
      </c>
      <c r="V578" s="149" t="s">
        <v>81</v>
      </c>
      <c r="W578" s="141" t="s">
        <v>81</v>
      </c>
      <c r="X578" s="150" t="s">
        <v>81</v>
      </c>
      <c r="Y578" s="141" t="s">
        <v>81</v>
      </c>
      <c r="Z578" s="141" t="s">
        <v>81</v>
      </c>
      <c r="AA578" s="157" t="s">
        <v>81</v>
      </c>
      <c r="AB578" s="149" t="s">
        <v>81</v>
      </c>
      <c r="AC578" s="141" t="s">
        <v>81</v>
      </c>
      <c r="AD578" s="150" t="s">
        <v>81</v>
      </c>
      <c r="AE578" s="141">
        <f t="shared" si="1084"/>
        <v>0</v>
      </c>
      <c r="AF578" s="141">
        <f t="shared" si="1084"/>
        <v>0</v>
      </c>
      <c r="AG578" s="155">
        <f t="shared" si="1086"/>
        <v>0</v>
      </c>
      <c r="AH578" s="149">
        <f t="shared" si="1035"/>
        <v>0</v>
      </c>
      <c r="AI578" s="149">
        <f t="shared" si="1088"/>
        <v>0</v>
      </c>
      <c r="AJ578" s="141">
        <f t="shared" si="1088"/>
        <v>0</v>
      </c>
      <c r="AK578" s="150">
        <f t="shared" si="1088"/>
        <v>0</v>
      </c>
    </row>
    <row r="579" spans="1:37" x14ac:dyDescent="0.15">
      <c r="A579" s="248"/>
      <c r="B579" s="100">
        <v>2017</v>
      </c>
      <c r="C579" s="156" t="s">
        <v>81</v>
      </c>
      <c r="D579" s="143" t="s">
        <v>81</v>
      </c>
      <c r="E579" s="157" t="s">
        <v>81</v>
      </c>
      <c r="F579" s="143" t="s">
        <v>81</v>
      </c>
      <c r="G579" s="144" t="s">
        <v>81</v>
      </c>
      <c r="H579" s="145" t="s">
        <v>81</v>
      </c>
      <c r="I579" s="141">
        <f>'2017 CER'!$AO$3</f>
        <v>0</v>
      </c>
      <c r="J579" s="141">
        <f>'2017 CER'!$B$42</f>
        <v>0</v>
      </c>
      <c r="K579" s="148">
        <f t="shared" si="1083"/>
        <v>0</v>
      </c>
      <c r="L579" s="141">
        <v>1821654</v>
      </c>
      <c r="M579" s="149">
        <f>Account_CP1!$DL$39-Account_CP1!$DF$39</f>
        <v>0</v>
      </c>
      <c r="N579" s="141">
        <f>Account_CP1!$DM$39-Account_CP1!$DG$39</f>
        <v>0</v>
      </c>
      <c r="O579" s="141">
        <f>Account_CP1!$DN$39-Account_CP1!$DH$39</f>
        <v>0</v>
      </c>
      <c r="P579" s="141" t="s">
        <v>81</v>
      </c>
      <c r="Q579" s="150" t="s">
        <v>81</v>
      </c>
      <c r="R579" s="143" t="s">
        <v>81</v>
      </c>
      <c r="S579" s="143" t="s">
        <v>81</v>
      </c>
      <c r="T579" s="148" t="s">
        <v>81</v>
      </c>
      <c r="U579" s="141">
        <v>0</v>
      </c>
      <c r="V579" s="149" t="s">
        <v>81</v>
      </c>
      <c r="W579" s="141" t="s">
        <v>81</v>
      </c>
      <c r="X579" s="150" t="s">
        <v>81</v>
      </c>
      <c r="Y579" s="141" t="s">
        <v>81</v>
      </c>
      <c r="Z579" s="141" t="s">
        <v>81</v>
      </c>
      <c r="AA579" s="157" t="s">
        <v>81</v>
      </c>
      <c r="AB579" s="149" t="s">
        <v>81</v>
      </c>
      <c r="AC579" s="141" t="s">
        <v>81</v>
      </c>
      <c r="AD579" s="150" t="s">
        <v>81</v>
      </c>
      <c r="AE579" s="141">
        <f t="shared" si="1084"/>
        <v>0</v>
      </c>
      <c r="AF579" s="141">
        <f t="shared" si="1084"/>
        <v>0</v>
      </c>
      <c r="AG579" s="155">
        <f t="shared" si="1086"/>
        <v>0</v>
      </c>
      <c r="AH579" s="149">
        <f t="shared" si="1035"/>
        <v>1821654</v>
      </c>
      <c r="AI579" s="149">
        <f t="shared" si="1088"/>
        <v>0</v>
      </c>
      <c r="AJ579" s="141">
        <f t="shared" si="1088"/>
        <v>0</v>
      </c>
      <c r="AK579" s="150">
        <f t="shared" si="1088"/>
        <v>0</v>
      </c>
    </row>
    <row r="580" spans="1:37" x14ac:dyDescent="0.15">
      <c r="A580" s="248"/>
      <c r="B580" s="101">
        <v>2016</v>
      </c>
      <c r="C580" s="156" t="s">
        <v>81</v>
      </c>
      <c r="D580" s="143" t="s">
        <v>81</v>
      </c>
      <c r="E580" s="157" t="s">
        <v>81</v>
      </c>
      <c r="F580" s="143" t="s">
        <v>81</v>
      </c>
      <c r="G580" s="144" t="s">
        <v>81</v>
      </c>
      <c r="H580" s="145" t="s">
        <v>81</v>
      </c>
      <c r="I580" s="141">
        <f>'2016 CER'!AO3</f>
        <v>0</v>
      </c>
      <c r="J580" s="141">
        <f>'2016 CER'!B42</f>
        <v>0</v>
      </c>
      <c r="K580" s="148">
        <f t="shared" si="1083"/>
        <v>0</v>
      </c>
      <c r="L580" s="141">
        <v>0</v>
      </c>
      <c r="M580" s="149">
        <f>Account_CP1!DF39-Account_CP1!CZ39</f>
        <v>0</v>
      </c>
      <c r="N580" s="141">
        <f>Account_CP1!DG39-Account_CP1!DA39</f>
        <v>0</v>
      </c>
      <c r="O580" s="141">
        <f>Account_CP1!DH39-Account_CP1!DB39</f>
        <v>13045</v>
      </c>
      <c r="P580" s="141" t="s">
        <v>81</v>
      </c>
      <c r="Q580" s="150" t="s">
        <v>81</v>
      </c>
      <c r="R580" s="143" t="s">
        <v>81</v>
      </c>
      <c r="S580" s="143" t="s">
        <v>81</v>
      </c>
      <c r="T580" s="148" t="s">
        <v>81</v>
      </c>
      <c r="U580" s="141">
        <v>0</v>
      </c>
      <c r="V580" s="149" t="s">
        <v>81</v>
      </c>
      <c r="W580" s="141" t="s">
        <v>81</v>
      </c>
      <c r="X580" s="150" t="s">
        <v>81</v>
      </c>
      <c r="Y580" s="141" t="s">
        <v>81</v>
      </c>
      <c r="Z580" s="141" t="s">
        <v>81</v>
      </c>
      <c r="AA580" s="157" t="s">
        <v>81</v>
      </c>
      <c r="AB580" s="149" t="s">
        <v>81</v>
      </c>
      <c r="AC580" s="141" t="s">
        <v>81</v>
      </c>
      <c r="AD580" s="150" t="s">
        <v>81</v>
      </c>
      <c r="AE580" s="141">
        <f t="shared" si="1084"/>
        <v>0</v>
      </c>
      <c r="AF580" s="141">
        <f t="shared" si="1084"/>
        <v>0</v>
      </c>
      <c r="AG580" s="155">
        <f>AE580-AF580</f>
        <v>0</v>
      </c>
      <c r="AH580" s="149">
        <f t="shared" si="1035"/>
        <v>0</v>
      </c>
      <c r="AI580" s="149">
        <f t="shared" si="1088"/>
        <v>0</v>
      </c>
      <c r="AJ580" s="141">
        <f t="shared" si="1088"/>
        <v>0</v>
      </c>
      <c r="AK580" s="150">
        <f t="shared" si="1088"/>
        <v>13045</v>
      </c>
    </row>
    <row r="581" spans="1:37" x14ac:dyDescent="0.15">
      <c r="A581" s="248"/>
      <c r="B581" s="101">
        <v>2015</v>
      </c>
      <c r="C581" s="156">
        <f>'2015 AAU'!AN3</f>
        <v>1280</v>
      </c>
      <c r="D581" s="143">
        <f>'2015 AAU'!B41</f>
        <v>6168514</v>
      </c>
      <c r="E581" s="157">
        <f t="shared" ref="E581:E588" si="1089">C581-D581</f>
        <v>-6167234</v>
      </c>
      <c r="F581" s="178">
        <f>Account_CP1!AX39-Account_CP1!AR39</f>
        <v>236857347</v>
      </c>
      <c r="G581" s="179">
        <f>Account_CP1!AY39-Account_CP1!AS39</f>
        <v>0</v>
      </c>
      <c r="H581" s="180">
        <f>Account_CP1!AZ39-Account_CP1!AT39</f>
        <v>4667726</v>
      </c>
      <c r="I581" s="141">
        <f>'2015 CER'!AO3</f>
        <v>10572920</v>
      </c>
      <c r="J581" s="141">
        <f>'2015 CER'!B42</f>
        <v>21462068</v>
      </c>
      <c r="K581" s="148">
        <f t="shared" si="1083"/>
        <v>-10889148</v>
      </c>
      <c r="L581" s="141">
        <v>0</v>
      </c>
      <c r="M581" s="149">
        <f>Account_CP1!CZ39-Account_CP1!CT39</f>
        <v>16038197</v>
      </c>
      <c r="N581" s="141">
        <f>Account_CP1!DA39-Account_CP1!CU39</f>
        <v>0</v>
      </c>
      <c r="O581" s="141">
        <f>Account_CP1!DB39-Account_CP1!CV39</f>
        <v>6123146</v>
      </c>
      <c r="P581" s="141" t="s">
        <v>81</v>
      </c>
      <c r="Q581" s="150" t="s">
        <v>81</v>
      </c>
      <c r="R581" s="143">
        <f>'2015 ERU'!AN3</f>
        <v>16237549</v>
      </c>
      <c r="S581" s="143">
        <f>'2015 ERU'!B41</f>
        <v>39664257</v>
      </c>
      <c r="T581" s="148">
        <f t="shared" ref="T581:T588" si="1090">R581-S581</f>
        <v>-23426708</v>
      </c>
      <c r="U581" s="141">
        <v>0</v>
      </c>
      <c r="V581" s="149">
        <f>Account_CP1!GF39-Account_CP1!FZ39</f>
        <v>558645</v>
      </c>
      <c r="W581" s="141">
        <f>Account_CP1!GG39-Account_CP1!GA39</f>
        <v>0</v>
      </c>
      <c r="X581" s="150">
        <f>Account_CP1!GH39-Account_CP1!GB39</f>
        <v>3535567</v>
      </c>
      <c r="Y581" s="141">
        <v>0</v>
      </c>
      <c r="Z581" s="141">
        <v>0</v>
      </c>
      <c r="AA581" s="157">
        <f t="shared" ref="AA581:AA588" si="1091">Y581-Z581</f>
        <v>0</v>
      </c>
      <c r="AB581" s="149">
        <f>Account_CP1!HJ39-Account_CP1!HD39</f>
        <v>8267540</v>
      </c>
      <c r="AC581" s="143">
        <f>Account_CP1!HK39-Account_CP1!HE39</f>
        <v>384473</v>
      </c>
      <c r="AD581" s="171">
        <f>Account_CP1!HL39-Account_CP1!HF39</f>
        <v>0</v>
      </c>
      <c r="AE581" s="143">
        <f t="shared" ref="AE581:AF588" si="1092">SUM(C581+I581+R581+Y581)</f>
        <v>26811749</v>
      </c>
      <c r="AF581" s="143">
        <f t="shared" si="1092"/>
        <v>67294839</v>
      </c>
      <c r="AG581" s="155">
        <f t="shared" si="1086"/>
        <v>-40483090</v>
      </c>
      <c r="AH581" s="149">
        <f t="shared" si="1035"/>
        <v>0</v>
      </c>
      <c r="AI581" s="149">
        <f t="shared" si="1088"/>
        <v>261721729</v>
      </c>
      <c r="AJ581" s="141">
        <f t="shared" si="1088"/>
        <v>384473</v>
      </c>
      <c r="AK581" s="150">
        <f t="shared" si="1088"/>
        <v>14326439</v>
      </c>
    </row>
    <row r="582" spans="1:37" x14ac:dyDescent="0.15">
      <c r="A582" s="248"/>
      <c r="B582" s="101">
        <v>2014</v>
      </c>
      <c r="C582" s="156">
        <f>'2014 AAU'!AN3</f>
        <v>5978794</v>
      </c>
      <c r="D582" s="143">
        <f>'2014 AAU'!B41</f>
        <v>958869</v>
      </c>
      <c r="E582" s="157">
        <f t="shared" si="1089"/>
        <v>5019925</v>
      </c>
      <c r="F582" s="178">
        <f>Account_CP1!AR39-Account_CP1!AL39</f>
        <v>0</v>
      </c>
      <c r="G582" s="179">
        <f>Account_CP1!AS39-Account_CP1!AM39</f>
        <v>0</v>
      </c>
      <c r="H582" s="180">
        <f>Account_CP1!AT39-Account_CP1!AN39</f>
        <v>19618</v>
      </c>
      <c r="I582" s="141">
        <f>'2014 CER'!AO3</f>
        <v>31727724</v>
      </c>
      <c r="J582" s="141">
        <f>'2014 CER'!B42</f>
        <v>39434344</v>
      </c>
      <c r="K582" s="148">
        <f t="shared" si="1083"/>
        <v>-7706620</v>
      </c>
      <c r="L582" s="141">
        <v>0</v>
      </c>
      <c r="M582" s="149">
        <f>Account_CP1!CT39-Account_CP1!CN39</f>
        <v>0</v>
      </c>
      <c r="N582" s="141">
        <f>Account_CP1!CU39-Account_CP1!CO39</f>
        <v>0</v>
      </c>
      <c r="O582" s="141">
        <f>Account_CP1!CV39-Account_CP1!CP39</f>
        <v>706684</v>
      </c>
      <c r="P582" s="141" t="s">
        <v>81</v>
      </c>
      <c r="Q582" s="150" t="s">
        <v>81</v>
      </c>
      <c r="R582" s="143">
        <f>'2014 ERU'!AN3</f>
        <v>45769490</v>
      </c>
      <c r="S582" s="143">
        <f>'2014 ERU'!B41</f>
        <v>68137939</v>
      </c>
      <c r="T582" s="148">
        <f t="shared" si="1090"/>
        <v>-22368449</v>
      </c>
      <c r="U582" s="141">
        <v>0</v>
      </c>
      <c r="V582" s="149">
        <f>Account_CP1!FZ39-Account_CP1!FT39</f>
        <v>0</v>
      </c>
      <c r="W582" s="141">
        <f>Account_CP1!GA39-Account_CP1!FU39</f>
        <v>0</v>
      </c>
      <c r="X582" s="150">
        <f>Account_CP1!GB39-Account_CP1!FV39</f>
        <v>7526</v>
      </c>
      <c r="Y582" s="141">
        <v>0</v>
      </c>
      <c r="Z582" s="141">
        <v>0</v>
      </c>
      <c r="AA582" s="157">
        <f t="shared" si="1091"/>
        <v>0</v>
      </c>
      <c r="AB582" s="149">
        <f>Account_CP1!HD39-Account_CP1!GX39</f>
        <v>0</v>
      </c>
      <c r="AC582" s="143">
        <f>Account_CP1!HE39-Account_CP1!GY39</f>
        <v>139278</v>
      </c>
      <c r="AD582" s="171">
        <f>Account_CP1!HF39-Account_CP1!GZ39</f>
        <v>0</v>
      </c>
      <c r="AE582" s="143">
        <f t="shared" si="1092"/>
        <v>83476008</v>
      </c>
      <c r="AF582" s="143">
        <f t="shared" si="1092"/>
        <v>108531152</v>
      </c>
      <c r="AG582" s="155">
        <f t="shared" si="1086"/>
        <v>-25055144</v>
      </c>
      <c r="AH582" s="149">
        <f t="shared" si="1035"/>
        <v>0</v>
      </c>
      <c r="AI582" s="149">
        <f t="shared" si="1088"/>
        <v>0</v>
      </c>
      <c r="AJ582" s="141">
        <f t="shared" si="1088"/>
        <v>139278</v>
      </c>
      <c r="AK582" s="150">
        <f t="shared" si="1088"/>
        <v>733828</v>
      </c>
    </row>
    <row r="583" spans="1:37" x14ac:dyDescent="0.15">
      <c r="A583" s="248"/>
      <c r="B583" s="101">
        <v>2013</v>
      </c>
      <c r="C583" s="156">
        <f>'2013 AAU'!AN3</f>
        <v>10202778</v>
      </c>
      <c r="D583" s="143">
        <f>'2013 AAU'!B41</f>
        <v>32956424</v>
      </c>
      <c r="E583" s="157">
        <f t="shared" si="1089"/>
        <v>-22753646</v>
      </c>
      <c r="F583" s="178">
        <f>Account_CP1!AL39-Account_CP1!AF39</f>
        <v>0</v>
      </c>
      <c r="G583" s="179">
        <f>Account_CP1!AM39-Account_CP1!AG39</f>
        <v>0</v>
      </c>
      <c r="H583" s="180">
        <f>Account_CP1!AN39-Account_CP1!AH39</f>
        <v>108884</v>
      </c>
      <c r="I583" s="141">
        <f>'2013 CER'!AO3</f>
        <v>101348836</v>
      </c>
      <c r="J583" s="141">
        <f>'2013 CER'!B42</f>
        <v>101308857</v>
      </c>
      <c r="K583" s="148">
        <f t="shared" si="1083"/>
        <v>39979</v>
      </c>
      <c r="L583" s="141">
        <v>0</v>
      </c>
      <c r="M583" s="149">
        <f>Account_CP1!CN39-Account_CP1!CH39</f>
        <v>0</v>
      </c>
      <c r="N583" s="141">
        <f>Account_CP1!CO39-Account_CP1!CI39</f>
        <v>0</v>
      </c>
      <c r="O583" s="141">
        <f>Account_CP1!CP39-Account_CP1!CJ39</f>
        <v>303838</v>
      </c>
      <c r="P583" s="141" t="s">
        <v>81</v>
      </c>
      <c r="Q583" s="150" t="s">
        <v>81</v>
      </c>
      <c r="R583" s="143">
        <f>'2013 ERU'!AN3</f>
        <v>230860118</v>
      </c>
      <c r="S583" s="143">
        <f>'2013 ERU'!B41</f>
        <v>237821858</v>
      </c>
      <c r="T583" s="148">
        <f t="shared" si="1090"/>
        <v>-6961740</v>
      </c>
      <c r="U583" s="141">
        <v>0</v>
      </c>
      <c r="V583" s="149">
        <f>Account_CP1!FT39-Account_CP1!FN39</f>
        <v>0</v>
      </c>
      <c r="W583" s="141">
        <f>Account_CP1!FU39-Account_CP1!FO39</f>
        <v>0</v>
      </c>
      <c r="X583" s="150">
        <f>Account_CP1!FV39-Account_CP1!FP39</f>
        <v>108727</v>
      </c>
      <c r="Y583" s="141">
        <v>0</v>
      </c>
      <c r="Z583" s="141">
        <v>0</v>
      </c>
      <c r="AA583" s="157">
        <f t="shared" si="1091"/>
        <v>0</v>
      </c>
      <c r="AB583" s="149">
        <f>Account_CP1!GX39-Account_CP1!GR39</f>
        <v>0</v>
      </c>
      <c r="AC583" s="143">
        <f>Account_CP1!GY39-Account_CP1!GS39</f>
        <v>144158</v>
      </c>
      <c r="AD583" s="171">
        <f>Account_CP1!GZ39-Account_CP1!GT39</f>
        <v>0</v>
      </c>
      <c r="AE583" s="143">
        <f t="shared" si="1092"/>
        <v>342411732</v>
      </c>
      <c r="AF583" s="143">
        <f t="shared" si="1092"/>
        <v>372087139</v>
      </c>
      <c r="AG583" s="155">
        <f t="shared" si="1086"/>
        <v>-29675407</v>
      </c>
      <c r="AH583" s="149">
        <f t="shared" si="1035"/>
        <v>0</v>
      </c>
      <c r="AI583" s="149">
        <f t="shared" si="1088"/>
        <v>0</v>
      </c>
      <c r="AJ583" s="141">
        <f t="shared" si="1088"/>
        <v>144158</v>
      </c>
      <c r="AK583" s="150">
        <f t="shared" si="1088"/>
        <v>521449</v>
      </c>
    </row>
    <row r="584" spans="1:37" x14ac:dyDescent="0.15">
      <c r="A584" s="248"/>
      <c r="B584" s="101">
        <v>2012</v>
      </c>
      <c r="C584" s="156">
        <f>'2012 AAU'!AN3</f>
        <v>34105658</v>
      </c>
      <c r="D584" s="143">
        <f>'2012 AAU'!B41</f>
        <v>53465820</v>
      </c>
      <c r="E584" s="157">
        <f t="shared" si="1089"/>
        <v>-19360162</v>
      </c>
      <c r="F584" s="178">
        <f>Account_CP1!AF39-Account_CP1!Z39</f>
        <v>0</v>
      </c>
      <c r="G584" s="179">
        <f>Account_CP1!AG39-Account_CP1!AA39</f>
        <v>0</v>
      </c>
      <c r="H584" s="180">
        <f>Account_CP1!AH39-Account_CP1!AB39</f>
        <v>64</v>
      </c>
      <c r="I584" s="141">
        <f>'2012 CER'!AO3</f>
        <v>177617154</v>
      </c>
      <c r="J584" s="141">
        <f>'2012 CER'!B42</f>
        <v>155243767</v>
      </c>
      <c r="K584" s="148">
        <f t="shared" si="1083"/>
        <v>22373387</v>
      </c>
      <c r="L584" s="141">
        <v>0</v>
      </c>
      <c r="M584" s="149">
        <f>Account_CP1!CH39-Account_CP1!CB39</f>
        <v>0</v>
      </c>
      <c r="N584" s="141">
        <f>Account_CP1!CI39-Account_CP1!CC39</f>
        <v>0</v>
      </c>
      <c r="O584" s="141">
        <f>Account_CP1!CJ39-Account_CP1!CD39</f>
        <v>171349</v>
      </c>
      <c r="P584" s="141" t="s">
        <v>81</v>
      </c>
      <c r="Q584" s="150" t="s">
        <v>81</v>
      </c>
      <c r="R584" s="143">
        <f>'2012 ERU'!AN3</f>
        <v>345090673</v>
      </c>
      <c r="S584" s="143">
        <f>'2012 ERU'!B41</f>
        <v>295490502</v>
      </c>
      <c r="T584" s="148">
        <f t="shared" si="1090"/>
        <v>49600171</v>
      </c>
      <c r="U584" s="141">
        <v>0</v>
      </c>
      <c r="V584" s="149">
        <f>Account_CP1!FN39-Account_CP1!FH39</f>
        <v>0</v>
      </c>
      <c r="W584" s="141">
        <f>Account_CP1!FO39-Account_CP1!FI39</f>
        <v>0</v>
      </c>
      <c r="X584" s="150">
        <f>Account_CP1!FP39-Account_CP1!FJ39</f>
        <v>0</v>
      </c>
      <c r="Y584" s="143">
        <f>'2012 RMU'!AN3</f>
        <v>0</v>
      </c>
      <c r="Z584" s="143">
        <f>'2012 RMU'!B41</f>
        <v>0</v>
      </c>
      <c r="AA584" s="157">
        <f t="shared" si="1091"/>
        <v>0</v>
      </c>
      <c r="AB584" s="149">
        <f>Account_CP1!GR39-Account_CP1!GL39</f>
        <v>0</v>
      </c>
      <c r="AC584" s="143">
        <f>Account_CP1!GS39-Account_CP1!GM39</f>
        <v>345431</v>
      </c>
      <c r="AD584" s="171">
        <f>Account_CP1!GT39-Account_CP1!GN39</f>
        <v>0</v>
      </c>
      <c r="AE584" s="143">
        <f t="shared" si="1092"/>
        <v>556813485</v>
      </c>
      <c r="AF584" s="143">
        <f t="shared" si="1092"/>
        <v>504200089</v>
      </c>
      <c r="AG584" s="155">
        <f t="shared" si="1086"/>
        <v>52613396</v>
      </c>
      <c r="AH584" s="149">
        <f t="shared" si="1035"/>
        <v>0</v>
      </c>
      <c r="AI584" s="149">
        <f t="shared" si="1088"/>
        <v>0</v>
      </c>
      <c r="AJ584" s="141">
        <f t="shared" si="1088"/>
        <v>345431</v>
      </c>
      <c r="AK584" s="150">
        <f t="shared" si="1088"/>
        <v>171413</v>
      </c>
    </row>
    <row r="585" spans="1:37" x14ac:dyDescent="0.15">
      <c r="A585" s="248"/>
      <c r="B585" s="101">
        <v>2011</v>
      </c>
      <c r="C585" s="156">
        <f>'2011 AAU'!AN3</f>
        <v>28605616</v>
      </c>
      <c r="D585" s="143">
        <f>'2011 AAU'!B41</f>
        <v>50688788</v>
      </c>
      <c r="E585" s="157">
        <f t="shared" si="1089"/>
        <v>-22083172</v>
      </c>
      <c r="F585" s="178">
        <f>Account_CP1!Z39-Account_CP1!T39</f>
        <v>0</v>
      </c>
      <c r="G585" s="179">
        <f>Account_CP1!AA39-Account_CP1!U39</f>
        <v>172587</v>
      </c>
      <c r="H585" s="180">
        <f>Account_CP1!AB39-Account_CP1!V39</f>
        <v>8</v>
      </c>
      <c r="I585" s="141">
        <f>'2011 CER'!AO3</f>
        <v>87585470</v>
      </c>
      <c r="J585" s="141">
        <f>'2011 CER'!B42</f>
        <v>77934768</v>
      </c>
      <c r="K585" s="148">
        <f t="shared" si="1083"/>
        <v>9650702</v>
      </c>
      <c r="L585" s="141">
        <v>0</v>
      </c>
      <c r="M585" s="149">
        <f>Account_CP1!CB39-Account_CP1!BV39</f>
        <v>0</v>
      </c>
      <c r="N585" s="141">
        <f>Account_CP1!CC39-Account_CP1!BW39</f>
        <v>0</v>
      </c>
      <c r="O585" s="141">
        <f>Account_CP1!CD39-Account_CP1!BX39</f>
        <v>122812</v>
      </c>
      <c r="P585" s="141" t="s">
        <v>81</v>
      </c>
      <c r="Q585" s="150" t="s">
        <v>81</v>
      </c>
      <c r="R585" s="143">
        <f>'2011 ERU'!AN3</f>
        <v>48645038</v>
      </c>
      <c r="S585" s="143">
        <f>'2011 ERU'!B41</f>
        <v>46280858</v>
      </c>
      <c r="T585" s="148">
        <f t="shared" si="1090"/>
        <v>2364180</v>
      </c>
      <c r="U585" s="141">
        <v>0</v>
      </c>
      <c r="V585" s="149">
        <f>Account_CP1!FH39-Account_CP1!FB39</f>
        <v>0</v>
      </c>
      <c r="W585" s="141">
        <f>Account_CP1!FI39-Account_CP1!FC39</f>
        <v>0</v>
      </c>
      <c r="X585" s="150">
        <f>Account_CP1!FJ39-Account_CP1!FD39</f>
        <v>0</v>
      </c>
      <c r="Y585" s="143">
        <f>'2011 RMU'!AN3</f>
        <v>0</v>
      </c>
      <c r="Z585" s="143">
        <f>'2011 RMU'!B41</f>
        <v>0</v>
      </c>
      <c r="AA585" s="157">
        <f t="shared" si="1091"/>
        <v>0</v>
      </c>
      <c r="AB585" s="149">
        <f>Account_CP1!GL39</f>
        <v>0</v>
      </c>
      <c r="AC585" s="143">
        <f>Account_CP1!GM39</f>
        <v>0</v>
      </c>
      <c r="AD585" s="171">
        <f>Account_CP1!GN39</f>
        <v>0</v>
      </c>
      <c r="AE585" s="143">
        <f t="shared" si="1092"/>
        <v>164836124</v>
      </c>
      <c r="AF585" s="143">
        <f t="shared" si="1092"/>
        <v>174904414</v>
      </c>
      <c r="AG585" s="155">
        <f t="shared" si="1086"/>
        <v>-10068290</v>
      </c>
      <c r="AH585" s="149">
        <f t="shared" si="1035"/>
        <v>0</v>
      </c>
      <c r="AI585" s="149">
        <f t="shared" si="1088"/>
        <v>0</v>
      </c>
      <c r="AJ585" s="141">
        <f t="shared" si="1088"/>
        <v>172587</v>
      </c>
      <c r="AK585" s="150">
        <f t="shared" si="1088"/>
        <v>122820</v>
      </c>
    </row>
    <row r="586" spans="1:37" x14ac:dyDescent="0.15">
      <c r="A586" s="248"/>
      <c r="B586" s="101">
        <v>2010</v>
      </c>
      <c r="C586" s="156">
        <f>'2010 AAU'!AN3</f>
        <v>62533288</v>
      </c>
      <c r="D586" s="143">
        <f>'2010 AAU'!B41</f>
        <v>32540652</v>
      </c>
      <c r="E586" s="157">
        <f t="shared" si="1089"/>
        <v>29992636</v>
      </c>
      <c r="F586" s="178">
        <f>Account_CP1!T39-Account_CP1!N39</f>
        <v>0</v>
      </c>
      <c r="G586" s="179">
        <f>Account_CP1!U39-Account_CP1!O39</f>
        <v>0</v>
      </c>
      <c r="H586" s="180">
        <f>Account_CP1!V39-Account_CP1!P39</f>
        <v>12</v>
      </c>
      <c r="I586" s="141">
        <f>'2010 CER'!AO3</f>
        <v>89445539</v>
      </c>
      <c r="J586" s="141">
        <f>'2010 CER'!B42</f>
        <v>90832149</v>
      </c>
      <c r="K586" s="148">
        <f t="shared" si="1083"/>
        <v>-1386610</v>
      </c>
      <c r="L586" s="141">
        <v>0</v>
      </c>
      <c r="M586" s="149">
        <f>Account_CP1!BV39-Account_CP1!BP39</f>
        <v>0</v>
      </c>
      <c r="N586" s="141">
        <f>Account_CP1!BW39-Account_CP1!BQ39</f>
        <v>0</v>
      </c>
      <c r="O586" s="141">
        <f>Account_CP1!BX39-Account_CP1!BR39</f>
        <v>196758</v>
      </c>
      <c r="P586" s="141" t="s">
        <v>81</v>
      </c>
      <c r="Q586" s="150" t="s">
        <v>81</v>
      </c>
      <c r="R586" s="143">
        <f>'2010 ERU'!AN3</f>
        <v>13831338</v>
      </c>
      <c r="S586" s="143">
        <f>'2010 ERU'!B41</f>
        <v>10109101</v>
      </c>
      <c r="T586" s="148">
        <f t="shared" si="1090"/>
        <v>3722237</v>
      </c>
      <c r="U586" s="141">
        <v>0</v>
      </c>
      <c r="V586" s="149">
        <f>Account_CP1!FB39-Account_CP1!EV39</f>
        <v>0</v>
      </c>
      <c r="W586" s="141">
        <f>Account_CP1!FC39-Account_CP1!EW39</f>
        <v>0</v>
      </c>
      <c r="X586" s="150">
        <f>Account_CP1!FD39-Account_CP1!EX39</f>
        <v>0</v>
      </c>
      <c r="Y586" s="143">
        <v>0</v>
      </c>
      <c r="Z586" s="143">
        <v>0</v>
      </c>
      <c r="AA586" s="157">
        <f t="shared" si="1091"/>
        <v>0</v>
      </c>
      <c r="AB586" s="149" t="s">
        <v>81</v>
      </c>
      <c r="AC586" s="143" t="s">
        <v>81</v>
      </c>
      <c r="AD586" s="171" t="s">
        <v>81</v>
      </c>
      <c r="AE586" s="143">
        <f t="shared" si="1092"/>
        <v>165810165</v>
      </c>
      <c r="AF586" s="143">
        <f t="shared" si="1092"/>
        <v>133481902</v>
      </c>
      <c r="AG586" s="155">
        <f t="shared" si="1086"/>
        <v>32328263</v>
      </c>
      <c r="AH586" s="149">
        <f t="shared" si="1035"/>
        <v>0</v>
      </c>
      <c r="AI586" s="149">
        <f t="shared" si="1088"/>
        <v>0</v>
      </c>
      <c r="AJ586" s="141">
        <f t="shared" si="1088"/>
        <v>0</v>
      </c>
      <c r="AK586" s="150">
        <f t="shared" si="1088"/>
        <v>196770</v>
      </c>
    </row>
    <row r="587" spans="1:37" x14ac:dyDescent="0.15">
      <c r="A587" s="248"/>
      <c r="B587" s="101">
        <v>2009</v>
      </c>
      <c r="C587" s="156">
        <f>'2009 AAU'!AN3</f>
        <v>20744628</v>
      </c>
      <c r="D587" s="143">
        <f>'2009 AAU'!B41</f>
        <v>1469850</v>
      </c>
      <c r="E587" s="157">
        <f t="shared" si="1089"/>
        <v>19274778</v>
      </c>
      <c r="F587" s="178">
        <f>Account_CP1!N39-Account_CP1!H39</f>
        <v>0</v>
      </c>
      <c r="G587" s="179">
        <f>Account_CP1!O39-Account_CP1!I39</f>
        <v>0</v>
      </c>
      <c r="H587" s="180">
        <f>Account_CP1!P39-Account_CP1!J39</f>
        <v>0</v>
      </c>
      <c r="I587" s="141">
        <f>'2009 CER'!AO3</f>
        <v>124002707</v>
      </c>
      <c r="J587" s="141">
        <f>'2009 CER'!B42</f>
        <v>128479306</v>
      </c>
      <c r="K587" s="148">
        <f t="shared" si="1083"/>
        <v>-4476599</v>
      </c>
      <c r="L587" s="141">
        <v>0</v>
      </c>
      <c r="M587" s="149">
        <f>Account_CP1!BP39-Account_CP1!BJ39</f>
        <v>0</v>
      </c>
      <c r="N587" s="141">
        <f>Account_CP1!BQ39-Account_CP1!BK39</f>
        <v>0</v>
      </c>
      <c r="O587" s="141">
        <f>Account_CP1!BR39-Account_CP1!BL39</f>
        <v>141600</v>
      </c>
      <c r="P587" s="141" t="s">
        <v>81</v>
      </c>
      <c r="Q587" s="150" t="s">
        <v>81</v>
      </c>
      <c r="R587" s="143">
        <f>'2009 ERU'!AN3</f>
        <v>2937304</v>
      </c>
      <c r="S587" s="143">
        <f>'2009 ERU'!B41</f>
        <v>1385986</v>
      </c>
      <c r="T587" s="148">
        <f t="shared" si="1090"/>
        <v>1551318</v>
      </c>
      <c r="U587" s="141">
        <v>0</v>
      </c>
      <c r="V587" s="149">
        <f>Account_CP1!EV39-Account_CP1!EP39</f>
        <v>0</v>
      </c>
      <c r="W587" s="141">
        <f>Account_CP1!EW39-Account_CP1!EQ39</f>
        <v>0</v>
      </c>
      <c r="X587" s="150">
        <f>Account_CP1!EX39-Account_CP1!ER39</f>
        <v>0</v>
      </c>
      <c r="Y587" s="143">
        <v>0</v>
      </c>
      <c r="Z587" s="143">
        <v>0</v>
      </c>
      <c r="AA587" s="157">
        <f t="shared" si="1091"/>
        <v>0</v>
      </c>
      <c r="AB587" s="149" t="s">
        <v>81</v>
      </c>
      <c r="AC587" s="143" t="s">
        <v>81</v>
      </c>
      <c r="AD587" s="171" t="s">
        <v>81</v>
      </c>
      <c r="AE587" s="143">
        <f t="shared" si="1092"/>
        <v>147684639</v>
      </c>
      <c r="AF587" s="143">
        <f t="shared" si="1092"/>
        <v>131335142</v>
      </c>
      <c r="AG587" s="155">
        <f t="shared" si="1086"/>
        <v>16349497</v>
      </c>
      <c r="AH587" s="149">
        <f t="shared" si="1035"/>
        <v>0</v>
      </c>
      <c r="AI587" s="149">
        <f t="shared" si="1088"/>
        <v>0</v>
      </c>
      <c r="AJ587" s="141">
        <f t="shared" si="1088"/>
        <v>0</v>
      </c>
      <c r="AK587" s="150">
        <f t="shared" si="1088"/>
        <v>141600</v>
      </c>
    </row>
    <row r="588" spans="1:37" x14ac:dyDescent="0.15">
      <c r="A588" s="248"/>
      <c r="B588" s="101">
        <v>2008</v>
      </c>
      <c r="C588" s="156">
        <f>'2008 AAU'!AN3</f>
        <v>42859242</v>
      </c>
      <c r="D588" s="143">
        <f>'2008 AAU'!B41</f>
        <v>22000000</v>
      </c>
      <c r="E588" s="157">
        <f t="shared" si="1089"/>
        <v>20859242</v>
      </c>
      <c r="F588" s="178">
        <f>Account_CP1!H39</f>
        <v>0</v>
      </c>
      <c r="G588" s="179">
        <f>Account_CP1!I39</f>
        <v>0</v>
      </c>
      <c r="H588" s="180">
        <f>Account_CP1!J39</f>
        <v>0</v>
      </c>
      <c r="I588" s="141">
        <f>'2008 CER'!AO3</f>
        <v>114864819</v>
      </c>
      <c r="J588" s="141">
        <f>'2008 CER'!B42</f>
        <v>97015668</v>
      </c>
      <c r="K588" s="148">
        <f t="shared" si="1083"/>
        <v>17849151</v>
      </c>
      <c r="L588" s="141">
        <v>0</v>
      </c>
      <c r="M588" s="149">
        <f>Account_CP1!BJ39</f>
        <v>0</v>
      </c>
      <c r="N588" s="141">
        <f>Account_CP1!BK39</f>
        <v>0</v>
      </c>
      <c r="O588" s="141">
        <f>Account_CP1!BL39</f>
        <v>117639</v>
      </c>
      <c r="P588" s="141" t="s">
        <v>81</v>
      </c>
      <c r="Q588" s="150" t="s">
        <v>81</v>
      </c>
      <c r="R588" s="143">
        <v>0</v>
      </c>
      <c r="S588" s="143">
        <v>0</v>
      </c>
      <c r="T588" s="148">
        <f t="shared" si="1090"/>
        <v>0</v>
      </c>
      <c r="U588" s="141">
        <v>0</v>
      </c>
      <c r="V588" s="149">
        <f>Account_CP1!EP39</f>
        <v>0</v>
      </c>
      <c r="W588" s="141">
        <f>Account_CP1!EQ39</f>
        <v>0</v>
      </c>
      <c r="X588" s="150">
        <f>Account_CP1!ER39</f>
        <v>0</v>
      </c>
      <c r="Y588" s="143">
        <v>0</v>
      </c>
      <c r="Z588" s="143">
        <v>0</v>
      </c>
      <c r="AA588" s="157">
        <f t="shared" si="1091"/>
        <v>0</v>
      </c>
      <c r="AB588" s="149" t="s">
        <v>81</v>
      </c>
      <c r="AC588" s="143" t="s">
        <v>81</v>
      </c>
      <c r="AD588" s="171" t="s">
        <v>81</v>
      </c>
      <c r="AE588" s="143">
        <f t="shared" si="1092"/>
        <v>157724061</v>
      </c>
      <c r="AF588" s="143">
        <f t="shared" si="1092"/>
        <v>119015668</v>
      </c>
      <c r="AG588" s="155">
        <f t="shared" si="1086"/>
        <v>38708393</v>
      </c>
      <c r="AH588" s="149">
        <f t="shared" si="1035"/>
        <v>0</v>
      </c>
      <c r="AI588" s="149">
        <f t="shared" si="1088"/>
        <v>0</v>
      </c>
      <c r="AJ588" s="141">
        <f t="shared" si="1088"/>
        <v>0</v>
      </c>
      <c r="AK588" s="150">
        <f t="shared" si="1088"/>
        <v>117639</v>
      </c>
    </row>
    <row r="589" spans="1:37" ht="15" x14ac:dyDescent="0.15">
      <c r="A589" s="249"/>
      <c r="B589" s="102" t="s">
        <v>233</v>
      </c>
      <c r="C589" s="151">
        <f t="shared" ref="C589:O589" si="1093">SUM(C575:C588)</f>
        <v>205031284</v>
      </c>
      <c r="D589" s="152">
        <f t="shared" si="1093"/>
        <v>200248917</v>
      </c>
      <c r="E589" s="153">
        <f t="shared" si="1093"/>
        <v>4782367</v>
      </c>
      <c r="F589" s="174">
        <f t="shared" si="1093"/>
        <v>236857347</v>
      </c>
      <c r="G589" s="176">
        <f t="shared" si="1093"/>
        <v>172587</v>
      </c>
      <c r="H589" s="177">
        <f t="shared" si="1093"/>
        <v>4796312</v>
      </c>
      <c r="I589" s="151">
        <f t="shared" si="1093"/>
        <v>737165626</v>
      </c>
      <c r="J589" s="152">
        <f t="shared" si="1093"/>
        <v>711725927</v>
      </c>
      <c r="K589" s="153">
        <f t="shared" si="1093"/>
        <v>25439699</v>
      </c>
      <c r="L589" s="152">
        <f t="shared" si="1093"/>
        <v>1821654</v>
      </c>
      <c r="M589" s="172">
        <f t="shared" si="1093"/>
        <v>16038197</v>
      </c>
      <c r="N589" s="152">
        <f t="shared" si="1093"/>
        <v>0</v>
      </c>
      <c r="O589" s="152">
        <f t="shared" si="1093"/>
        <v>7897328</v>
      </c>
      <c r="P589" s="154" t="s">
        <v>81</v>
      </c>
      <c r="Q589" s="170" t="s">
        <v>81</v>
      </c>
      <c r="R589" s="152">
        <f t="shared" ref="R589:AK589" si="1094">SUM(R575:R588)</f>
        <v>703371510</v>
      </c>
      <c r="S589" s="152">
        <f t="shared" si="1094"/>
        <v>698890501</v>
      </c>
      <c r="T589" s="153">
        <f t="shared" si="1094"/>
        <v>4481009</v>
      </c>
      <c r="U589" s="152">
        <f t="shared" si="1094"/>
        <v>0</v>
      </c>
      <c r="V589" s="174">
        <f t="shared" si="1094"/>
        <v>558645</v>
      </c>
      <c r="W589" s="176">
        <f t="shared" si="1094"/>
        <v>0</v>
      </c>
      <c r="X589" s="187">
        <f t="shared" si="1094"/>
        <v>3651820</v>
      </c>
      <c r="Y589" s="152">
        <f t="shared" si="1094"/>
        <v>0</v>
      </c>
      <c r="Z589" s="152">
        <f t="shared" si="1094"/>
        <v>0</v>
      </c>
      <c r="AA589" s="153">
        <f t="shared" si="1094"/>
        <v>0</v>
      </c>
      <c r="AB589" s="172">
        <f t="shared" si="1094"/>
        <v>8267540</v>
      </c>
      <c r="AC589" s="152">
        <f t="shared" si="1094"/>
        <v>1013340</v>
      </c>
      <c r="AD589" s="160">
        <f t="shared" si="1094"/>
        <v>0</v>
      </c>
      <c r="AE589" s="152">
        <f t="shared" si="1094"/>
        <v>1645568420</v>
      </c>
      <c r="AF589" s="152">
        <f t="shared" si="1094"/>
        <v>1610865345</v>
      </c>
      <c r="AG589" s="153">
        <f t="shared" si="1094"/>
        <v>34703075</v>
      </c>
      <c r="AH589" s="152">
        <f t="shared" si="1094"/>
        <v>1821654</v>
      </c>
      <c r="AI589" s="172">
        <f t="shared" si="1094"/>
        <v>261721729</v>
      </c>
      <c r="AJ589" s="152">
        <f t="shared" si="1094"/>
        <v>1185927</v>
      </c>
      <c r="AK589" s="160">
        <f t="shared" si="1094"/>
        <v>16345460</v>
      </c>
    </row>
    <row r="590" spans="1:37" ht="13.5" customHeight="1" x14ac:dyDescent="0.15">
      <c r="A590" s="247" t="s">
        <v>166</v>
      </c>
      <c r="B590" s="100">
        <v>2021</v>
      </c>
      <c r="C590" s="156" t="s">
        <v>81</v>
      </c>
      <c r="D590" s="143" t="s">
        <v>81</v>
      </c>
      <c r="E590" s="157" t="s">
        <v>81</v>
      </c>
      <c r="F590" s="143" t="s">
        <v>81</v>
      </c>
      <c r="G590" s="144" t="s">
        <v>81</v>
      </c>
      <c r="H590" s="145" t="s">
        <v>81</v>
      </c>
      <c r="I590" s="141">
        <f>'2021 CER'!$S$3</f>
        <v>0</v>
      </c>
      <c r="J590" s="141">
        <f>'2021 CER'!$B$20</f>
        <v>0</v>
      </c>
      <c r="K590" s="148">
        <f t="shared" ref="K590" si="1095">I590-J590</f>
        <v>0</v>
      </c>
      <c r="L590" s="141">
        <v>0</v>
      </c>
      <c r="M590" s="149" t="str">
        <f>Account_CP1!$EJ$44</f>
        <v>n/a</v>
      </c>
      <c r="N590" s="141" t="str">
        <f>Account_CP1!$EE$44</f>
        <v>n/a</v>
      </c>
      <c r="O590" s="141" t="str">
        <f>Account_CP1!$EL$44</f>
        <v>n/a</v>
      </c>
      <c r="P590" s="141" t="s">
        <v>81</v>
      </c>
      <c r="Q590" s="150" t="s">
        <v>81</v>
      </c>
      <c r="R590" s="143" t="s">
        <v>81</v>
      </c>
      <c r="S590" s="143" t="s">
        <v>81</v>
      </c>
      <c r="T590" s="148" t="s">
        <v>81</v>
      </c>
      <c r="U590" s="141">
        <v>0</v>
      </c>
      <c r="V590" s="149" t="s">
        <v>81</v>
      </c>
      <c r="W590" s="141" t="s">
        <v>81</v>
      </c>
      <c r="X590" s="150" t="s">
        <v>81</v>
      </c>
      <c r="Y590" s="141" t="s">
        <v>81</v>
      </c>
      <c r="Z590" s="141" t="s">
        <v>81</v>
      </c>
      <c r="AA590" s="157" t="s">
        <v>81</v>
      </c>
      <c r="AB590" s="149" t="s">
        <v>81</v>
      </c>
      <c r="AC590" s="141" t="s">
        <v>81</v>
      </c>
      <c r="AD590" s="150" t="s">
        <v>81</v>
      </c>
      <c r="AE590" s="141">
        <f t="shared" ref="AE590" si="1096">SUM(I590)</f>
        <v>0</v>
      </c>
      <c r="AF590" s="141">
        <f t="shared" ref="AF590" si="1097">SUM(J590)</f>
        <v>0</v>
      </c>
      <c r="AG590" s="155">
        <f t="shared" ref="AG590" si="1098">AE590-AF590</f>
        <v>0</v>
      </c>
      <c r="AH590" s="149">
        <f t="shared" ref="AH590" si="1099">SUM(L590,U590)</f>
        <v>0</v>
      </c>
      <c r="AI590" s="149">
        <f t="shared" ref="AI590" si="1100">SUM(F590,M590,V590,AB590)</f>
        <v>0</v>
      </c>
      <c r="AJ590" s="141">
        <f t="shared" ref="AJ590" si="1101">SUM(G590,N590,W590,AC590)</f>
        <v>0</v>
      </c>
      <c r="AK590" s="150">
        <f t="shared" ref="AK590" si="1102">SUM(H590,O590,X590,AD590)</f>
        <v>0</v>
      </c>
    </row>
    <row r="591" spans="1:37" ht="13.5" customHeight="1" x14ac:dyDescent="0.15">
      <c r="A591" s="248"/>
      <c r="B591" s="100">
        <v>2020</v>
      </c>
      <c r="C591" s="156" t="s">
        <v>81</v>
      </c>
      <c r="D591" s="143" t="s">
        <v>81</v>
      </c>
      <c r="E591" s="157" t="s">
        <v>81</v>
      </c>
      <c r="F591" s="143" t="s">
        <v>81</v>
      </c>
      <c r="G591" s="144" t="s">
        <v>81</v>
      </c>
      <c r="H591" s="145" t="s">
        <v>81</v>
      </c>
      <c r="I591" s="141">
        <f>'2020 CER'!$S$3</f>
        <v>0</v>
      </c>
      <c r="J591" s="141">
        <f>'2020 CER'!$B$20</f>
        <v>0</v>
      </c>
      <c r="K591" s="148">
        <f t="shared" ref="K591" si="1103">I591-J591</f>
        <v>0</v>
      </c>
      <c r="L591" s="141">
        <v>0</v>
      </c>
      <c r="M591" s="149" t="str">
        <f>Account_CP1!$ED$44</f>
        <v>n/a</v>
      </c>
      <c r="N591" s="141" t="str">
        <f>Account_CP1!$EE$44</f>
        <v>n/a</v>
      </c>
      <c r="O591" s="141" t="str">
        <f>Account_CP1!$EF$44</f>
        <v>n/a</v>
      </c>
      <c r="P591" s="141" t="s">
        <v>81</v>
      </c>
      <c r="Q591" s="150" t="s">
        <v>81</v>
      </c>
      <c r="R591" s="143" t="s">
        <v>81</v>
      </c>
      <c r="S591" s="143" t="s">
        <v>81</v>
      </c>
      <c r="T591" s="148" t="s">
        <v>81</v>
      </c>
      <c r="U591" s="141">
        <v>0</v>
      </c>
      <c r="V591" s="149" t="s">
        <v>81</v>
      </c>
      <c r="W591" s="141" t="s">
        <v>81</v>
      </c>
      <c r="X591" s="150" t="s">
        <v>81</v>
      </c>
      <c r="Y591" s="141" t="s">
        <v>81</v>
      </c>
      <c r="Z591" s="141" t="s">
        <v>81</v>
      </c>
      <c r="AA591" s="157" t="s">
        <v>81</v>
      </c>
      <c r="AB591" s="149" t="s">
        <v>81</v>
      </c>
      <c r="AC591" s="141" t="s">
        <v>81</v>
      </c>
      <c r="AD591" s="150" t="s">
        <v>81</v>
      </c>
      <c r="AE591" s="141">
        <f t="shared" ref="AE591" si="1104">SUM(I591)</f>
        <v>0</v>
      </c>
      <c r="AF591" s="141">
        <f t="shared" ref="AF591" si="1105">SUM(J591)</f>
        <v>0</v>
      </c>
      <c r="AG591" s="155">
        <f t="shared" ref="AG591" si="1106">AE591-AF591</f>
        <v>0</v>
      </c>
      <c r="AH591" s="149">
        <f t="shared" ref="AH591" si="1107">SUM(L591,U591)</f>
        <v>0</v>
      </c>
      <c r="AI591" s="149">
        <f t="shared" ref="AI591" si="1108">SUM(F591,M591,V591,AB591)</f>
        <v>0</v>
      </c>
      <c r="AJ591" s="141">
        <f t="shared" ref="AJ591" si="1109">SUM(G591,N591,W591,AC591)</f>
        <v>0</v>
      </c>
      <c r="AK591" s="150">
        <f t="shared" ref="AK591" si="1110">SUM(H591,O591,X591,AD591)</f>
        <v>0</v>
      </c>
    </row>
    <row r="592" spans="1:37" ht="13.5" customHeight="1" x14ac:dyDescent="0.15">
      <c r="A592" s="248"/>
      <c r="B592" s="100">
        <v>2019</v>
      </c>
      <c r="C592" s="156" t="s">
        <v>81</v>
      </c>
      <c r="D592" s="143" t="s">
        <v>81</v>
      </c>
      <c r="E592" s="157" t="s">
        <v>81</v>
      </c>
      <c r="F592" s="143" t="s">
        <v>81</v>
      </c>
      <c r="G592" s="144" t="s">
        <v>81</v>
      </c>
      <c r="H592" s="145" t="s">
        <v>81</v>
      </c>
      <c r="I592" s="141">
        <f>'2019 CER'!$S$3</f>
        <v>0</v>
      </c>
      <c r="J592" s="141">
        <f>'2019 CER'!$B$20</f>
        <v>0</v>
      </c>
      <c r="K592" s="148">
        <f t="shared" ref="K592:K603" si="1111">I592-J592</f>
        <v>0</v>
      </c>
      <c r="L592" s="141">
        <v>0</v>
      </c>
      <c r="M592" s="149" t="str">
        <f>Account_CP1!$DX$44</f>
        <v>n/a</v>
      </c>
      <c r="N592" s="141" t="str">
        <f>Account_CP1!$DY$44</f>
        <v>n/a</v>
      </c>
      <c r="O592" s="141" t="str">
        <f>Account_CP1!$DZ$44</f>
        <v>n/a</v>
      </c>
      <c r="P592" s="141" t="s">
        <v>81</v>
      </c>
      <c r="Q592" s="150" t="s">
        <v>81</v>
      </c>
      <c r="R592" s="143" t="s">
        <v>81</v>
      </c>
      <c r="S592" s="143" t="s">
        <v>81</v>
      </c>
      <c r="T592" s="148" t="s">
        <v>81</v>
      </c>
      <c r="U592" s="141">
        <v>0</v>
      </c>
      <c r="V592" s="149" t="s">
        <v>81</v>
      </c>
      <c r="W592" s="141" t="s">
        <v>81</v>
      </c>
      <c r="X592" s="150" t="s">
        <v>81</v>
      </c>
      <c r="Y592" s="141" t="s">
        <v>81</v>
      </c>
      <c r="Z592" s="141" t="s">
        <v>81</v>
      </c>
      <c r="AA592" s="157" t="s">
        <v>81</v>
      </c>
      <c r="AB592" s="149" t="s">
        <v>81</v>
      </c>
      <c r="AC592" s="141" t="s">
        <v>81</v>
      </c>
      <c r="AD592" s="150" t="s">
        <v>81</v>
      </c>
      <c r="AE592" s="141">
        <f t="shared" ref="AE592:AF595" si="1112">SUM(I592)</f>
        <v>0</v>
      </c>
      <c r="AF592" s="141">
        <f t="shared" si="1112"/>
        <v>0</v>
      </c>
      <c r="AG592" s="155">
        <f t="shared" ref="AG592:AG603" si="1113">AE592-AF592</f>
        <v>0</v>
      </c>
      <c r="AH592" s="149">
        <f t="shared" ref="AH592" si="1114">SUM(L592,U592)</f>
        <v>0</v>
      </c>
      <c r="AI592" s="149">
        <f t="shared" ref="AI592:AK603" si="1115">SUM(F592,M592,V592,AB592)</f>
        <v>0</v>
      </c>
      <c r="AJ592" s="141">
        <f t="shared" si="1115"/>
        <v>0</v>
      </c>
      <c r="AK592" s="150">
        <f t="shared" si="1115"/>
        <v>0</v>
      </c>
    </row>
    <row r="593" spans="1:37" ht="13.5" customHeight="1" x14ac:dyDescent="0.15">
      <c r="A593" s="248"/>
      <c r="B593" s="100">
        <v>2018</v>
      </c>
      <c r="C593" s="156" t="s">
        <v>81</v>
      </c>
      <c r="D593" s="143" t="s">
        <v>81</v>
      </c>
      <c r="E593" s="157" t="s">
        <v>81</v>
      </c>
      <c r="F593" s="143" t="s">
        <v>81</v>
      </c>
      <c r="G593" s="144" t="s">
        <v>81</v>
      </c>
      <c r="H593" s="145" t="s">
        <v>81</v>
      </c>
      <c r="I593" s="141">
        <f>'2018 CER'!$S$3</f>
        <v>0</v>
      </c>
      <c r="J593" s="141">
        <f>'2018 CER'!$B$20</f>
        <v>0</v>
      </c>
      <c r="K593" s="148">
        <f t="shared" si="1111"/>
        <v>0</v>
      </c>
      <c r="L593" s="141">
        <v>25882305</v>
      </c>
      <c r="M593" s="149" t="str">
        <f>Account_CP1!$DR$44</f>
        <v>n/a</v>
      </c>
      <c r="N593" s="141" t="str">
        <f>Account_CP1!$DS$44</f>
        <v>n/a</v>
      </c>
      <c r="O593" s="141" t="str">
        <f>Account_CP1!$DT$44</f>
        <v>n/a</v>
      </c>
      <c r="P593" s="141" t="s">
        <v>81</v>
      </c>
      <c r="Q593" s="150" t="s">
        <v>81</v>
      </c>
      <c r="R593" s="143" t="s">
        <v>81</v>
      </c>
      <c r="S593" s="143" t="s">
        <v>81</v>
      </c>
      <c r="T593" s="148" t="s">
        <v>81</v>
      </c>
      <c r="U593" s="141">
        <v>85302015</v>
      </c>
      <c r="V593" s="149" t="s">
        <v>81</v>
      </c>
      <c r="W593" s="141" t="s">
        <v>81</v>
      </c>
      <c r="X593" s="150" t="s">
        <v>81</v>
      </c>
      <c r="Y593" s="141" t="s">
        <v>81</v>
      </c>
      <c r="Z593" s="141" t="s">
        <v>81</v>
      </c>
      <c r="AA593" s="157" t="s">
        <v>81</v>
      </c>
      <c r="AB593" s="149" t="s">
        <v>81</v>
      </c>
      <c r="AC593" s="141" t="s">
        <v>81</v>
      </c>
      <c r="AD593" s="150" t="s">
        <v>81</v>
      </c>
      <c r="AE593" s="141">
        <f t="shared" si="1112"/>
        <v>0</v>
      </c>
      <c r="AF593" s="141">
        <f t="shared" si="1112"/>
        <v>0</v>
      </c>
      <c r="AG593" s="155">
        <f t="shared" si="1113"/>
        <v>0</v>
      </c>
      <c r="AH593" s="149">
        <f t="shared" ref="AH593:AH603" si="1116">SUM(L593,U593)</f>
        <v>111184320</v>
      </c>
      <c r="AI593" s="149">
        <f t="shared" si="1115"/>
        <v>0</v>
      </c>
      <c r="AJ593" s="141">
        <f t="shared" si="1115"/>
        <v>0</v>
      </c>
      <c r="AK593" s="150">
        <f t="shared" si="1115"/>
        <v>0</v>
      </c>
    </row>
    <row r="594" spans="1:37" ht="13.5" customHeight="1" x14ac:dyDescent="0.15">
      <c r="A594" s="248"/>
      <c r="B594" s="100">
        <v>2017</v>
      </c>
      <c r="C594" s="156" t="s">
        <v>81</v>
      </c>
      <c r="D594" s="143" t="s">
        <v>81</v>
      </c>
      <c r="E594" s="157" t="s">
        <v>81</v>
      </c>
      <c r="F594" s="143" t="s">
        <v>81</v>
      </c>
      <c r="G594" s="144" t="s">
        <v>81</v>
      </c>
      <c r="H594" s="145" t="s">
        <v>81</v>
      </c>
      <c r="I594" s="141">
        <f>'2017 CER'!$S$3</f>
        <v>0</v>
      </c>
      <c r="J594" s="141">
        <f>'2017 CER'!$B$20</f>
        <v>0</v>
      </c>
      <c r="K594" s="148">
        <f t="shared" si="1111"/>
        <v>0</v>
      </c>
      <c r="L594" s="141">
        <v>0</v>
      </c>
      <c r="M594" s="173">
        <f>Account_CP1!$DL$44-Account_CP1!$DF$44</f>
        <v>0</v>
      </c>
      <c r="N594" s="175">
        <f>Account_CP1!$DM$44-Account_CP1!$DG$44</f>
        <v>0</v>
      </c>
      <c r="O594" s="175">
        <f>Account_CP1!$DN$44-Account_CP1!$DH$44</f>
        <v>1144863</v>
      </c>
      <c r="P594" s="141" t="s">
        <v>81</v>
      </c>
      <c r="Q594" s="150" t="s">
        <v>81</v>
      </c>
      <c r="R594" s="143" t="s">
        <v>81</v>
      </c>
      <c r="S594" s="143" t="s">
        <v>81</v>
      </c>
      <c r="T594" s="148" t="s">
        <v>81</v>
      </c>
      <c r="U594" s="141">
        <v>0</v>
      </c>
      <c r="V594" s="149" t="s">
        <v>81</v>
      </c>
      <c r="W594" s="141" t="s">
        <v>81</v>
      </c>
      <c r="X594" s="150" t="s">
        <v>81</v>
      </c>
      <c r="Y594" s="141" t="s">
        <v>81</v>
      </c>
      <c r="Z594" s="141" t="s">
        <v>81</v>
      </c>
      <c r="AA594" s="157" t="s">
        <v>81</v>
      </c>
      <c r="AB594" s="149" t="s">
        <v>81</v>
      </c>
      <c r="AC594" s="141" t="s">
        <v>81</v>
      </c>
      <c r="AD594" s="150" t="s">
        <v>81</v>
      </c>
      <c r="AE594" s="141">
        <f t="shared" si="1112"/>
        <v>0</v>
      </c>
      <c r="AF594" s="141">
        <f t="shared" si="1112"/>
        <v>0</v>
      </c>
      <c r="AG594" s="155">
        <f t="shared" si="1113"/>
        <v>0</v>
      </c>
      <c r="AH594" s="149">
        <f t="shared" si="1116"/>
        <v>0</v>
      </c>
      <c r="AI594" s="149">
        <f t="shared" si="1115"/>
        <v>0</v>
      </c>
      <c r="AJ594" s="141">
        <f t="shared" si="1115"/>
        <v>0</v>
      </c>
      <c r="AK594" s="150">
        <f t="shared" si="1115"/>
        <v>1144863</v>
      </c>
    </row>
    <row r="595" spans="1:37" ht="13.5" customHeight="1" x14ac:dyDescent="0.15">
      <c r="A595" s="248"/>
      <c r="B595" s="100">
        <v>2016</v>
      </c>
      <c r="C595" s="156" t="s">
        <v>81</v>
      </c>
      <c r="D595" s="143" t="s">
        <v>81</v>
      </c>
      <c r="E595" s="157" t="s">
        <v>81</v>
      </c>
      <c r="F595" s="143" t="s">
        <v>81</v>
      </c>
      <c r="G595" s="144" t="s">
        <v>81</v>
      </c>
      <c r="H595" s="145" t="s">
        <v>81</v>
      </c>
      <c r="I595" s="141">
        <f>'2016 CER'!S3</f>
        <v>97179</v>
      </c>
      <c r="J595" s="141">
        <f>'2016 CER'!B20</f>
        <v>0</v>
      </c>
      <c r="K595" s="148">
        <f t="shared" si="1111"/>
        <v>97179</v>
      </c>
      <c r="L595" s="141">
        <v>0</v>
      </c>
      <c r="M595" s="173">
        <f>Account_CP1!DF44-Account_CP1!CZ44</f>
        <v>0</v>
      </c>
      <c r="N595" s="175">
        <f>Account_CP1!DG44-Account_CP1!DA44</f>
        <v>0</v>
      </c>
      <c r="O595" s="175">
        <f>Account_CP1!DH44-Account_CP1!DB44</f>
        <v>246541</v>
      </c>
      <c r="P595" s="141" t="s">
        <v>81</v>
      </c>
      <c r="Q595" s="150" t="s">
        <v>81</v>
      </c>
      <c r="R595" s="143" t="s">
        <v>81</v>
      </c>
      <c r="S595" s="143" t="s">
        <v>81</v>
      </c>
      <c r="T595" s="148" t="s">
        <v>81</v>
      </c>
      <c r="U595" s="141">
        <v>0</v>
      </c>
      <c r="V595" s="149" t="s">
        <v>81</v>
      </c>
      <c r="W595" s="141" t="s">
        <v>81</v>
      </c>
      <c r="X595" s="150" t="s">
        <v>81</v>
      </c>
      <c r="Y595" s="141" t="s">
        <v>81</v>
      </c>
      <c r="Z595" s="141" t="s">
        <v>81</v>
      </c>
      <c r="AA595" s="157" t="s">
        <v>81</v>
      </c>
      <c r="AB595" s="149" t="s">
        <v>81</v>
      </c>
      <c r="AC595" s="141" t="s">
        <v>81</v>
      </c>
      <c r="AD595" s="150" t="s">
        <v>81</v>
      </c>
      <c r="AE595" s="141">
        <f t="shared" si="1112"/>
        <v>97179</v>
      </c>
      <c r="AF595" s="141">
        <f t="shared" si="1112"/>
        <v>0</v>
      </c>
      <c r="AG595" s="155">
        <f t="shared" si="1113"/>
        <v>97179</v>
      </c>
      <c r="AH595" s="149">
        <f t="shared" si="1116"/>
        <v>0</v>
      </c>
      <c r="AI595" s="149">
        <f t="shared" si="1115"/>
        <v>0</v>
      </c>
      <c r="AJ595" s="141">
        <f t="shared" si="1115"/>
        <v>0</v>
      </c>
      <c r="AK595" s="150">
        <f t="shared" si="1115"/>
        <v>246541</v>
      </c>
    </row>
    <row r="596" spans="1:37" ht="13.5" customHeight="1" x14ac:dyDescent="0.15">
      <c r="A596" s="248"/>
      <c r="B596" s="101">
        <v>2015</v>
      </c>
      <c r="C596" s="156">
        <f>'2015 AAU'!R3</f>
        <v>1164728</v>
      </c>
      <c r="D596" s="143">
        <f>'2015 AAU'!B19</f>
        <v>31308349</v>
      </c>
      <c r="E596" s="157">
        <f t="shared" ref="E596:E603" si="1117">C596-D596</f>
        <v>-30143621</v>
      </c>
      <c r="F596" s="143">
        <f>Account_CP1!AX44-Account_CP1!AR44</f>
        <v>2003378411</v>
      </c>
      <c r="G596" s="144">
        <f>Account_CP1!AY44-Account_CP1!AS44</f>
        <v>0</v>
      </c>
      <c r="H596" s="145">
        <f>Account_CP1!AZ44-Account_CP1!AT44</f>
        <v>102002656</v>
      </c>
      <c r="I596" s="141">
        <f>'2015 CER'!S3</f>
        <v>41655902</v>
      </c>
      <c r="J596" s="141">
        <f>'2015 CER'!B20</f>
        <v>18500845</v>
      </c>
      <c r="K596" s="148">
        <f t="shared" si="1111"/>
        <v>23155057</v>
      </c>
      <c r="L596" s="141">
        <v>0</v>
      </c>
      <c r="M596" s="173">
        <f>Account_CP1!CZ44-Account_CP1!CT44</f>
        <v>0</v>
      </c>
      <c r="N596" s="175">
        <f>Account_CP1!DA44-Account_CP1!CU44</f>
        <v>0</v>
      </c>
      <c r="O596" s="175">
        <f>Account_CP1!DB44-Account_CP1!CV44</f>
        <v>1030505</v>
      </c>
      <c r="P596" s="141" t="s">
        <v>81</v>
      </c>
      <c r="Q596" s="150" t="s">
        <v>81</v>
      </c>
      <c r="R596" s="143">
        <f>'2015 ERU'!R3</f>
        <v>91958125</v>
      </c>
      <c r="S596" s="143">
        <f>'2015 ERU'!B19</f>
        <v>7621016</v>
      </c>
      <c r="T596" s="148">
        <f t="shared" ref="T596:T603" si="1118">R596-S596</f>
        <v>84337109</v>
      </c>
      <c r="U596" s="141">
        <v>0</v>
      </c>
      <c r="V596" s="149">
        <f>Account_CP1!GF44-Account_CP1!FZ44</f>
        <v>0</v>
      </c>
      <c r="W596" s="141">
        <f>Account_CP1!GG44-Account_CP1!GA44</f>
        <v>0</v>
      </c>
      <c r="X596" s="150">
        <f>Account_CP1!GH44-Account_CP1!GB44</f>
        <v>28549</v>
      </c>
      <c r="Y596" s="141">
        <v>0</v>
      </c>
      <c r="Z596" s="141">
        <v>0</v>
      </c>
      <c r="AA596" s="157">
        <f t="shared" ref="AA596:AA603" si="1119">Y596-Z596</f>
        <v>0</v>
      </c>
      <c r="AB596" s="149">
        <f>Account_CP1!HJ44-Account_CP1!HD44</f>
        <v>14209329</v>
      </c>
      <c r="AC596" s="143">
        <f>Account_CP1!HK44-Account_CP1!HE44</f>
        <v>5442501</v>
      </c>
      <c r="AD596" s="171">
        <f>Account_CP1!HL44-Account_CP1!HF44</f>
        <v>0</v>
      </c>
      <c r="AE596" s="143">
        <f t="shared" ref="AE596:AF603" si="1120">SUM(C596+I596+R596+Y596)</f>
        <v>134778755</v>
      </c>
      <c r="AF596" s="143">
        <f t="shared" si="1120"/>
        <v>57430210</v>
      </c>
      <c r="AG596" s="155">
        <f t="shared" si="1113"/>
        <v>77348545</v>
      </c>
      <c r="AH596" s="149">
        <f t="shared" si="1116"/>
        <v>0</v>
      </c>
      <c r="AI596" s="149">
        <f t="shared" si="1115"/>
        <v>2017587740</v>
      </c>
      <c r="AJ596" s="141">
        <f t="shared" si="1115"/>
        <v>5442501</v>
      </c>
      <c r="AK596" s="150">
        <f t="shared" si="1115"/>
        <v>103061710</v>
      </c>
    </row>
    <row r="597" spans="1:37" ht="13.5" customHeight="1" x14ac:dyDescent="0.15">
      <c r="A597" s="248"/>
      <c r="B597" s="101">
        <v>2014</v>
      </c>
      <c r="C597" s="156">
        <f>'2014 AAU'!R3</f>
        <v>1547486</v>
      </c>
      <c r="D597" s="143">
        <f>'2014 AAU'!B19</f>
        <v>5998615</v>
      </c>
      <c r="E597" s="157">
        <f t="shared" si="1117"/>
        <v>-4451129</v>
      </c>
      <c r="F597" s="143">
        <f>Account_CP1!AR44-Account_CP1!AL44</f>
        <v>0</v>
      </c>
      <c r="G597" s="144">
        <f>Account_CP1!AS44-Account_CP1!AM44</f>
        <v>0</v>
      </c>
      <c r="H597" s="145">
        <f>Account_CP1!AT44-Account_CP1!AN44</f>
        <v>0</v>
      </c>
      <c r="I597" s="141">
        <f>'2014 CER'!S3</f>
        <v>17966019</v>
      </c>
      <c r="J597" s="141">
        <f>'2014 CER'!B20</f>
        <v>28927600</v>
      </c>
      <c r="K597" s="148">
        <f t="shared" si="1111"/>
        <v>-10961581</v>
      </c>
      <c r="L597" s="141">
        <v>0</v>
      </c>
      <c r="M597" s="173">
        <f>Account_CP1!CT44-Account_CP1!CN44</f>
        <v>24987379</v>
      </c>
      <c r="N597" s="175">
        <f>Account_CP1!CU44-Account_CP1!CO44</f>
        <v>0</v>
      </c>
      <c r="O597" s="175">
        <f>Account_CP1!CV44-Account_CP1!CP44</f>
        <v>1064080</v>
      </c>
      <c r="P597" s="141" t="s">
        <v>81</v>
      </c>
      <c r="Q597" s="150" t="s">
        <v>81</v>
      </c>
      <c r="R597" s="143">
        <f>'2014 ERU'!R3</f>
        <v>15992493</v>
      </c>
      <c r="S597" s="143">
        <f>'2014 ERU'!B19</f>
        <v>42078448</v>
      </c>
      <c r="T597" s="148">
        <f t="shared" si="1118"/>
        <v>-26085955</v>
      </c>
      <c r="U597" s="141">
        <v>0</v>
      </c>
      <c r="V597" s="149">
        <f>Account_CP1!FZ44-Account_CP1!FT44</f>
        <v>18871468</v>
      </c>
      <c r="W597" s="141">
        <f>Account_CP1!GA44-Account_CP1!FU44</f>
        <v>0</v>
      </c>
      <c r="X597" s="150">
        <f>Account_CP1!GB44-Account_CP1!FV44</f>
        <v>0</v>
      </c>
      <c r="Y597" s="141">
        <v>0</v>
      </c>
      <c r="Z597" s="141">
        <v>0</v>
      </c>
      <c r="AA597" s="157">
        <f t="shared" si="1119"/>
        <v>0</v>
      </c>
      <c r="AB597" s="149">
        <f>Account_CP1!HD44-Account_CP1!GX44</f>
        <v>0</v>
      </c>
      <c r="AC597" s="143">
        <f>Account_CP1!HE44-Account_CP1!GY44</f>
        <v>0</v>
      </c>
      <c r="AD597" s="171">
        <f>Account_CP1!HF44-Account_CP1!GZ44</f>
        <v>0</v>
      </c>
      <c r="AE597" s="143">
        <f t="shared" si="1120"/>
        <v>35505998</v>
      </c>
      <c r="AF597" s="143">
        <f t="shared" si="1120"/>
        <v>77004663</v>
      </c>
      <c r="AG597" s="155">
        <f t="shared" si="1113"/>
        <v>-41498665</v>
      </c>
      <c r="AH597" s="149">
        <f t="shared" si="1116"/>
        <v>0</v>
      </c>
      <c r="AI597" s="149">
        <f t="shared" si="1115"/>
        <v>43858847</v>
      </c>
      <c r="AJ597" s="141">
        <f t="shared" si="1115"/>
        <v>0</v>
      </c>
      <c r="AK597" s="150">
        <f t="shared" si="1115"/>
        <v>1064080</v>
      </c>
    </row>
    <row r="598" spans="1:37" ht="13.5" customHeight="1" x14ac:dyDescent="0.15">
      <c r="A598" s="248"/>
      <c r="B598" s="101">
        <v>2013</v>
      </c>
      <c r="C598" s="156">
        <f>'2013 AAU'!R3</f>
        <v>10191419</v>
      </c>
      <c r="D598" s="143">
        <f>'2013 AAU'!B19</f>
        <v>456204193</v>
      </c>
      <c r="E598" s="157">
        <f t="shared" si="1117"/>
        <v>-446012774</v>
      </c>
      <c r="F598" s="143">
        <f>Account_CP1!AL44-Account_CP1!AF44</f>
        <v>0</v>
      </c>
      <c r="G598" s="144">
        <f>Account_CP1!AM44-Account_CP1!AG44</f>
        <v>0</v>
      </c>
      <c r="H598" s="145">
        <f>Account_CP1!AN44-Account_CP1!AH44</f>
        <v>8971</v>
      </c>
      <c r="I598" s="141">
        <f>'2013 CER'!S3</f>
        <v>108027261</v>
      </c>
      <c r="J598" s="141">
        <f>'2013 CER'!B20</f>
        <v>79839782</v>
      </c>
      <c r="K598" s="148">
        <f t="shared" si="1111"/>
        <v>28187479</v>
      </c>
      <c r="L598" s="141">
        <v>0</v>
      </c>
      <c r="M598" s="173">
        <f>Account_CP1!CN44-Account_CP1!CH44</f>
        <v>0</v>
      </c>
      <c r="N598" s="175">
        <f>Account_CP1!CO44-Account_CP1!CI44</f>
        <v>0</v>
      </c>
      <c r="O598" s="175">
        <f>Account_CP1!CP44-Account_CP1!CJ44</f>
        <v>73254</v>
      </c>
      <c r="P598" s="141" t="s">
        <v>81</v>
      </c>
      <c r="Q598" s="150" t="s">
        <v>81</v>
      </c>
      <c r="R598" s="143">
        <f>'2013 ERU'!R3</f>
        <v>107600756</v>
      </c>
      <c r="S598" s="143">
        <f>'2013 ERU'!B19</f>
        <v>131071846</v>
      </c>
      <c r="T598" s="148">
        <f t="shared" si="1118"/>
        <v>-23471090</v>
      </c>
      <c r="U598" s="141">
        <v>0</v>
      </c>
      <c r="V598" s="149">
        <f>Account_CP1!FT44-Account_CP1!FN44</f>
        <v>0</v>
      </c>
      <c r="W598" s="141">
        <f>Account_CP1!FU44-Account_CP1!FO44</f>
        <v>0</v>
      </c>
      <c r="X598" s="150">
        <f>Account_CP1!FV44-Account_CP1!FP44</f>
        <v>13341</v>
      </c>
      <c r="Y598" s="141">
        <v>0</v>
      </c>
      <c r="Z598" s="141">
        <v>0</v>
      </c>
      <c r="AA598" s="157">
        <f t="shared" si="1119"/>
        <v>0</v>
      </c>
      <c r="AB598" s="149">
        <f>Account_CP1!GX44-Account_CP1!GR44</f>
        <v>0</v>
      </c>
      <c r="AC598" s="143">
        <f>Account_CP1!GY44-Account_CP1!GS44</f>
        <v>0</v>
      </c>
      <c r="AD598" s="171">
        <f>Account_CP1!GZ44-Account_CP1!GT44</f>
        <v>0</v>
      </c>
      <c r="AE598" s="143">
        <f t="shared" si="1120"/>
        <v>225819436</v>
      </c>
      <c r="AF598" s="143">
        <f t="shared" si="1120"/>
        <v>667115821</v>
      </c>
      <c r="AG598" s="155">
        <f t="shared" si="1113"/>
        <v>-441296385</v>
      </c>
      <c r="AH598" s="149">
        <f t="shared" si="1116"/>
        <v>0</v>
      </c>
      <c r="AI598" s="149">
        <f t="shared" si="1115"/>
        <v>0</v>
      </c>
      <c r="AJ598" s="141">
        <f t="shared" si="1115"/>
        <v>0</v>
      </c>
      <c r="AK598" s="150">
        <f t="shared" si="1115"/>
        <v>95566</v>
      </c>
    </row>
    <row r="599" spans="1:37" ht="14.1" customHeight="1" x14ac:dyDescent="0.15">
      <c r="A599" s="248"/>
      <c r="B599" s="101">
        <v>2012</v>
      </c>
      <c r="C599" s="156">
        <f>'2012 AAU'!R3</f>
        <v>124274211</v>
      </c>
      <c r="D599" s="143">
        <f>'2012 AAU'!B19</f>
        <v>150232348</v>
      </c>
      <c r="E599" s="157">
        <f t="shared" si="1117"/>
        <v>-25958137</v>
      </c>
      <c r="F599" s="143">
        <f>Account_CP1!AF44-Account_CP1!Z44</f>
        <v>204599858</v>
      </c>
      <c r="G599" s="144">
        <f>Account_CP1!AG44-Account_CP1!AA44</f>
        <v>0</v>
      </c>
      <c r="H599" s="145">
        <f>Account_CP1!AH44-Account_CP1!AB44</f>
        <v>458</v>
      </c>
      <c r="I599" s="141">
        <f>'2012 CER'!S3</f>
        <v>255741856</v>
      </c>
      <c r="J599" s="141">
        <f>'2012 CER'!B20</f>
        <v>265238249</v>
      </c>
      <c r="K599" s="148">
        <f t="shared" si="1111"/>
        <v>-9496393</v>
      </c>
      <c r="L599" s="141">
        <v>0</v>
      </c>
      <c r="M599" s="173">
        <f>Account_CP1!CH44-Account_CP1!CB44</f>
        <v>14631731</v>
      </c>
      <c r="N599" s="175">
        <f>Account_CP1!CI44-Account_CP1!CC44</f>
        <v>0</v>
      </c>
      <c r="O599" s="175">
        <f>Account_CP1!CJ44-Account_CP1!CD44</f>
        <v>332195</v>
      </c>
      <c r="P599" s="141" t="s">
        <v>81</v>
      </c>
      <c r="Q599" s="150" t="s">
        <v>81</v>
      </c>
      <c r="R599" s="143">
        <f>'2012 ERU'!R3</f>
        <v>274776953</v>
      </c>
      <c r="S599" s="143">
        <f>'2012 ERU'!B19</f>
        <v>193550872</v>
      </c>
      <c r="T599" s="148">
        <f t="shared" si="1118"/>
        <v>81226081</v>
      </c>
      <c r="U599" s="141">
        <v>0</v>
      </c>
      <c r="V599" s="149">
        <f>Account_CP1!FN44-Account_CP1!FH44</f>
        <v>1339217</v>
      </c>
      <c r="W599" s="141">
        <f>Account_CP1!FO44-Account_CP1!FI44</f>
        <v>0</v>
      </c>
      <c r="X599" s="150">
        <f>Account_CP1!FP44-Account_CP1!FJ44</f>
        <v>0</v>
      </c>
      <c r="Y599" s="143">
        <f>'2012 RMU'!R3</f>
        <v>4250000</v>
      </c>
      <c r="Z599" s="143">
        <f>'2012 RMU'!B19</f>
        <v>4250000</v>
      </c>
      <c r="AA599" s="157">
        <f t="shared" si="1119"/>
        <v>0</v>
      </c>
      <c r="AB599" s="149">
        <f>Account_CP1!GR44-Account_CP1!GL44</f>
        <v>0</v>
      </c>
      <c r="AC599" s="143">
        <f>Account_CP1!GS44-Account_CP1!GM44</f>
        <v>0</v>
      </c>
      <c r="AD599" s="171">
        <f>Account_CP1!GT44-Account_CP1!GN44</f>
        <v>0</v>
      </c>
      <c r="AE599" s="143">
        <f t="shared" si="1120"/>
        <v>659043020</v>
      </c>
      <c r="AF599" s="143">
        <f t="shared" si="1120"/>
        <v>613271469</v>
      </c>
      <c r="AG599" s="155">
        <f t="shared" si="1113"/>
        <v>45771551</v>
      </c>
      <c r="AH599" s="149">
        <f t="shared" si="1116"/>
        <v>0</v>
      </c>
      <c r="AI599" s="149">
        <f t="shared" si="1115"/>
        <v>220570806</v>
      </c>
      <c r="AJ599" s="141">
        <f t="shared" si="1115"/>
        <v>0</v>
      </c>
      <c r="AK599" s="150">
        <f t="shared" si="1115"/>
        <v>332653</v>
      </c>
    </row>
    <row r="600" spans="1:37" ht="14.1" customHeight="1" x14ac:dyDescent="0.15">
      <c r="A600" s="248"/>
      <c r="B600" s="101">
        <v>2011</v>
      </c>
      <c r="C600" s="156">
        <f>'2011 AAU'!R3</f>
        <v>516792658</v>
      </c>
      <c r="D600" s="143">
        <f>'2011 AAU'!B19</f>
        <v>310488129</v>
      </c>
      <c r="E600" s="157">
        <f t="shared" si="1117"/>
        <v>206304529</v>
      </c>
      <c r="F600" s="143">
        <f>Account_CP1!Z44-Account_CP1!T44</f>
        <v>456829826</v>
      </c>
      <c r="G600" s="144">
        <f>Account_CP1!AA44-Account_CP1!U44</f>
        <v>0</v>
      </c>
      <c r="H600" s="145">
        <f>Account_CP1!AB44-Account_CP1!V44</f>
        <v>22796</v>
      </c>
      <c r="I600" s="141">
        <f>'2011 CER'!S3</f>
        <v>313026233</v>
      </c>
      <c r="J600" s="141">
        <f>'2011 CER'!B20</f>
        <v>274746261</v>
      </c>
      <c r="K600" s="148">
        <f t="shared" si="1111"/>
        <v>38279972</v>
      </c>
      <c r="L600" s="141">
        <v>0</v>
      </c>
      <c r="M600" s="173">
        <f>Account_CP1!CB44-Account_CP1!BV44</f>
        <v>11034440</v>
      </c>
      <c r="N600" s="175">
        <f>Account_CP1!CC44-Account_CP1!BW44</f>
        <v>0</v>
      </c>
      <c r="O600" s="175">
        <f>Account_CP1!CD44-Account_CP1!BX44</f>
        <v>414931</v>
      </c>
      <c r="P600" s="141" t="s">
        <v>81</v>
      </c>
      <c r="Q600" s="150" t="s">
        <v>81</v>
      </c>
      <c r="R600" s="143">
        <f>'2011 ERU'!R3</f>
        <v>69087318</v>
      </c>
      <c r="S600" s="143">
        <f>'2011 ERU'!B19</f>
        <v>63772437</v>
      </c>
      <c r="T600" s="148">
        <f t="shared" si="1118"/>
        <v>5314881</v>
      </c>
      <c r="U600" s="141">
        <v>0</v>
      </c>
      <c r="V600" s="149">
        <f>Account_CP1!FH44-Account_CP1!FB44</f>
        <v>1846470</v>
      </c>
      <c r="W600" s="141">
        <f>Account_CP1!FI44-Account_CP1!FC44</f>
        <v>0</v>
      </c>
      <c r="X600" s="150">
        <f>Account_CP1!FJ44-Account_CP1!FD44</f>
        <v>0</v>
      </c>
      <c r="Y600" s="143">
        <f>'2011 RMU'!R3</f>
        <v>3900000</v>
      </c>
      <c r="Z600" s="143">
        <f>'2011 RMU'!B19</f>
        <v>3900000</v>
      </c>
      <c r="AA600" s="157">
        <f t="shared" si="1119"/>
        <v>0</v>
      </c>
      <c r="AB600" s="149">
        <f>Account_CP1!GL44</f>
        <v>0</v>
      </c>
      <c r="AC600" s="143">
        <f>Account_CP1!GM44</f>
        <v>0</v>
      </c>
      <c r="AD600" s="171">
        <f>Account_CP1!GN44</f>
        <v>0</v>
      </c>
      <c r="AE600" s="143">
        <f t="shared" si="1120"/>
        <v>902806209</v>
      </c>
      <c r="AF600" s="143">
        <f t="shared" si="1120"/>
        <v>652906827</v>
      </c>
      <c r="AG600" s="155">
        <f t="shared" si="1113"/>
        <v>249899382</v>
      </c>
      <c r="AH600" s="149">
        <f t="shared" si="1116"/>
        <v>0</v>
      </c>
      <c r="AI600" s="149">
        <f t="shared" si="1115"/>
        <v>469710736</v>
      </c>
      <c r="AJ600" s="141">
        <f t="shared" si="1115"/>
        <v>0</v>
      </c>
      <c r="AK600" s="150">
        <f t="shared" si="1115"/>
        <v>437727</v>
      </c>
    </row>
    <row r="601" spans="1:37" x14ac:dyDescent="0.15">
      <c r="A601" s="248"/>
      <c r="B601" s="101">
        <v>2010</v>
      </c>
      <c r="C601" s="156">
        <f>'2010 AAU'!R3</f>
        <v>579540623</v>
      </c>
      <c r="D601" s="143">
        <f>'2010 AAU'!B19</f>
        <v>464498835</v>
      </c>
      <c r="E601" s="157">
        <f t="shared" si="1117"/>
        <v>115041788</v>
      </c>
      <c r="F601" s="143">
        <f>Account_CP1!T44-Account_CP1!N44</f>
        <v>0</v>
      </c>
      <c r="G601" s="144">
        <f>Account_CP1!U44-Account_CP1!O44</f>
        <v>0</v>
      </c>
      <c r="H601" s="145">
        <f>Account_CP1!V44-Account_CP1!P44</f>
        <v>10936</v>
      </c>
      <c r="I601" s="141">
        <f>'2010 CER'!S3</f>
        <v>153759889</v>
      </c>
      <c r="J601" s="141">
        <f>'2010 CER'!B20</f>
        <v>142494324</v>
      </c>
      <c r="K601" s="148">
        <f t="shared" si="1111"/>
        <v>11265565</v>
      </c>
      <c r="L601" s="141">
        <v>0</v>
      </c>
      <c r="M601" s="173">
        <f>Account_CP1!BV44-Account_CP1!BP44</f>
        <v>0</v>
      </c>
      <c r="N601" s="175">
        <f>Account_CP1!BW44-Account_CP1!BQ44</f>
        <v>0</v>
      </c>
      <c r="O601" s="175">
        <f>Account_CP1!BX44-Account_CP1!BR44</f>
        <v>511719</v>
      </c>
      <c r="P601" s="141" t="s">
        <v>81</v>
      </c>
      <c r="Q601" s="150" t="s">
        <v>81</v>
      </c>
      <c r="R601" s="143">
        <f>'2010 ERU'!R3</f>
        <v>16586606</v>
      </c>
      <c r="S601" s="143">
        <f>'2010 ERU'!B19</f>
        <v>13332424</v>
      </c>
      <c r="T601" s="148">
        <f t="shared" si="1118"/>
        <v>3254182</v>
      </c>
      <c r="U601" s="141">
        <v>0</v>
      </c>
      <c r="V601" s="149">
        <f>Account_CP1!FB44-Account_CP1!EV44</f>
        <v>0</v>
      </c>
      <c r="W601" s="141">
        <f>Account_CP1!FC44-Account_CP1!EW44</f>
        <v>0</v>
      </c>
      <c r="X601" s="150">
        <f>Account_CP1!FD44-Account_CP1!EX44</f>
        <v>0</v>
      </c>
      <c r="Y601" s="143">
        <v>0</v>
      </c>
      <c r="Z601" s="143">
        <v>0</v>
      </c>
      <c r="AA601" s="157">
        <f t="shared" si="1119"/>
        <v>0</v>
      </c>
      <c r="AB601" s="149" t="s">
        <v>81</v>
      </c>
      <c r="AC601" s="143" t="s">
        <v>81</v>
      </c>
      <c r="AD601" s="171" t="s">
        <v>81</v>
      </c>
      <c r="AE601" s="143">
        <f t="shared" si="1120"/>
        <v>749887118</v>
      </c>
      <c r="AF601" s="143">
        <f t="shared" si="1120"/>
        <v>620325583</v>
      </c>
      <c r="AG601" s="155">
        <f t="shared" si="1113"/>
        <v>129561535</v>
      </c>
      <c r="AH601" s="149">
        <f t="shared" si="1116"/>
        <v>0</v>
      </c>
      <c r="AI601" s="149">
        <f t="shared" si="1115"/>
        <v>0</v>
      </c>
      <c r="AJ601" s="141">
        <f t="shared" si="1115"/>
        <v>0</v>
      </c>
      <c r="AK601" s="150">
        <f t="shared" si="1115"/>
        <v>522655</v>
      </c>
    </row>
    <row r="602" spans="1:37" x14ac:dyDescent="0.15">
      <c r="A602" s="248"/>
      <c r="B602" s="101">
        <v>2009</v>
      </c>
      <c r="C602" s="156">
        <f>'2009 AAU'!R3</f>
        <v>625404135</v>
      </c>
      <c r="D602" s="143">
        <f>'2009 AAU'!B19</f>
        <v>622172649</v>
      </c>
      <c r="E602" s="157">
        <f t="shared" si="1117"/>
        <v>3231486</v>
      </c>
      <c r="F602" s="143">
        <f>Account_CP1!N44-Account_CP1!H44</f>
        <v>260854974</v>
      </c>
      <c r="G602" s="144">
        <f>Account_CP1!O44-Account_CP1!I44</f>
        <v>0</v>
      </c>
      <c r="H602" s="145">
        <f>Account_CP1!P44-Account_CP1!J44</f>
        <v>2417</v>
      </c>
      <c r="I602" s="141">
        <f>'2009 CER'!S3</f>
        <v>128934348</v>
      </c>
      <c r="J602" s="141">
        <f>'2009 CER'!B20</f>
        <v>129331830</v>
      </c>
      <c r="K602" s="148">
        <f t="shared" si="1111"/>
        <v>-397482</v>
      </c>
      <c r="L602" s="141">
        <v>0</v>
      </c>
      <c r="M602" s="173">
        <f>Account_CP1!BP44-Account_CP1!BJ44</f>
        <v>4605119</v>
      </c>
      <c r="N602" s="175">
        <f>Account_CP1!BQ44-Account_CP1!BK44</f>
        <v>0</v>
      </c>
      <c r="O602" s="175">
        <f>Account_CP1!BR44-Account_CP1!BL44</f>
        <v>265170</v>
      </c>
      <c r="P602" s="141" t="s">
        <v>81</v>
      </c>
      <c r="Q602" s="150" t="s">
        <v>81</v>
      </c>
      <c r="R602" s="143">
        <f>'2009 ERU'!R3</f>
        <v>1356648</v>
      </c>
      <c r="S602" s="143">
        <f>'2009 ERU'!B19</f>
        <v>594176</v>
      </c>
      <c r="T602" s="148">
        <f t="shared" si="1118"/>
        <v>762472</v>
      </c>
      <c r="U602" s="141">
        <v>0</v>
      </c>
      <c r="V602" s="149">
        <f>Account_CP1!EV44-Account_CP1!EP44</f>
        <v>48338</v>
      </c>
      <c r="W602" s="141">
        <f>Account_CP1!EW44-Account_CP1!EQ44</f>
        <v>0</v>
      </c>
      <c r="X602" s="150">
        <f>Account_CP1!EX44-Account_CP1!ER44</f>
        <v>0</v>
      </c>
      <c r="Y602" s="143">
        <v>0</v>
      </c>
      <c r="Z602" s="143">
        <v>0</v>
      </c>
      <c r="AA602" s="157">
        <f t="shared" si="1119"/>
        <v>0</v>
      </c>
      <c r="AB602" s="149" t="s">
        <v>81</v>
      </c>
      <c r="AC602" s="143" t="s">
        <v>81</v>
      </c>
      <c r="AD602" s="171" t="s">
        <v>81</v>
      </c>
      <c r="AE602" s="143">
        <f t="shared" si="1120"/>
        <v>755695131</v>
      </c>
      <c r="AF602" s="143">
        <f t="shared" si="1120"/>
        <v>752098655</v>
      </c>
      <c r="AG602" s="155">
        <f t="shared" si="1113"/>
        <v>3596476</v>
      </c>
      <c r="AH602" s="149">
        <f t="shared" si="1116"/>
        <v>0</v>
      </c>
      <c r="AI602" s="149">
        <f t="shared" si="1115"/>
        <v>265508431</v>
      </c>
      <c r="AJ602" s="141">
        <f t="shared" si="1115"/>
        <v>0</v>
      </c>
      <c r="AK602" s="150">
        <f t="shared" si="1115"/>
        <v>267587</v>
      </c>
    </row>
    <row r="603" spans="1:37" x14ac:dyDescent="0.15">
      <c r="A603" s="248"/>
      <c r="B603" s="101">
        <v>2008</v>
      </c>
      <c r="C603" s="156">
        <f>'2008 AAU'!R3</f>
        <v>195468637</v>
      </c>
      <c r="D603" s="143">
        <f>'2008 AAU'!B19</f>
        <v>154160461</v>
      </c>
      <c r="E603" s="157">
        <f t="shared" si="1117"/>
        <v>41308176</v>
      </c>
      <c r="F603" s="143">
        <f>Account_CP1!H44</f>
        <v>0</v>
      </c>
      <c r="G603" s="144">
        <f>Account_CP1!I44</f>
        <v>0</v>
      </c>
      <c r="H603" s="145">
        <f>Account_CP1!J44</f>
        <v>80</v>
      </c>
      <c r="I603" s="141">
        <f>'2008 CER'!S3</f>
        <v>128774640</v>
      </c>
      <c r="J603" s="141">
        <f>'2008 CER'!B20</f>
        <v>103671234</v>
      </c>
      <c r="K603" s="148">
        <f t="shared" si="1111"/>
        <v>25103406</v>
      </c>
      <c r="L603" s="141">
        <v>0</v>
      </c>
      <c r="M603" s="173">
        <f>Account_CP1!BJ44</f>
        <v>0</v>
      </c>
      <c r="N603" s="175">
        <f>Account_CP1!BK44</f>
        <v>0</v>
      </c>
      <c r="O603" s="175">
        <f>Account_CP1!BL44</f>
        <v>345826</v>
      </c>
      <c r="P603" s="141" t="s">
        <v>81</v>
      </c>
      <c r="Q603" s="150" t="s">
        <v>81</v>
      </c>
      <c r="R603" s="143">
        <v>0</v>
      </c>
      <c r="S603" s="143">
        <v>0</v>
      </c>
      <c r="T603" s="148">
        <f t="shared" si="1118"/>
        <v>0</v>
      </c>
      <c r="U603" s="141">
        <v>0</v>
      </c>
      <c r="V603" s="149">
        <f>Account_CP1!EP44</f>
        <v>0</v>
      </c>
      <c r="W603" s="141">
        <f>Account_CP1!EQ44</f>
        <v>0</v>
      </c>
      <c r="X603" s="150">
        <f>Account_CP1!ER44</f>
        <v>0</v>
      </c>
      <c r="Y603" s="143">
        <v>0</v>
      </c>
      <c r="Z603" s="143">
        <v>0</v>
      </c>
      <c r="AA603" s="157">
        <f t="shared" si="1119"/>
        <v>0</v>
      </c>
      <c r="AB603" s="149" t="s">
        <v>81</v>
      </c>
      <c r="AC603" s="143" t="s">
        <v>81</v>
      </c>
      <c r="AD603" s="171" t="s">
        <v>81</v>
      </c>
      <c r="AE603" s="143">
        <f t="shared" si="1120"/>
        <v>324243277</v>
      </c>
      <c r="AF603" s="143">
        <f t="shared" si="1120"/>
        <v>257831695</v>
      </c>
      <c r="AG603" s="155">
        <f t="shared" si="1113"/>
        <v>66411582</v>
      </c>
      <c r="AH603" s="149">
        <f t="shared" si="1116"/>
        <v>0</v>
      </c>
      <c r="AI603" s="149">
        <f t="shared" si="1115"/>
        <v>0</v>
      </c>
      <c r="AJ603" s="141">
        <f t="shared" si="1115"/>
        <v>0</v>
      </c>
      <c r="AK603" s="150">
        <f t="shared" si="1115"/>
        <v>345906</v>
      </c>
    </row>
    <row r="604" spans="1:37" ht="15" x14ac:dyDescent="0.15">
      <c r="A604" s="249"/>
      <c r="B604" s="102" t="s">
        <v>233</v>
      </c>
      <c r="C604" s="151">
        <f t="shared" ref="C604:O604" si="1121">SUM(C590:C603)</f>
        <v>2054383897</v>
      </c>
      <c r="D604" s="152">
        <f t="shared" si="1121"/>
        <v>2195063579</v>
      </c>
      <c r="E604" s="153">
        <f t="shared" si="1121"/>
        <v>-140679682</v>
      </c>
      <c r="F604" s="172">
        <f t="shared" si="1121"/>
        <v>2925663069</v>
      </c>
      <c r="G604" s="152">
        <f t="shared" si="1121"/>
        <v>0</v>
      </c>
      <c r="H604" s="181">
        <f t="shared" si="1121"/>
        <v>102048314</v>
      </c>
      <c r="I604" s="176">
        <f t="shared" si="1121"/>
        <v>1147983327</v>
      </c>
      <c r="J604" s="176">
        <f t="shared" si="1121"/>
        <v>1042750125</v>
      </c>
      <c r="K604" s="176">
        <f t="shared" si="1121"/>
        <v>105233202</v>
      </c>
      <c r="L604" s="176">
        <f t="shared" si="1121"/>
        <v>25882305</v>
      </c>
      <c r="M604" s="176">
        <f t="shared" si="1121"/>
        <v>55258669</v>
      </c>
      <c r="N604" s="176">
        <f t="shared" si="1121"/>
        <v>0</v>
      </c>
      <c r="O604" s="176">
        <f t="shared" si="1121"/>
        <v>5429084</v>
      </c>
      <c r="P604" s="154" t="s">
        <v>81</v>
      </c>
      <c r="Q604" s="170" t="s">
        <v>81</v>
      </c>
      <c r="R604" s="152">
        <f t="shared" ref="R604:AK604" si="1122">SUM(R590:R603)</f>
        <v>577358899</v>
      </c>
      <c r="S604" s="152">
        <f t="shared" si="1122"/>
        <v>452021219</v>
      </c>
      <c r="T604" s="153">
        <f t="shared" si="1122"/>
        <v>125337680</v>
      </c>
      <c r="U604" s="152">
        <f t="shared" si="1122"/>
        <v>85302015</v>
      </c>
      <c r="V604" s="174">
        <f t="shared" si="1122"/>
        <v>22105493</v>
      </c>
      <c r="W604" s="176">
        <f t="shared" si="1122"/>
        <v>0</v>
      </c>
      <c r="X604" s="187">
        <f t="shared" si="1122"/>
        <v>41890</v>
      </c>
      <c r="Y604" s="152">
        <f t="shared" si="1122"/>
        <v>8150000</v>
      </c>
      <c r="Z604" s="152">
        <f t="shared" si="1122"/>
        <v>8150000</v>
      </c>
      <c r="AA604" s="153">
        <f t="shared" si="1122"/>
        <v>0</v>
      </c>
      <c r="AB604" s="172">
        <f t="shared" si="1122"/>
        <v>14209329</v>
      </c>
      <c r="AC604" s="152">
        <f t="shared" si="1122"/>
        <v>5442501</v>
      </c>
      <c r="AD604" s="160">
        <f t="shared" si="1122"/>
        <v>0</v>
      </c>
      <c r="AE604" s="152">
        <f t="shared" si="1122"/>
        <v>3787876123</v>
      </c>
      <c r="AF604" s="152">
        <f t="shared" si="1122"/>
        <v>3697984923</v>
      </c>
      <c r="AG604" s="153">
        <f t="shared" si="1122"/>
        <v>89891200</v>
      </c>
      <c r="AH604" s="152">
        <f t="shared" si="1122"/>
        <v>111184320</v>
      </c>
      <c r="AI604" s="159">
        <f t="shared" si="1122"/>
        <v>3017236560</v>
      </c>
      <c r="AJ604" s="152">
        <f t="shared" si="1122"/>
        <v>5442501</v>
      </c>
      <c r="AK604" s="160">
        <f t="shared" si="1122"/>
        <v>107519288</v>
      </c>
    </row>
  </sheetData>
  <mergeCells count="67">
    <mergeCell ref="A590:A604"/>
    <mergeCell ref="A5:A19"/>
    <mergeCell ref="A455:A469"/>
    <mergeCell ref="A470:A484"/>
    <mergeCell ref="A485:A499"/>
    <mergeCell ref="A500:A514"/>
    <mergeCell ref="A515:A529"/>
    <mergeCell ref="A380:A394"/>
    <mergeCell ref="A395:A409"/>
    <mergeCell ref="A410:A424"/>
    <mergeCell ref="A425:A439"/>
    <mergeCell ref="A440:A454"/>
    <mergeCell ref="A305:A319"/>
    <mergeCell ref="A320:A334"/>
    <mergeCell ref="A335:A349"/>
    <mergeCell ref="A350:A364"/>
    <mergeCell ref="A140:A154"/>
    <mergeCell ref="A2:A4"/>
    <mergeCell ref="A20:A34"/>
    <mergeCell ref="A35:A49"/>
    <mergeCell ref="A50:A64"/>
    <mergeCell ref="A65:A79"/>
    <mergeCell ref="A80:A94"/>
    <mergeCell ref="A95:A109"/>
    <mergeCell ref="A110:A124"/>
    <mergeCell ref="A125:A139"/>
    <mergeCell ref="C2:H2"/>
    <mergeCell ref="M3:M4"/>
    <mergeCell ref="N3:O3"/>
    <mergeCell ref="B2:B4"/>
    <mergeCell ref="L3:L4"/>
    <mergeCell ref="I2:Q2"/>
    <mergeCell ref="P3:P4"/>
    <mergeCell ref="Q3:Q4"/>
    <mergeCell ref="C3:E3"/>
    <mergeCell ref="F3:F4"/>
    <mergeCell ref="G3:H3"/>
    <mergeCell ref="I3:K3"/>
    <mergeCell ref="W3:X3"/>
    <mergeCell ref="AE2:AK2"/>
    <mergeCell ref="R2:X2"/>
    <mergeCell ref="AI3:AI4"/>
    <mergeCell ref="AE3:AG3"/>
    <mergeCell ref="R3:T3"/>
    <mergeCell ref="V3:V4"/>
    <mergeCell ref="AJ3:AK3"/>
    <mergeCell ref="Y2:AD2"/>
    <mergeCell ref="Y3:AA3"/>
    <mergeCell ref="AB3:AB4"/>
    <mergeCell ref="AC3:AD3"/>
    <mergeCell ref="U3:U4"/>
    <mergeCell ref="AH3:AH4"/>
    <mergeCell ref="A530:A544"/>
    <mergeCell ref="A545:A559"/>
    <mergeCell ref="A560:A574"/>
    <mergeCell ref="A575:A589"/>
    <mergeCell ref="A155:A169"/>
    <mergeCell ref="A170:A184"/>
    <mergeCell ref="A185:A199"/>
    <mergeCell ref="A200:A214"/>
    <mergeCell ref="A215:A229"/>
    <mergeCell ref="A365:A379"/>
    <mergeCell ref="A230:A244"/>
    <mergeCell ref="A245:A259"/>
    <mergeCell ref="A260:A274"/>
    <mergeCell ref="A275:A289"/>
    <mergeCell ref="A290:A304"/>
  </mergeCells>
  <phoneticPr fontId="3"/>
  <hyperlinks>
    <hyperlink ref="A1" location="Guidance!A1" display="Guidance sheet (link)" xr:uid="{00000000-0004-0000-0100-000000000000}"/>
  </hyperlinks>
  <pageMargins left="0.31496062992125984" right="0.31496062992125984" top="0.74803149606299213" bottom="0.74803149606299213" header="0.31496062992125984" footer="0.31496062992125984"/>
  <pageSetup paperSize="8" fitToWidth="3" orientation="landscape" r:id="rId1"/>
  <headerFooter>
    <oddHeader>&amp;L&amp;"Arial,太字"IGES National Registry Data</oddHeader>
    <oddFooter>&amp;L&amp;"Arial,標準"Market Mechanism Group
Institute for Global Environmental Strategies (IGES)</oddFooter>
  </headerFooter>
  <colBreaks count="1" manualBreakCount="1">
    <brk id="19" max="4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dimension ref="A1:AO88"/>
  <sheetViews>
    <sheetView zoomScale="80" zoomScaleNormal="80" workbookViewId="0">
      <pane xSplit="2" ySplit="3" topLeftCell="C4" activePane="bottomRight" state="frozen"/>
      <selection pane="topRight"/>
      <selection pane="bottomLeft"/>
      <selection pane="bottomRight"/>
    </sheetView>
  </sheetViews>
  <sheetFormatPr defaultColWidth="9" defaultRowHeight="15" x14ac:dyDescent="0.15"/>
  <cols>
    <col min="1" max="1" width="17.375" style="12" customWidth="1"/>
    <col min="2" max="2" width="13.875" style="6" customWidth="1"/>
    <col min="3" max="3" width="0.375" style="11" customWidth="1"/>
    <col min="4" max="20" width="11.625" style="11" customWidth="1"/>
    <col min="21" max="21" width="11.625" style="13" customWidth="1"/>
    <col min="22" max="32" width="11.625" style="11" customWidth="1"/>
    <col min="33" max="33" width="11.625" style="7" customWidth="1"/>
    <col min="34" max="41" width="11.625" style="11" customWidth="1"/>
    <col min="42" max="16384" width="9" style="7"/>
  </cols>
  <sheetData>
    <row r="1" spans="1:41" ht="26.25" x14ac:dyDescent="0.15">
      <c r="A1" s="87" t="s">
        <v>236</v>
      </c>
      <c r="B1" s="87"/>
      <c r="C1" s="88" t="s">
        <v>250</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6" customFormat="1" ht="25.5" customHeight="1" x14ac:dyDescent="0.15">
      <c r="A3" s="49" t="s">
        <v>152</v>
      </c>
      <c r="B3" s="93" t="s">
        <v>267</v>
      </c>
      <c r="C3" s="56">
        <f t="shared" ref="C3:AO3" si="0">SUM(C4:C42)</f>
        <v>0</v>
      </c>
      <c r="D3" s="56">
        <f t="shared" si="0"/>
        <v>303069</v>
      </c>
      <c r="E3" s="56">
        <f t="shared" si="0"/>
        <v>6446252</v>
      </c>
      <c r="F3" s="56">
        <f t="shared" si="0"/>
        <v>2496799</v>
      </c>
      <c r="G3" s="56">
        <f t="shared" si="0"/>
        <v>28111141</v>
      </c>
      <c r="H3" s="56">
        <f t="shared" si="0"/>
        <v>2621262</v>
      </c>
      <c r="I3" s="56">
        <f t="shared" si="0"/>
        <v>84848060</v>
      </c>
      <c r="J3" s="56">
        <f t="shared" si="0"/>
        <v>64167793</v>
      </c>
      <c r="K3" s="56">
        <f t="shared" si="0"/>
        <v>459643</v>
      </c>
      <c r="L3" s="56">
        <f t="shared" si="0"/>
        <v>9241948</v>
      </c>
      <c r="M3" s="56">
        <f t="shared" si="0"/>
        <v>20643648</v>
      </c>
      <c r="N3" s="56">
        <f t="shared" si="0"/>
        <v>890992</v>
      </c>
      <c r="O3" s="56">
        <f t="shared" si="0"/>
        <v>53694569</v>
      </c>
      <c r="P3" s="56">
        <f t="shared" si="0"/>
        <v>5398909</v>
      </c>
      <c r="Q3" s="56">
        <f t="shared" si="0"/>
        <v>23203493</v>
      </c>
      <c r="R3" s="56">
        <f t="shared" si="0"/>
        <v>5054417</v>
      </c>
      <c r="S3" s="56">
        <f t="shared" si="0"/>
        <v>153759889</v>
      </c>
      <c r="T3" s="56">
        <f t="shared" si="0"/>
        <v>929884</v>
      </c>
      <c r="U3" s="56">
        <f t="shared" si="0"/>
        <v>6751365</v>
      </c>
      <c r="V3" s="56">
        <f t="shared" si="0"/>
        <v>0</v>
      </c>
      <c r="W3" s="56">
        <f t="shared" si="0"/>
        <v>2069756</v>
      </c>
      <c r="X3" s="56">
        <f t="shared" si="0"/>
        <v>574729</v>
      </c>
      <c r="Y3" s="56">
        <f t="shared" si="0"/>
        <v>2042899</v>
      </c>
      <c r="Z3" s="56">
        <f t="shared" si="0"/>
        <v>15101585</v>
      </c>
      <c r="AA3" s="56">
        <f t="shared" si="0"/>
        <v>6560256</v>
      </c>
      <c r="AB3" s="56">
        <f t="shared" si="0"/>
        <v>1588931</v>
      </c>
      <c r="AC3" s="56">
        <f t="shared" si="0"/>
        <v>607745</v>
      </c>
      <c r="AD3" s="56">
        <f t="shared" si="0"/>
        <v>0</v>
      </c>
      <c r="AE3" s="56">
        <f t="shared" si="0"/>
        <v>0</v>
      </c>
      <c r="AF3" s="56">
        <v>0</v>
      </c>
      <c r="AG3" s="56">
        <f t="shared" si="0"/>
        <v>1</v>
      </c>
      <c r="AH3" s="56">
        <f t="shared" si="0"/>
        <v>216750</v>
      </c>
      <c r="AI3" s="56">
        <v>0</v>
      </c>
      <c r="AJ3" s="56">
        <f t="shared" si="0"/>
        <v>28193213</v>
      </c>
      <c r="AK3" s="56">
        <f t="shared" si="0"/>
        <v>1900400</v>
      </c>
      <c r="AL3" s="56">
        <v>0</v>
      </c>
      <c r="AM3" s="56">
        <f t="shared" si="0"/>
        <v>621002</v>
      </c>
      <c r="AN3" s="56">
        <f t="shared" si="0"/>
        <v>6079380</v>
      </c>
      <c r="AO3" s="59">
        <f t="shared" si="0"/>
        <v>89445539</v>
      </c>
    </row>
    <row r="4" spans="1:41" ht="14.25" x14ac:dyDescent="0.15">
      <c r="A4" s="60" t="s">
        <v>40</v>
      </c>
      <c r="B4" s="57">
        <f t="shared" ref="B4:B20" si="1">SUM(C4:AO4)</f>
        <v>118600809</v>
      </c>
      <c r="C4" s="70">
        <v>0</v>
      </c>
      <c r="D4" s="58">
        <v>0</v>
      </c>
      <c r="E4" s="58">
        <v>1843641</v>
      </c>
      <c r="F4" s="58">
        <v>31092</v>
      </c>
      <c r="G4" s="58">
        <v>613374</v>
      </c>
      <c r="H4" s="58">
        <v>80073</v>
      </c>
      <c r="I4" s="58">
        <v>15553605</v>
      </c>
      <c r="J4" s="58">
        <v>4503190</v>
      </c>
      <c r="K4" s="58">
        <v>0</v>
      </c>
      <c r="L4" s="58">
        <v>1750000</v>
      </c>
      <c r="M4" s="58">
        <v>2765793</v>
      </c>
      <c r="N4" s="58">
        <v>0</v>
      </c>
      <c r="O4" s="58">
        <v>4469013</v>
      </c>
      <c r="P4" s="58">
        <v>0</v>
      </c>
      <c r="Q4" s="58">
        <v>4249846</v>
      </c>
      <c r="R4" s="58">
        <v>3517276</v>
      </c>
      <c r="S4" s="58">
        <v>25435111</v>
      </c>
      <c r="T4" s="58">
        <v>0</v>
      </c>
      <c r="U4" s="58">
        <v>0</v>
      </c>
      <c r="V4" s="58">
        <v>0</v>
      </c>
      <c r="W4" s="58">
        <v>0</v>
      </c>
      <c r="X4" s="58">
        <v>0</v>
      </c>
      <c r="Y4" s="58">
        <v>0</v>
      </c>
      <c r="Z4" s="58">
        <v>0</v>
      </c>
      <c r="AA4" s="58">
        <v>0</v>
      </c>
      <c r="AB4" s="58">
        <v>0</v>
      </c>
      <c r="AC4" s="58">
        <v>0</v>
      </c>
      <c r="AD4" s="58">
        <v>0</v>
      </c>
      <c r="AE4" s="58">
        <v>0</v>
      </c>
      <c r="AF4" s="58">
        <v>0</v>
      </c>
      <c r="AG4" s="58">
        <v>0</v>
      </c>
      <c r="AH4" s="58">
        <v>216750</v>
      </c>
      <c r="AI4" s="58">
        <v>0</v>
      </c>
      <c r="AJ4" s="58">
        <v>12394272</v>
      </c>
      <c r="AK4" s="58">
        <v>0</v>
      </c>
      <c r="AL4" s="58">
        <v>0</v>
      </c>
      <c r="AM4" s="58">
        <v>0</v>
      </c>
      <c r="AN4" s="58">
        <v>462690</v>
      </c>
      <c r="AO4" s="61">
        <v>40715083</v>
      </c>
    </row>
    <row r="5" spans="1:41" s="6" customFormat="1"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3326499</v>
      </c>
      <c r="C6" s="58">
        <v>0</v>
      </c>
      <c r="D6" s="58">
        <v>0</v>
      </c>
      <c r="E6" s="70">
        <v>0</v>
      </c>
      <c r="F6" s="58">
        <v>50000</v>
      </c>
      <c r="G6" s="58">
        <v>0</v>
      </c>
      <c r="H6" s="58">
        <v>57945</v>
      </c>
      <c r="I6" s="58">
        <v>78896</v>
      </c>
      <c r="J6" s="58">
        <v>1098801</v>
      </c>
      <c r="K6" s="58">
        <v>0</v>
      </c>
      <c r="L6" s="58">
        <v>0</v>
      </c>
      <c r="M6" s="58">
        <v>0</v>
      </c>
      <c r="N6" s="58">
        <v>0</v>
      </c>
      <c r="O6" s="58">
        <v>315000</v>
      </c>
      <c r="P6" s="58">
        <v>0</v>
      </c>
      <c r="Q6" s="58">
        <v>0</v>
      </c>
      <c r="R6" s="58">
        <v>153710</v>
      </c>
      <c r="S6" s="58">
        <v>678462</v>
      </c>
      <c r="T6" s="58">
        <v>17961</v>
      </c>
      <c r="U6" s="58">
        <v>462552</v>
      </c>
      <c r="V6" s="58">
        <v>0</v>
      </c>
      <c r="W6" s="58">
        <v>48178</v>
      </c>
      <c r="X6" s="58">
        <v>0</v>
      </c>
      <c r="Y6" s="58">
        <v>0</v>
      </c>
      <c r="Z6" s="58">
        <v>0</v>
      </c>
      <c r="AA6" s="58">
        <v>4000</v>
      </c>
      <c r="AB6" s="58">
        <v>133105</v>
      </c>
      <c r="AC6" s="58">
        <v>0</v>
      </c>
      <c r="AD6" s="58">
        <v>0</v>
      </c>
      <c r="AE6" s="58">
        <v>0</v>
      </c>
      <c r="AF6" s="58">
        <v>0</v>
      </c>
      <c r="AG6" s="58">
        <v>0</v>
      </c>
      <c r="AH6" s="58">
        <v>0</v>
      </c>
      <c r="AI6" s="58">
        <v>0</v>
      </c>
      <c r="AJ6" s="58">
        <v>0</v>
      </c>
      <c r="AK6" s="58">
        <v>0</v>
      </c>
      <c r="AL6" s="58">
        <v>0</v>
      </c>
      <c r="AM6" s="58">
        <v>0</v>
      </c>
      <c r="AN6" s="58">
        <v>20000</v>
      </c>
      <c r="AO6" s="61">
        <v>207889</v>
      </c>
    </row>
    <row r="7" spans="1:41" ht="14.25" x14ac:dyDescent="0.15">
      <c r="A7" s="62" t="s">
        <v>13</v>
      </c>
      <c r="B7" s="57">
        <f t="shared" si="1"/>
        <v>845372</v>
      </c>
      <c r="C7" s="58">
        <v>0</v>
      </c>
      <c r="D7" s="58">
        <v>0</v>
      </c>
      <c r="E7" s="58">
        <v>0</v>
      </c>
      <c r="F7" s="70">
        <v>0</v>
      </c>
      <c r="G7" s="58">
        <v>18000</v>
      </c>
      <c r="H7" s="58">
        <v>0</v>
      </c>
      <c r="I7" s="58">
        <v>412872</v>
      </c>
      <c r="J7" s="58">
        <v>0</v>
      </c>
      <c r="K7" s="58">
        <v>0</v>
      </c>
      <c r="L7" s="58">
        <v>0</v>
      </c>
      <c r="M7" s="58">
        <v>25000</v>
      </c>
      <c r="N7" s="58">
        <v>0</v>
      </c>
      <c r="O7" s="58">
        <v>100000</v>
      </c>
      <c r="P7" s="58">
        <v>0</v>
      </c>
      <c r="Q7" s="58">
        <v>6500</v>
      </c>
      <c r="R7" s="58">
        <v>0</v>
      </c>
      <c r="S7" s="58">
        <v>253000</v>
      </c>
      <c r="T7" s="58">
        <v>0</v>
      </c>
      <c r="U7" s="58">
        <v>0</v>
      </c>
      <c r="V7" s="58">
        <v>0</v>
      </c>
      <c r="W7" s="58">
        <v>30000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28008799</v>
      </c>
      <c r="C8" s="58">
        <v>0</v>
      </c>
      <c r="D8" s="58">
        <v>0</v>
      </c>
      <c r="E8" s="58">
        <v>102878</v>
      </c>
      <c r="F8" s="58">
        <v>283078</v>
      </c>
      <c r="G8" s="70">
        <v>0</v>
      </c>
      <c r="H8" s="58">
        <v>718000</v>
      </c>
      <c r="I8" s="58">
        <v>3810609</v>
      </c>
      <c r="J8" s="58">
        <v>3747000</v>
      </c>
      <c r="K8" s="58">
        <v>0</v>
      </c>
      <c r="L8" s="58">
        <v>220666</v>
      </c>
      <c r="M8" s="58">
        <v>1348000</v>
      </c>
      <c r="N8" s="58">
        <v>0</v>
      </c>
      <c r="O8" s="58">
        <v>3818602</v>
      </c>
      <c r="P8" s="58">
        <v>0</v>
      </c>
      <c r="Q8" s="58">
        <v>262786</v>
      </c>
      <c r="R8" s="58">
        <v>128000</v>
      </c>
      <c r="S8" s="58">
        <v>7983540</v>
      </c>
      <c r="T8" s="58">
        <v>0</v>
      </c>
      <c r="U8" s="58">
        <v>226165</v>
      </c>
      <c r="V8" s="58">
        <v>0</v>
      </c>
      <c r="W8" s="58">
        <v>106658</v>
      </c>
      <c r="X8" s="58">
        <v>223000</v>
      </c>
      <c r="Y8" s="58">
        <v>0</v>
      </c>
      <c r="Z8" s="58">
        <v>1715035</v>
      </c>
      <c r="AA8" s="58">
        <v>1248021</v>
      </c>
      <c r="AB8" s="58">
        <v>89647</v>
      </c>
      <c r="AC8" s="58">
        <v>37300</v>
      </c>
      <c r="AD8" s="58">
        <v>0</v>
      </c>
      <c r="AE8" s="58">
        <v>0</v>
      </c>
      <c r="AF8" s="58">
        <v>0</v>
      </c>
      <c r="AG8" s="58">
        <v>0</v>
      </c>
      <c r="AH8" s="58">
        <v>0</v>
      </c>
      <c r="AI8" s="58">
        <v>0</v>
      </c>
      <c r="AJ8" s="58">
        <v>0</v>
      </c>
      <c r="AK8" s="58">
        <v>120800</v>
      </c>
      <c r="AL8" s="58">
        <v>0</v>
      </c>
      <c r="AM8" s="58">
        <v>0</v>
      </c>
      <c r="AN8" s="58">
        <v>1033660</v>
      </c>
      <c r="AO8" s="61">
        <v>785354</v>
      </c>
    </row>
    <row r="9" spans="1:41" ht="14.25" x14ac:dyDescent="0.15">
      <c r="A9" s="62" t="s">
        <v>10</v>
      </c>
      <c r="B9" s="57">
        <f t="shared" si="1"/>
        <v>1068975</v>
      </c>
      <c r="C9" s="58">
        <v>0</v>
      </c>
      <c r="D9" s="58">
        <v>0</v>
      </c>
      <c r="E9" s="58">
        <v>41405</v>
      </c>
      <c r="F9" s="58">
        <v>6980</v>
      </c>
      <c r="G9" s="58">
        <v>100000</v>
      </c>
      <c r="H9" s="70">
        <v>0</v>
      </c>
      <c r="I9" s="58">
        <v>92867</v>
      </c>
      <c r="J9" s="58">
        <v>353736</v>
      </c>
      <c r="K9" s="58">
        <v>0</v>
      </c>
      <c r="L9" s="58">
        <v>0</v>
      </c>
      <c r="M9" s="58">
        <v>0</v>
      </c>
      <c r="N9" s="58">
        <v>0</v>
      </c>
      <c r="O9" s="58">
        <v>135500</v>
      </c>
      <c r="P9" s="58">
        <v>0</v>
      </c>
      <c r="Q9" s="58">
        <v>19000</v>
      </c>
      <c r="R9" s="58">
        <v>34487</v>
      </c>
      <c r="S9" s="58">
        <v>29000</v>
      </c>
      <c r="T9" s="58">
        <v>0</v>
      </c>
      <c r="U9" s="58">
        <v>0</v>
      </c>
      <c r="V9" s="58">
        <v>0</v>
      </c>
      <c r="W9" s="58">
        <v>0</v>
      </c>
      <c r="X9" s="58">
        <v>0</v>
      </c>
      <c r="Y9" s="58">
        <v>131000</v>
      </c>
      <c r="Z9" s="58">
        <v>40000</v>
      </c>
      <c r="AA9" s="58">
        <v>0</v>
      </c>
      <c r="AB9" s="58">
        <v>0</v>
      </c>
      <c r="AC9" s="58">
        <v>0</v>
      </c>
      <c r="AD9" s="58">
        <v>0</v>
      </c>
      <c r="AE9" s="58">
        <v>0</v>
      </c>
      <c r="AF9" s="58">
        <v>0</v>
      </c>
      <c r="AG9" s="58">
        <v>0</v>
      </c>
      <c r="AH9" s="58">
        <v>0</v>
      </c>
      <c r="AI9" s="58">
        <v>0</v>
      </c>
      <c r="AJ9" s="58">
        <v>0</v>
      </c>
      <c r="AK9" s="58">
        <v>0</v>
      </c>
      <c r="AL9" s="58">
        <v>0</v>
      </c>
      <c r="AM9" s="58">
        <v>0</v>
      </c>
      <c r="AN9" s="58">
        <v>85000</v>
      </c>
      <c r="AO9" s="61">
        <v>0</v>
      </c>
    </row>
    <row r="10" spans="1:41" ht="14.25" x14ac:dyDescent="0.15">
      <c r="A10" s="62" t="s">
        <v>11</v>
      </c>
      <c r="B10" s="57">
        <f t="shared" si="1"/>
        <v>77462866</v>
      </c>
      <c r="C10" s="58">
        <v>0</v>
      </c>
      <c r="D10" s="58">
        <v>0</v>
      </c>
      <c r="E10" s="58">
        <v>415000</v>
      </c>
      <c r="F10" s="58">
        <v>321033</v>
      </c>
      <c r="G10" s="58">
        <v>1737793</v>
      </c>
      <c r="H10" s="58">
        <v>90121</v>
      </c>
      <c r="I10" s="70">
        <v>0</v>
      </c>
      <c r="J10" s="58">
        <v>8052892</v>
      </c>
      <c r="K10" s="58">
        <v>97495</v>
      </c>
      <c r="L10" s="58">
        <v>441423</v>
      </c>
      <c r="M10" s="58">
        <v>2235966</v>
      </c>
      <c r="N10" s="58">
        <v>834</v>
      </c>
      <c r="O10" s="58">
        <v>6237145</v>
      </c>
      <c r="P10" s="58">
        <v>200312</v>
      </c>
      <c r="Q10" s="58">
        <v>4094786</v>
      </c>
      <c r="R10" s="58">
        <v>0</v>
      </c>
      <c r="S10" s="58">
        <v>28872593</v>
      </c>
      <c r="T10" s="58">
        <v>540196</v>
      </c>
      <c r="U10" s="58">
        <v>3414562</v>
      </c>
      <c r="V10" s="58">
        <v>0</v>
      </c>
      <c r="W10" s="58">
        <v>83220</v>
      </c>
      <c r="X10" s="58">
        <v>0</v>
      </c>
      <c r="Y10" s="58">
        <v>837075</v>
      </c>
      <c r="Z10" s="58">
        <v>7845187</v>
      </c>
      <c r="AA10" s="58">
        <v>371958</v>
      </c>
      <c r="AB10" s="58">
        <v>110200</v>
      </c>
      <c r="AC10" s="58">
        <v>143734</v>
      </c>
      <c r="AD10" s="58">
        <v>0</v>
      </c>
      <c r="AE10" s="58">
        <v>0</v>
      </c>
      <c r="AF10" s="58">
        <v>0</v>
      </c>
      <c r="AG10" s="58">
        <v>0</v>
      </c>
      <c r="AH10" s="58">
        <v>0</v>
      </c>
      <c r="AI10" s="58">
        <v>0</v>
      </c>
      <c r="AJ10" s="58">
        <v>2100040</v>
      </c>
      <c r="AK10" s="58">
        <v>98500</v>
      </c>
      <c r="AL10" s="58">
        <v>0</v>
      </c>
      <c r="AM10" s="58">
        <v>2000</v>
      </c>
      <c r="AN10" s="58">
        <v>0</v>
      </c>
      <c r="AO10" s="61">
        <v>9118801</v>
      </c>
    </row>
    <row r="11" spans="1:41" ht="14.25" x14ac:dyDescent="0.15">
      <c r="A11" s="62" t="s">
        <v>17</v>
      </c>
      <c r="B11" s="57">
        <f t="shared" si="1"/>
        <v>43534513</v>
      </c>
      <c r="C11" s="58">
        <v>0</v>
      </c>
      <c r="D11" s="58">
        <v>0</v>
      </c>
      <c r="E11" s="58">
        <v>505444</v>
      </c>
      <c r="F11" s="58">
        <v>124516</v>
      </c>
      <c r="G11" s="58">
        <v>1616553</v>
      </c>
      <c r="H11" s="58">
        <v>21601</v>
      </c>
      <c r="I11" s="58">
        <v>4050673</v>
      </c>
      <c r="J11" s="70">
        <v>0</v>
      </c>
      <c r="K11" s="58">
        <v>43830</v>
      </c>
      <c r="L11" s="58">
        <v>10000</v>
      </c>
      <c r="M11" s="58">
        <v>1842631</v>
      </c>
      <c r="N11" s="58">
        <v>152450</v>
      </c>
      <c r="O11" s="58">
        <v>6008113</v>
      </c>
      <c r="P11" s="58">
        <v>2679503</v>
      </c>
      <c r="Q11" s="58">
        <v>477738</v>
      </c>
      <c r="R11" s="58">
        <v>350964</v>
      </c>
      <c r="S11" s="58">
        <v>16191312</v>
      </c>
      <c r="T11" s="58">
        <v>0</v>
      </c>
      <c r="U11" s="58">
        <v>269890</v>
      </c>
      <c r="V11" s="58">
        <v>0</v>
      </c>
      <c r="W11" s="58">
        <v>1004221</v>
      </c>
      <c r="X11" s="58">
        <v>0</v>
      </c>
      <c r="Y11" s="58">
        <v>0</v>
      </c>
      <c r="Z11" s="58">
        <v>1696135</v>
      </c>
      <c r="AA11" s="58">
        <v>23500</v>
      </c>
      <c r="AB11" s="58">
        <v>8681</v>
      </c>
      <c r="AC11" s="58">
        <v>28472</v>
      </c>
      <c r="AD11" s="58">
        <v>0</v>
      </c>
      <c r="AE11" s="58">
        <v>0</v>
      </c>
      <c r="AF11" s="58">
        <v>0</v>
      </c>
      <c r="AG11" s="58">
        <v>0</v>
      </c>
      <c r="AH11" s="58">
        <v>0</v>
      </c>
      <c r="AI11" s="58">
        <v>0</v>
      </c>
      <c r="AJ11" s="58">
        <v>0</v>
      </c>
      <c r="AK11" s="58">
        <v>408100</v>
      </c>
      <c r="AL11" s="58">
        <v>0</v>
      </c>
      <c r="AM11" s="58">
        <v>0</v>
      </c>
      <c r="AN11" s="58">
        <v>670000</v>
      </c>
      <c r="AO11" s="61">
        <v>5350186</v>
      </c>
    </row>
    <row r="12" spans="1:41" ht="14.25" x14ac:dyDescent="0.15">
      <c r="A12" s="62" t="s">
        <v>6</v>
      </c>
      <c r="B12" s="57">
        <f t="shared" si="1"/>
        <v>213688</v>
      </c>
      <c r="C12" s="58">
        <v>0</v>
      </c>
      <c r="D12" s="58">
        <v>0</v>
      </c>
      <c r="E12" s="58">
        <v>0</v>
      </c>
      <c r="F12" s="58">
        <v>0</v>
      </c>
      <c r="G12" s="58">
        <v>0</v>
      </c>
      <c r="H12" s="58">
        <v>0</v>
      </c>
      <c r="I12" s="58">
        <v>76000</v>
      </c>
      <c r="J12" s="58">
        <v>0</v>
      </c>
      <c r="K12" s="70">
        <v>0</v>
      </c>
      <c r="L12" s="58">
        <v>0</v>
      </c>
      <c r="M12" s="58">
        <v>61000</v>
      </c>
      <c r="N12" s="58">
        <v>0</v>
      </c>
      <c r="O12" s="58">
        <v>15000</v>
      </c>
      <c r="P12" s="58">
        <v>0</v>
      </c>
      <c r="Q12" s="58">
        <v>0</v>
      </c>
      <c r="R12" s="58">
        <v>0</v>
      </c>
      <c r="S12" s="58">
        <v>61688</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9109115</v>
      </c>
      <c r="C13" s="58">
        <v>0</v>
      </c>
      <c r="D13" s="58">
        <v>0</v>
      </c>
      <c r="E13" s="58">
        <v>85706</v>
      </c>
      <c r="F13" s="58">
        <v>0</v>
      </c>
      <c r="G13" s="58">
        <v>1</v>
      </c>
      <c r="H13" s="58">
        <v>0</v>
      </c>
      <c r="I13" s="58">
        <v>0</v>
      </c>
      <c r="J13" s="58">
        <v>301500</v>
      </c>
      <c r="K13" s="58">
        <v>0</v>
      </c>
      <c r="L13" s="70">
        <v>0</v>
      </c>
      <c r="M13" s="58">
        <v>0</v>
      </c>
      <c r="N13" s="58">
        <v>0</v>
      </c>
      <c r="O13" s="58">
        <v>0</v>
      </c>
      <c r="P13" s="58">
        <v>0</v>
      </c>
      <c r="Q13" s="58">
        <v>882184</v>
      </c>
      <c r="R13" s="58">
        <v>4718</v>
      </c>
      <c r="S13" s="58">
        <v>2929013</v>
      </c>
      <c r="T13" s="58">
        <v>0</v>
      </c>
      <c r="U13" s="58">
        <v>0</v>
      </c>
      <c r="V13" s="58">
        <v>0</v>
      </c>
      <c r="W13" s="58">
        <v>0</v>
      </c>
      <c r="X13" s="58">
        <v>0</v>
      </c>
      <c r="Y13" s="58">
        <v>0</v>
      </c>
      <c r="Z13" s="58">
        <v>0</v>
      </c>
      <c r="AA13" s="58">
        <v>0</v>
      </c>
      <c r="AB13" s="58">
        <v>1</v>
      </c>
      <c r="AC13" s="58">
        <v>0</v>
      </c>
      <c r="AD13" s="58">
        <v>0</v>
      </c>
      <c r="AE13" s="58">
        <v>0</v>
      </c>
      <c r="AF13" s="58">
        <v>0</v>
      </c>
      <c r="AG13" s="58">
        <v>0</v>
      </c>
      <c r="AH13" s="58">
        <v>0</v>
      </c>
      <c r="AI13" s="58">
        <v>0</v>
      </c>
      <c r="AJ13" s="58">
        <v>4666529</v>
      </c>
      <c r="AK13" s="58">
        <v>0</v>
      </c>
      <c r="AL13" s="58">
        <v>0</v>
      </c>
      <c r="AM13" s="58">
        <v>0</v>
      </c>
      <c r="AN13" s="58">
        <v>0</v>
      </c>
      <c r="AO13" s="61">
        <v>239463</v>
      </c>
    </row>
    <row r="14" spans="1:41" ht="14.25" x14ac:dyDescent="0.15">
      <c r="A14" s="62" t="s">
        <v>12</v>
      </c>
      <c r="B14" s="57">
        <f t="shared" si="1"/>
        <v>13493232</v>
      </c>
      <c r="C14" s="58">
        <v>0</v>
      </c>
      <c r="D14" s="58">
        <v>0</v>
      </c>
      <c r="E14" s="58">
        <v>40961</v>
      </c>
      <c r="F14" s="58">
        <v>0</v>
      </c>
      <c r="G14" s="58">
        <v>451000</v>
      </c>
      <c r="H14" s="58">
        <v>0</v>
      </c>
      <c r="I14" s="58">
        <v>1337926</v>
      </c>
      <c r="J14" s="58">
        <v>43230</v>
      </c>
      <c r="K14" s="58">
        <v>61000</v>
      </c>
      <c r="L14" s="58">
        <v>0</v>
      </c>
      <c r="M14" s="70">
        <v>0</v>
      </c>
      <c r="N14" s="58">
        <v>0</v>
      </c>
      <c r="O14" s="58">
        <v>160804</v>
      </c>
      <c r="P14" s="58">
        <v>0</v>
      </c>
      <c r="Q14" s="58">
        <v>1030000</v>
      </c>
      <c r="R14" s="58">
        <v>0</v>
      </c>
      <c r="S14" s="58">
        <v>9044294</v>
      </c>
      <c r="T14" s="58">
        <v>0</v>
      </c>
      <c r="U14" s="58">
        <v>0</v>
      </c>
      <c r="V14" s="58">
        <v>0</v>
      </c>
      <c r="W14" s="58">
        <v>0</v>
      </c>
      <c r="X14" s="58">
        <v>0</v>
      </c>
      <c r="Y14" s="58">
        <v>0</v>
      </c>
      <c r="Z14" s="58">
        <v>0</v>
      </c>
      <c r="AA14" s="58">
        <v>0</v>
      </c>
      <c r="AB14" s="58">
        <v>100</v>
      </c>
      <c r="AC14" s="58">
        <v>0</v>
      </c>
      <c r="AD14" s="58">
        <v>0</v>
      </c>
      <c r="AE14" s="58">
        <v>0</v>
      </c>
      <c r="AF14" s="58">
        <v>0</v>
      </c>
      <c r="AG14" s="58">
        <v>0</v>
      </c>
      <c r="AH14" s="58">
        <v>0</v>
      </c>
      <c r="AI14" s="58">
        <v>0</v>
      </c>
      <c r="AJ14" s="58">
        <v>999999</v>
      </c>
      <c r="AK14" s="58">
        <v>0</v>
      </c>
      <c r="AL14" s="58">
        <v>0</v>
      </c>
      <c r="AM14" s="58">
        <v>0</v>
      </c>
      <c r="AN14" s="58">
        <v>0</v>
      </c>
      <c r="AO14" s="61">
        <v>323918</v>
      </c>
    </row>
    <row r="15" spans="1:41" ht="14.25" x14ac:dyDescent="0.15">
      <c r="A15" s="62" t="s">
        <v>18</v>
      </c>
      <c r="B15" s="57">
        <f t="shared" si="1"/>
        <v>54858</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54858</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50100153</v>
      </c>
      <c r="C16" s="58">
        <v>0</v>
      </c>
      <c r="D16" s="58">
        <v>0</v>
      </c>
      <c r="E16" s="58">
        <v>110920</v>
      </c>
      <c r="F16" s="58">
        <v>717793</v>
      </c>
      <c r="G16" s="58">
        <v>11924906</v>
      </c>
      <c r="H16" s="58">
        <v>16000</v>
      </c>
      <c r="I16" s="58">
        <v>3255790</v>
      </c>
      <c r="J16" s="58">
        <v>5008538</v>
      </c>
      <c r="K16" s="58">
        <v>0</v>
      </c>
      <c r="L16" s="58">
        <v>296133</v>
      </c>
      <c r="M16" s="58">
        <v>347981</v>
      </c>
      <c r="N16" s="58">
        <v>281944</v>
      </c>
      <c r="O16" s="70">
        <v>0</v>
      </c>
      <c r="P16" s="58">
        <v>824000</v>
      </c>
      <c r="Q16" s="58">
        <v>3533949</v>
      </c>
      <c r="R16" s="58">
        <v>52000</v>
      </c>
      <c r="S16" s="58">
        <v>11625425</v>
      </c>
      <c r="T16" s="58">
        <v>0</v>
      </c>
      <c r="U16" s="58">
        <v>519528</v>
      </c>
      <c r="V16" s="58">
        <v>0</v>
      </c>
      <c r="W16" s="58">
        <v>4901</v>
      </c>
      <c r="X16" s="58">
        <v>20859</v>
      </c>
      <c r="Y16" s="58">
        <v>432041</v>
      </c>
      <c r="Z16" s="58">
        <v>335000</v>
      </c>
      <c r="AA16" s="58">
        <v>30000</v>
      </c>
      <c r="AB16" s="58">
        <v>8000</v>
      </c>
      <c r="AC16" s="58">
        <v>43565</v>
      </c>
      <c r="AD16" s="58">
        <v>0</v>
      </c>
      <c r="AE16" s="58">
        <v>0</v>
      </c>
      <c r="AF16" s="58">
        <v>0</v>
      </c>
      <c r="AG16" s="58">
        <v>0</v>
      </c>
      <c r="AH16" s="58">
        <v>0</v>
      </c>
      <c r="AI16" s="58">
        <v>0</v>
      </c>
      <c r="AJ16" s="58">
        <v>200683</v>
      </c>
      <c r="AK16" s="58">
        <v>663000</v>
      </c>
      <c r="AL16" s="58">
        <v>0</v>
      </c>
      <c r="AM16" s="58">
        <v>0</v>
      </c>
      <c r="AN16" s="58">
        <v>263500</v>
      </c>
      <c r="AO16" s="61">
        <v>9583697</v>
      </c>
    </row>
    <row r="17" spans="1:41" ht="14.25" x14ac:dyDescent="0.15">
      <c r="A17" s="62" t="s">
        <v>5</v>
      </c>
      <c r="B17" s="57">
        <f t="shared" si="1"/>
        <v>2947341</v>
      </c>
      <c r="C17" s="58">
        <v>0</v>
      </c>
      <c r="D17" s="58">
        <v>0</v>
      </c>
      <c r="E17" s="58">
        <v>0</v>
      </c>
      <c r="F17" s="58">
        <v>0</v>
      </c>
      <c r="G17" s="58">
        <v>6000</v>
      </c>
      <c r="H17" s="58">
        <v>0</v>
      </c>
      <c r="I17" s="58">
        <v>10312</v>
      </c>
      <c r="J17" s="58">
        <v>0</v>
      </c>
      <c r="K17" s="58">
        <v>0</v>
      </c>
      <c r="L17" s="58">
        <v>0</v>
      </c>
      <c r="M17" s="58">
        <v>0</v>
      </c>
      <c r="N17" s="58">
        <v>0</v>
      </c>
      <c r="O17" s="58">
        <v>2781029</v>
      </c>
      <c r="P17" s="70">
        <v>0</v>
      </c>
      <c r="Q17" s="58">
        <v>100000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50000</v>
      </c>
    </row>
    <row r="18" spans="1:41" ht="14.25" x14ac:dyDescent="0.15">
      <c r="A18" s="62" t="s">
        <v>7</v>
      </c>
      <c r="B18" s="57">
        <f t="shared" si="1"/>
        <v>17239675</v>
      </c>
      <c r="C18" s="58">
        <v>0</v>
      </c>
      <c r="D18" s="58">
        <v>0</v>
      </c>
      <c r="E18" s="58">
        <v>0</v>
      </c>
      <c r="F18" s="58">
        <v>0</v>
      </c>
      <c r="G18" s="58">
        <v>0</v>
      </c>
      <c r="H18" s="58">
        <v>89263</v>
      </c>
      <c r="I18" s="58">
        <v>4583518</v>
      </c>
      <c r="J18" s="58">
        <v>5000</v>
      </c>
      <c r="K18" s="58">
        <v>0</v>
      </c>
      <c r="L18" s="58">
        <v>0</v>
      </c>
      <c r="M18" s="58">
        <v>4149520</v>
      </c>
      <c r="N18" s="58">
        <v>53558</v>
      </c>
      <c r="O18" s="58">
        <v>21124</v>
      </c>
      <c r="P18" s="58">
        <v>202802</v>
      </c>
      <c r="Q18" s="70">
        <v>0</v>
      </c>
      <c r="R18" s="58">
        <v>53558</v>
      </c>
      <c r="S18" s="58">
        <v>6601692</v>
      </c>
      <c r="T18" s="58">
        <v>0</v>
      </c>
      <c r="U18" s="58">
        <v>0</v>
      </c>
      <c r="V18" s="58">
        <v>0</v>
      </c>
      <c r="W18" s="58">
        <v>0</v>
      </c>
      <c r="X18" s="58">
        <v>0</v>
      </c>
      <c r="Y18" s="58">
        <v>0</v>
      </c>
      <c r="Z18" s="58">
        <v>64750</v>
      </c>
      <c r="AA18" s="58">
        <v>0</v>
      </c>
      <c r="AB18" s="58">
        <v>0</v>
      </c>
      <c r="AC18" s="58">
        <v>0</v>
      </c>
      <c r="AD18" s="58">
        <v>0</v>
      </c>
      <c r="AE18" s="58">
        <v>0</v>
      </c>
      <c r="AF18" s="58">
        <v>0</v>
      </c>
      <c r="AG18" s="58">
        <v>0</v>
      </c>
      <c r="AH18" s="58">
        <v>0</v>
      </c>
      <c r="AI18" s="58">
        <v>0</v>
      </c>
      <c r="AJ18" s="58">
        <v>500000</v>
      </c>
      <c r="AK18" s="58">
        <v>0</v>
      </c>
      <c r="AL18" s="58">
        <v>0</v>
      </c>
      <c r="AM18" s="58">
        <v>0</v>
      </c>
      <c r="AN18" s="58">
        <v>45708</v>
      </c>
      <c r="AO18" s="61">
        <v>869182</v>
      </c>
    </row>
    <row r="19" spans="1:41" ht="14.25" x14ac:dyDescent="0.15">
      <c r="A19" s="62" t="s">
        <v>9</v>
      </c>
      <c r="B19" s="57">
        <f t="shared" si="1"/>
        <v>4335470</v>
      </c>
      <c r="C19" s="58">
        <v>0</v>
      </c>
      <c r="D19" s="58">
        <v>0</v>
      </c>
      <c r="E19" s="58">
        <v>0</v>
      </c>
      <c r="F19" s="58">
        <v>0</v>
      </c>
      <c r="G19" s="58">
        <v>0</v>
      </c>
      <c r="H19" s="58">
        <v>49000</v>
      </c>
      <c r="I19" s="58">
        <v>0</v>
      </c>
      <c r="J19" s="58">
        <v>330986</v>
      </c>
      <c r="K19" s="58">
        <v>0</v>
      </c>
      <c r="L19" s="58">
        <v>23706</v>
      </c>
      <c r="M19" s="58">
        <v>0</v>
      </c>
      <c r="N19" s="58">
        <v>0</v>
      </c>
      <c r="O19" s="58">
        <v>0</v>
      </c>
      <c r="P19" s="58">
        <v>0</v>
      </c>
      <c r="Q19" s="58">
        <v>89816</v>
      </c>
      <c r="R19" s="70">
        <v>0</v>
      </c>
      <c r="S19" s="58">
        <v>1886838</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1250665</v>
      </c>
      <c r="AK19" s="58">
        <v>0</v>
      </c>
      <c r="AL19" s="58">
        <v>0</v>
      </c>
      <c r="AM19" s="58">
        <v>0</v>
      </c>
      <c r="AN19" s="58">
        <v>40000</v>
      </c>
      <c r="AO19" s="61">
        <v>664459</v>
      </c>
    </row>
    <row r="20" spans="1:41" ht="14.25" x14ac:dyDescent="0.15">
      <c r="A20" s="62" t="s">
        <v>14</v>
      </c>
      <c r="B20" s="57">
        <f t="shared" si="1"/>
        <v>142494324</v>
      </c>
      <c r="C20" s="58">
        <v>0</v>
      </c>
      <c r="D20" s="58">
        <v>303069</v>
      </c>
      <c r="E20" s="58">
        <v>1933486</v>
      </c>
      <c r="F20" s="58">
        <v>820839</v>
      </c>
      <c r="G20" s="58">
        <v>9272413</v>
      </c>
      <c r="H20" s="58">
        <v>1453393</v>
      </c>
      <c r="I20" s="58">
        <v>25193028</v>
      </c>
      <c r="J20" s="58">
        <v>34829891</v>
      </c>
      <c r="K20" s="58">
        <v>257318</v>
      </c>
      <c r="L20" s="58">
        <v>5210182</v>
      </c>
      <c r="M20" s="58">
        <v>7448230</v>
      </c>
      <c r="N20" s="58">
        <v>210000</v>
      </c>
      <c r="O20" s="58">
        <v>19366593</v>
      </c>
      <c r="P20" s="58">
        <v>1478292</v>
      </c>
      <c r="Q20" s="58">
        <v>4268158</v>
      </c>
      <c r="R20" s="58">
        <v>230000</v>
      </c>
      <c r="S20" s="70">
        <v>0</v>
      </c>
      <c r="T20" s="58">
        <v>307527</v>
      </c>
      <c r="U20" s="58">
        <v>666142</v>
      </c>
      <c r="V20" s="58">
        <v>0</v>
      </c>
      <c r="W20" s="58">
        <v>194839</v>
      </c>
      <c r="X20" s="58">
        <v>320000</v>
      </c>
      <c r="Y20" s="58">
        <v>329133</v>
      </c>
      <c r="Z20" s="58">
        <v>1703679</v>
      </c>
      <c r="AA20" s="58">
        <v>2270864</v>
      </c>
      <c r="AB20" s="58">
        <v>829481</v>
      </c>
      <c r="AC20" s="58">
        <v>194001</v>
      </c>
      <c r="AD20" s="58">
        <v>0</v>
      </c>
      <c r="AE20" s="58">
        <v>0</v>
      </c>
      <c r="AF20" s="58">
        <v>0</v>
      </c>
      <c r="AG20" s="58">
        <v>1</v>
      </c>
      <c r="AH20" s="58">
        <v>0</v>
      </c>
      <c r="AI20" s="58">
        <v>0</v>
      </c>
      <c r="AJ20" s="58">
        <v>1503476</v>
      </c>
      <c r="AK20" s="58">
        <v>0</v>
      </c>
      <c r="AL20" s="58">
        <v>0</v>
      </c>
      <c r="AM20" s="58">
        <v>619002</v>
      </c>
      <c r="AN20" s="58">
        <v>3078169</v>
      </c>
      <c r="AO20" s="61">
        <v>18203118</v>
      </c>
    </row>
    <row r="21" spans="1:41" ht="14.25" x14ac:dyDescent="0.15">
      <c r="A21" s="63" t="s">
        <v>22</v>
      </c>
      <c r="B21" s="57">
        <f t="shared" ref="B21:B42" si="2">SUM(C21:AO21)</f>
        <v>371727</v>
      </c>
      <c r="C21" s="58">
        <v>0</v>
      </c>
      <c r="D21" s="58">
        <v>0</v>
      </c>
      <c r="E21" s="58">
        <v>367527</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4200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2"/>
        <v>2853506</v>
      </c>
      <c r="C22" s="58">
        <v>0</v>
      </c>
      <c r="D22" s="58">
        <v>0</v>
      </c>
      <c r="E22" s="58">
        <v>0</v>
      </c>
      <c r="F22" s="58">
        <v>0</v>
      </c>
      <c r="G22" s="58">
        <v>21197</v>
      </c>
      <c r="H22" s="58">
        <v>0</v>
      </c>
      <c r="I22" s="58">
        <v>1270988</v>
      </c>
      <c r="J22" s="58">
        <v>98500</v>
      </c>
      <c r="K22" s="58">
        <v>0</v>
      </c>
      <c r="L22" s="58">
        <v>0</v>
      </c>
      <c r="M22" s="58">
        <v>0</v>
      </c>
      <c r="N22" s="58">
        <v>0</v>
      </c>
      <c r="O22" s="58">
        <v>0</v>
      </c>
      <c r="P22" s="58">
        <v>0</v>
      </c>
      <c r="Q22" s="58">
        <v>0</v>
      </c>
      <c r="R22" s="58">
        <v>0</v>
      </c>
      <c r="S22" s="58">
        <v>586129</v>
      </c>
      <c r="T22" s="58">
        <v>0</v>
      </c>
      <c r="U22" s="70">
        <v>0</v>
      </c>
      <c r="V22" s="58">
        <v>0</v>
      </c>
      <c r="W22" s="58">
        <v>381576</v>
      </c>
      <c r="X22" s="58">
        <v>0</v>
      </c>
      <c r="Y22" s="58">
        <v>0</v>
      </c>
      <c r="Z22" s="58">
        <v>280</v>
      </c>
      <c r="AA22" s="58">
        <v>147000</v>
      </c>
      <c r="AB22" s="58">
        <v>347836</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2"/>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2"/>
        <v>1029934</v>
      </c>
      <c r="C24" s="58">
        <v>0</v>
      </c>
      <c r="D24" s="58">
        <v>0</v>
      </c>
      <c r="E24" s="58">
        <v>60000</v>
      </c>
      <c r="F24" s="58">
        <v>0</v>
      </c>
      <c r="G24" s="58">
        <v>0</v>
      </c>
      <c r="H24" s="58">
        <v>0</v>
      </c>
      <c r="I24" s="58">
        <v>0</v>
      </c>
      <c r="J24" s="58">
        <v>20000</v>
      </c>
      <c r="K24" s="58">
        <v>0</v>
      </c>
      <c r="L24" s="58">
        <v>0</v>
      </c>
      <c r="M24" s="58">
        <v>0</v>
      </c>
      <c r="N24" s="58">
        <v>0</v>
      </c>
      <c r="O24" s="58">
        <v>0</v>
      </c>
      <c r="P24" s="58">
        <v>0</v>
      </c>
      <c r="Q24" s="58">
        <v>0</v>
      </c>
      <c r="R24" s="58">
        <v>0</v>
      </c>
      <c r="S24" s="58">
        <v>948894</v>
      </c>
      <c r="T24" s="58">
        <v>0</v>
      </c>
      <c r="U24" s="58">
        <v>1040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2"/>
        <v>310000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310000</v>
      </c>
      <c r="AL25" s="58">
        <v>0</v>
      </c>
      <c r="AM25" s="58">
        <v>0</v>
      </c>
      <c r="AN25" s="58">
        <v>0</v>
      </c>
      <c r="AO25" s="61">
        <v>0</v>
      </c>
    </row>
    <row r="26" spans="1:41" ht="14.25" x14ac:dyDescent="0.15">
      <c r="A26" s="63" t="s">
        <v>25</v>
      </c>
      <c r="B26" s="57">
        <f t="shared" si="2"/>
        <v>337000</v>
      </c>
      <c r="C26" s="58">
        <v>0</v>
      </c>
      <c r="D26" s="58">
        <v>0</v>
      </c>
      <c r="E26" s="58">
        <v>0</v>
      </c>
      <c r="F26" s="58">
        <v>0</v>
      </c>
      <c r="G26" s="58">
        <v>0</v>
      </c>
      <c r="H26" s="58">
        <v>0</v>
      </c>
      <c r="I26" s="58">
        <v>0</v>
      </c>
      <c r="J26" s="58">
        <v>0</v>
      </c>
      <c r="K26" s="58">
        <v>0</v>
      </c>
      <c r="L26" s="58">
        <v>0</v>
      </c>
      <c r="M26" s="58">
        <v>0</v>
      </c>
      <c r="N26" s="58">
        <v>0</v>
      </c>
      <c r="O26" s="58">
        <v>156000</v>
      </c>
      <c r="P26" s="58">
        <v>0</v>
      </c>
      <c r="Q26" s="58">
        <v>0</v>
      </c>
      <c r="R26" s="58">
        <v>0</v>
      </c>
      <c r="S26" s="58">
        <v>50000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131000</v>
      </c>
    </row>
    <row r="27" spans="1:41" ht="14.25" x14ac:dyDescent="0.15">
      <c r="A27" s="63" t="s">
        <v>19</v>
      </c>
      <c r="B27" s="57">
        <f t="shared" si="2"/>
        <v>1628818</v>
      </c>
      <c r="C27" s="58">
        <v>0</v>
      </c>
      <c r="D27" s="58">
        <v>0</v>
      </c>
      <c r="E27" s="58">
        <v>2</v>
      </c>
      <c r="F27" s="58">
        <v>0</v>
      </c>
      <c r="G27" s="58">
        <v>95385</v>
      </c>
      <c r="H27" s="58">
        <v>0</v>
      </c>
      <c r="I27" s="58">
        <v>116079</v>
      </c>
      <c r="J27" s="58">
        <v>330009</v>
      </c>
      <c r="K27" s="58">
        <v>0</v>
      </c>
      <c r="L27" s="58">
        <v>0</v>
      </c>
      <c r="M27" s="58">
        <v>0</v>
      </c>
      <c r="N27" s="58">
        <v>0</v>
      </c>
      <c r="O27" s="58">
        <v>100000</v>
      </c>
      <c r="P27" s="58">
        <v>0</v>
      </c>
      <c r="Q27" s="58">
        <v>14500</v>
      </c>
      <c r="R27" s="58">
        <v>0</v>
      </c>
      <c r="S27" s="58">
        <v>116588</v>
      </c>
      <c r="T27" s="58">
        <v>0</v>
      </c>
      <c r="U27" s="58">
        <v>533343</v>
      </c>
      <c r="V27" s="58">
        <v>0</v>
      </c>
      <c r="W27" s="58">
        <v>0</v>
      </c>
      <c r="X27" s="58">
        <v>0</v>
      </c>
      <c r="Y27" s="58">
        <v>0</v>
      </c>
      <c r="Z27" s="70">
        <v>0</v>
      </c>
      <c r="AA27" s="58">
        <v>231700</v>
      </c>
      <c r="AB27" s="58">
        <v>280</v>
      </c>
      <c r="AC27" s="58">
        <v>0</v>
      </c>
      <c r="AD27" s="58">
        <v>0</v>
      </c>
      <c r="AE27" s="58">
        <v>0</v>
      </c>
      <c r="AF27" s="58">
        <v>0</v>
      </c>
      <c r="AG27" s="58">
        <v>0</v>
      </c>
      <c r="AH27" s="58">
        <v>0</v>
      </c>
      <c r="AI27" s="58">
        <v>0</v>
      </c>
      <c r="AJ27" s="58">
        <v>0</v>
      </c>
      <c r="AK27" s="58">
        <v>0</v>
      </c>
      <c r="AL27" s="58">
        <v>0</v>
      </c>
      <c r="AM27" s="58">
        <v>0</v>
      </c>
      <c r="AN27" s="58">
        <v>0</v>
      </c>
      <c r="AO27" s="61">
        <v>90932</v>
      </c>
    </row>
    <row r="28" spans="1:41" ht="14.25" x14ac:dyDescent="0.15">
      <c r="A28" s="63" t="s">
        <v>20</v>
      </c>
      <c r="B28" s="57">
        <f t="shared" si="2"/>
        <v>1197409</v>
      </c>
      <c r="C28" s="58">
        <v>0</v>
      </c>
      <c r="D28" s="58">
        <v>0</v>
      </c>
      <c r="E28" s="58">
        <v>0</v>
      </c>
      <c r="F28" s="58">
        <v>0</v>
      </c>
      <c r="G28" s="58">
        <v>56600</v>
      </c>
      <c r="H28" s="58">
        <v>0</v>
      </c>
      <c r="I28" s="58">
        <v>8000</v>
      </c>
      <c r="J28" s="58">
        <v>0</v>
      </c>
      <c r="K28" s="58">
        <v>0</v>
      </c>
      <c r="L28" s="58">
        <v>0</v>
      </c>
      <c r="M28" s="58">
        <v>0</v>
      </c>
      <c r="N28" s="58">
        <v>0</v>
      </c>
      <c r="O28" s="58">
        <v>0</v>
      </c>
      <c r="P28" s="58">
        <v>0</v>
      </c>
      <c r="Q28" s="58">
        <v>0</v>
      </c>
      <c r="R28" s="58">
        <v>0</v>
      </c>
      <c r="S28" s="58">
        <v>734460</v>
      </c>
      <c r="T28" s="58">
        <v>4200</v>
      </c>
      <c r="U28" s="58">
        <v>144149</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250000</v>
      </c>
      <c r="AL28" s="58">
        <v>0</v>
      </c>
      <c r="AM28" s="58">
        <v>0</v>
      </c>
      <c r="AN28" s="58">
        <v>0</v>
      </c>
      <c r="AO28" s="61">
        <v>0</v>
      </c>
    </row>
    <row r="29" spans="1:41" ht="14.25" x14ac:dyDescent="0.15">
      <c r="A29" s="63" t="s">
        <v>24</v>
      </c>
      <c r="B29" s="57">
        <f t="shared" si="2"/>
        <v>103013</v>
      </c>
      <c r="C29" s="58">
        <v>0</v>
      </c>
      <c r="D29" s="58">
        <v>0</v>
      </c>
      <c r="E29" s="58">
        <v>96000</v>
      </c>
      <c r="F29" s="58">
        <v>0</v>
      </c>
      <c r="G29" s="58">
        <v>5842</v>
      </c>
      <c r="H29" s="58">
        <v>0</v>
      </c>
      <c r="I29" s="58">
        <v>1000</v>
      </c>
      <c r="J29" s="58">
        <v>0</v>
      </c>
      <c r="K29" s="58">
        <v>0</v>
      </c>
      <c r="L29" s="58">
        <v>1</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170</v>
      </c>
    </row>
    <row r="30" spans="1:41" ht="14.25" x14ac:dyDescent="0.15">
      <c r="A30" s="63" t="s">
        <v>28</v>
      </c>
      <c r="B30" s="57">
        <f t="shared" si="2"/>
        <v>500833</v>
      </c>
      <c r="C30" s="58">
        <v>0</v>
      </c>
      <c r="D30" s="58">
        <v>0</v>
      </c>
      <c r="E30" s="58">
        <v>0</v>
      </c>
      <c r="F30" s="58">
        <v>0</v>
      </c>
      <c r="G30" s="58">
        <v>0</v>
      </c>
      <c r="H30" s="58">
        <v>0</v>
      </c>
      <c r="I30" s="58">
        <v>0</v>
      </c>
      <c r="J30" s="58">
        <v>228475</v>
      </c>
      <c r="K30" s="58">
        <v>0</v>
      </c>
      <c r="L30" s="58">
        <v>0</v>
      </c>
      <c r="M30" s="58">
        <v>1379</v>
      </c>
      <c r="N30" s="58">
        <v>0</v>
      </c>
      <c r="O30" s="58">
        <v>828</v>
      </c>
      <c r="P30" s="58">
        <v>0</v>
      </c>
      <c r="Q30" s="58">
        <v>0</v>
      </c>
      <c r="R30" s="58">
        <v>0</v>
      </c>
      <c r="S30" s="58">
        <v>266501</v>
      </c>
      <c r="T30" s="58">
        <v>0</v>
      </c>
      <c r="U30" s="58">
        <v>0</v>
      </c>
      <c r="V30" s="58">
        <v>0</v>
      </c>
      <c r="W30" s="58">
        <v>0</v>
      </c>
      <c r="X30" s="58">
        <v>0</v>
      </c>
      <c r="Y30" s="58">
        <v>3650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2"/>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SUM(C32:AO32)</f>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2"/>
        <v>1</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1</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f t="shared" si="2"/>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2"/>
        <v>7977623</v>
      </c>
      <c r="C37" s="58">
        <v>0</v>
      </c>
      <c r="D37" s="58">
        <v>0</v>
      </c>
      <c r="E37" s="58">
        <v>0</v>
      </c>
      <c r="F37" s="58">
        <v>0</v>
      </c>
      <c r="G37" s="58">
        <v>0</v>
      </c>
      <c r="H37" s="58">
        <v>0</v>
      </c>
      <c r="I37" s="58">
        <v>493000</v>
      </c>
      <c r="J37" s="58">
        <v>83065</v>
      </c>
      <c r="K37" s="58">
        <v>0</v>
      </c>
      <c r="L37" s="58">
        <v>0</v>
      </c>
      <c r="M37" s="58">
        <v>0</v>
      </c>
      <c r="N37" s="58">
        <v>0</v>
      </c>
      <c r="O37" s="58">
        <v>19113</v>
      </c>
      <c r="P37" s="58">
        <v>0</v>
      </c>
      <c r="Q37" s="58">
        <v>2504573</v>
      </c>
      <c r="R37" s="58">
        <v>282978</v>
      </c>
      <c r="S37" s="58">
        <v>1462851</v>
      </c>
      <c r="T37" s="58">
        <v>0</v>
      </c>
      <c r="U37" s="58">
        <v>23994</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3108049</v>
      </c>
    </row>
    <row r="38" spans="1:41" ht="14.25" x14ac:dyDescent="0.15">
      <c r="A38" s="65" t="s">
        <v>37</v>
      </c>
      <c r="B38" s="57">
        <f t="shared" si="2"/>
        <v>1850400</v>
      </c>
      <c r="C38" s="58">
        <v>0</v>
      </c>
      <c r="D38" s="58">
        <v>0</v>
      </c>
      <c r="E38" s="58">
        <v>0</v>
      </c>
      <c r="F38" s="58">
        <v>0</v>
      </c>
      <c r="G38" s="58">
        <v>0</v>
      </c>
      <c r="H38" s="58">
        <v>0</v>
      </c>
      <c r="I38" s="58">
        <v>103000</v>
      </c>
      <c r="J38" s="58">
        <v>85500</v>
      </c>
      <c r="K38" s="58">
        <v>0</v>
      </c>
      <c r="L38" s="58">
        <v>0</v>
      </c>
      <c r="M38" s="58">
        <v>0</v>
      </c>
      <c r="N38" s="58">
        <v>0</v>
      </c>
      <c r="O38" s="58">
        <v>340000</v>
      </c>
      <c r="P38" s="58">
        <v>0</v>
      </c>
      <c r="Q38" s="58">
        <v>0</v>
      </c>
      <c r="R38" s="58">
        <v>0</v>
      </c>
      <c r="S38" s="58">
        <v>663000</v>
      </c>
      <c r="T38" s="58">
        <v>0</v>
      </c>
      <c r="U38" s="58">
        <v>0</v>
      </c>
      <c r="V38" s="58">
        <v>0</v>
      </c>
      <c r="W38" s="58">
        <v>0</v>
      </c>
      <c r="X38" s="58">
        <v>0</v>
      </c>
      <c r="Y38" s="58">
        <v>0</v>
      </c>
      <c r="Z38" s="58">
        <v>44000</v>
      </c>
      <c r="AA38" s="58">
        <v>513800</v>
      </c>
      <c r="AB38" s="58">
        <v>0</v>
      </c>
      <c r="AC38" s="58">
        <v>98500</v>
      </c>
      <c r="AD38" s="58">
        <v>0</v>
      </c>
      <c r="AE38" s="58">
        <v>0</v>
      </c>
      <c r="AF38" s="58">
        <v>0</v>
      </c>
      <c r="AG38" s="58">
        <v>0</v>
      </c>
      <c r="AH38" s="58">
        <v>0</v>
      </c>
      <c r="AI38" s="58">
        <v>0</v>
      </c>
      <c r="AJ38" s="58">
        <v>0</v>
      </c>
      <c r="AK38" s="70">
        <v>0</v>
      </c>
      <c r="AL38" s="58">
        <v>0</v>
      </c>
      <c r="AM38" s="58">
        <v>0</v>
      </c>
      <c r="AN38" s="58">
        <v>0</v>
      </c>
      <c r="AO38" s="61">
        <v>2600</v>
      </c>
    </row>
    <row r="39" spans="1:41" ht="14.25" x14ac:dyDescent="0.15">
      <c r="A39" s="65" t="s">
        <v>38</v>
      </c>
      <c r="B39" s="57">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2"/>
        <v>100090</v>
      </c>
      <c r="C40" s="58">
        <v>0</v>
      </c>
      <c r="D40" s="58">
        <v>0</v>
      </c>
      <c r="E40" s="58">
        <v>0</v>
      </c>
      <c r="F40" s="58">
        <v>0</v>
      </c>
      <c r="G40" s="58">
        <v>0</v>
      </c>
      <c r="H40" s="58">
        <v>0</v>
      </c>
      <c r="I40" s="58">
        <v>0</v>
      </c>
      <c r="J40" s="58">
        <v>0</v>
      </c>
      <c r="K40" s="58">
        <v>0</v>
      </c>
      <c r="L40" s="58">
        <v>88</v>
      </c>
      <c r="M40" s="58">
        <v>0</v>
      </c>
      <c r="N40" s="58">
        <v>0</v>
      </c>
      <c r="O40" s="58">
        <v>0</v>
      </c>
      <c r="P40" s="58">
        <v>0</v>
      </c>
      <c r="Q40" s="58">
        <v>0</v>
      </c>
      <c r="R40" s="58">
        <v>0</v>
      </c>
      <c r="S40" s="58">
        <v>100002</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2"/>
        <v>2097127</v>
      </c>
      <c r="C41" s="58">
        <v>0</v>
      </c>
      <c r="D41" s="58">
        <v>0</v>
      </c>
      <c r="E41" s="58">
        <v>100000</v>
      </c>
      <c r="F41" s="58">
        <v>0</v>
      </c>
      <c r="G41" s="58">
        <v>250000</v>
      </c>
      <c r="H41" s="58">
        <v>0</v>
      </c>
      <c r="I41" s="58">
        <v>0</v>
      </c>
      <c r="J41" s="58">
        <v>970126</v>
      </c>
      <c r="K41" s="58">
        <v>0</v>
      </c>
      <c r="L41" s="58">
        <v>0</v>
      </c>
      <c r="M41" s="58">
        <v>0</v>
      </c>
      <c r="N41" s="58">
        <v>0</v>
      </c>
      <c r="O41" s="58">
        <v>0</v>
      </c>
      <c r="P41" s="58">
        <v>0</v>
      </c>
      <c r="Q41" s="58">
        <v>45708</v>
      </c>
      <c r="R41" s="58">
        <v>110000</v>
      </c>
      <c r="S41" s="58">
        <v>309655</v>
      </c>
      <c r="T41" s="58">
        <v>0</v>
      </c>
      <c r="U41" s="58">
        <v>0</v>
      </c>
      <c r="V41" s="58">
        <v>0</v>
      </c>
      <c r="W41" s="58">
        <v>0</v>
      </c>
      <c r="X41" s="58">
        <v>0</v>
      </c>
      <c r="Y41" s="58">
        <v>310000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1638</v>
      </c>
    </row>
    <row r="42" spans="1:41" ht="14.25" x14ac:dyDescent="0.15">
      <c r="A42" s="66" t="s">
        <v>39</v>
      </c>
      <c r="B42" s="67">
        <f t="shared" si="2"/>
        <v>90832149</v>
      </c>
      <c r="C42" s="68">
        <v>0</v>
      </c>
      <c r="D42" s="68">
        <v>0</v>
      </c>
      <c r="E42" s="68">
        <v>743282</v>
      </c>
      <c r="F42" s="68">
        <v>141468</v>
      </c>
      <c r="G42" s="68">
        <v>1942077</v>
      </c>
      <c r="H42" s="68">
        <v>45866</v>
      </c>
      <c r="I42" s="68">
        <v>24399897</v>
      </c>
      <c r="J42" s="68">
        <v>4077354</v>
      </c>
      <c r="K42" s="68">
        <v>0</v>
      </c>
      <c r="L42" s="68">
        <v>1289749</v>
      </c>
      <c r="M42" s="68">
        <v>418148</v>
      </c>
      <c r="N42" s="68">
        <v>192206</v>
      </c>
      <c r="O42" s="68">
        <v>9650705</v>
      </c>
      <c r="P42" s="68">
        <v>14000</v>
      </c>
      <c r="Q42" s="68">
        <v>1623949</v>
      </c>
      <c r="R42" s="68">
        <v>136726</v>
      </c>
      <c r="S42" s="68">
        <v>36874982</v>
      </c>
      <c r="T42" s="68">
        <v>60000</v>
      </c>
      <c r="U42" s="68">
        <v>490000</v>
      </c>
      <c r="V42" s="68">
        <v>0</v>
      </c>
      <c r="W42" s="68">
        <v>216163</v>
      </c>
      <c r="X42" s="68">
        <v>10870</v>
      </c>
      <c r="Y42" s="68">
        <v>0</v>
      </c>
      <c r="Z42" s="68">
        <v>1657519</v>
      </c>
      <c r="AA42" s="68">
        <v>1715213</v>
      </c>
      <c r="AB42" s="68">
        <v>61600</v>
      </c>
      <c r="AC42" s="68">
        <v>62173</v>
      </c>
      <c r="AD42" s="68">
        <v>0</v>
      </c>
      <c r="AE42" s="68">
        <v>0</v>
      </c>
      <c r="AF42" s="68">
        <v>0</v>
      </c>
      <c r="AG42" s="68">
        <v>0</v>
      </c>
      <c r="AH42" s="68">
        <v>0</v>
      </c>
      <c r="AI42" s="68">
        <v>0</v>
      </c>
      <c r="AJ42" s="68">
        <v>4577549</v>
      </c>
      <c r="AK42" s="68">
        <v>50000</v>
      </c>
      <c r="AL42" s="68">
        <v>0</v>
      </c>
      <c r="AM42" s="68">
        <v>0</v>
      </c>
      <c r="AN42" s="68">
        <v>380653</v>
      </c>
      <c r="AO42" s="74">
        <v>0</v>
      </c>
    </row>
    <row r="45" spans="1:41" x14ac:dyDescent="0.15">
      <c r="C45" s="7" t="s">
        <v>66</v>
      </c>
    </row>
    <row r="46" spans="1:41" x14ac:dyDescent="0.15">
      <c r="C46" s="7" t="s">
        <v>71</v>
      </c>
    </row>
    <row r="48" spans="1:41" x14ac:dyDescent="0.15">
      <c r="F48"/>
      <c r="G48"/>
      <c r="H48"/>
      <c r="I48"/>
      <c r="J48"/>
      <c r="K48"/>
      <c r="L48"/>
      <c r="M48"/>
    </row>
    <row r="49" spans="6:13" x14ac:dyDescent="0.15">
      <c r="F49"/>
      <c r="G49"/>
      <c r="H49"/>
      <c r="I49"/>
      <c r="J49"/>
      <c r="K49"/>
      <c r="L49"/>
      <c r="M49"/>
    </row>
    <row r="50" spans="6:13" x14ac:dyDescent="0.15">
      <c r="F50"/>
      <c r="G50"/>
      <c r="H50"/>
      <c r="I50"/>
      <c r="J50"/>
      <c r="K50"/>
      <c r="L50"/>
      <c r="M50"/>
    </row>
    <row r="51" spans="6:13" x14ac:dyDescent="0.15">
      <c r="F51"/>
      <c r="G51"/>
      <c r="H51"/>
      <c r="I51"/>
      <c r="J51"/>
      <c r="K51"/>
      <c r="L51"/>
      <c r="M51"/>
    </row>
    <row r="52" spans="6:13" x14ac:dyDescent="0.15">
      <c r="F52"/>
      <c r="G52"/>
      <c r="H52"/>
      <c r="I52"/>
      <c r="J52"/>
      <c r="K52"/>
      <c r="L52"/>
      <c r="M52"/>
    </row>
    <row r="53" spans="6:13" x14ac:dyDescent="0.15">
      <c r="F53"/>
      <c r="G53"/>
      <c r="H53"/>
      <c r="I53"/>
      <c r="J53"/>
      <c r="K53"/>
      <c r="L53"/>
      <c r="M53"/>
    </row>
    <row r="54" spans="6:13" x14ac:dyDescent="0.15">
      <c r="F54"/>
      <c r="G54"/>
      <c r="H54"/>
      <c r="I54"/>
      <c r="J54"/>
      <c r="K54"/>
      <c r="L54"/>
      <c r="M54"/>
    </row>
    <row r="55" spans="6:13" x14ac:dyDescent="0.15">
      <c r="F55"/>
      <c r="G55"/>
      <c r="H55"/>
      <c r="I55"/>
      <c r="J55"/>
      <c r="K55"/>
      <c r="L55"/>
      <c r="M55"/>
    </row>
    <row r="56" spans="6:13" x14ac:dyDescent="0.15">
      <c r="F56"/>
      <c r="G56"/>
      <c r="H56"/>
      <c r="I56"/>
      <c r="J56"/>
      <c r="K56"/>
      <c r="L56"/>
      <c r="M56"/>
    </row>
    <row r="57" spans="6:13" x14ac:dyDescent="0.15">
      <c r="F57"/>
      <c r="G57"/>
      <c r="H57"/>
      <c r="I57"/>
      <c r="J57"/>
      <c r="K57"/>
      <c r="L57"/>
      <c r="M57"/>
    </row>
    <row r="58" spans="6:13" x14ac:dyDescent="0.15">
      <c r="F58"/>
      <c r="G58"/>
      <c r="H58"/>
      <c r="I58"/>
      <c r="J58"/>
      <c r="K58"/>
      <c r="L58"/>
      <c r="M58"/>
    </row>
    <row r="59" spans="6:13" x14ac:dyDescent="0.15">
      <c r="F59"/>
      <c r="G59"/>
      <c r="H59"/>
      <c r="I59"/>
      <c r="J59"/>
      <c r="K59"/>
      <c r="L59"/>
      <c r="M59"/>
    </row>
    <row r="60" spans="6:13" x14ac:dyDescent="0.15">
      <c r="F60"/>
      <c r="G60"/>
      <c r="H60"/>
      <c r="I60"/>
      <c r="J60"/>
      <c r="K60"/>
      <c r="L60"/>
      <c r="M60"/>
    </row>
    <row r="61" spans="6:13" x14ac:dyDescent="0.15">
      <c r="F61"/>
      <c r="G61"/>
      <c r="H61"/>
      <c r="I61"/>
      <c r="J61"/>
      <c r="K61"/>
      <c r="L61"/>
      <c r="M61"/>
    </row>
    <row r="62" spans="6:13" x14ac:dyDescent="0.15">
      <c r="F62"/>
      <c r="G62"/>
      <c r="H62"/>
      <c r="I62"/>
      <c r="J62"/>
      <c r="K62"/>
      <c r="L62"/>
      <c r="M62"/>
    </row>
    <row r="63" spans="6:13" x14ac:dyDescent="0.15">
      <c r="F63"/>
      <c r="G63"/>
      <c r="H63"/>
      <c r="I63"/>
      <c r="J63"/>
      <c r="K63"/>
      <c r="L63"/>
      <c r="M63"/>
    </row>
    <row r="64" spans="6:13" x14ac:dyDescent="0.15">
      <c r="F64"/>
      <c r="G64"/>
      <c r="H64"/>
      <c r="I64"/>
      <c r="J64"/>
      <c r="K64"/>
      <c r="L64"/>
      <c r="M64"/>
    </row>
    <row r="65" spans="6:13" x14ac:dyDescent="0.15">
      <c r="F65"/>
      <c r="G65"/>
      <c r="H65"/>
      <c r="I65"/>
      <c r="J65"/>
      <c r="K65"/>
      <c r="L65"/>
      <c r="M65"/>
    </row>
    <row r="66" spans="6:13" x14ac:dyDescent="0.15">
      <c r="F66"/>
      <c r="G66"/>
      <c r="H66"/>
      <c r="I66"/>
      <c r="J66"/>
      <c r="K66"/>
      <c r="L66"/>
      <c r="M66"/>
    </row>
    <row r="67" spans="6:13" x14ac:dyDescent="0.15">
      <c r="F67"/>
      <c r="G67"/>
      <c r="H67"/>
      <c r="I67"/>
      <c r="J67"/>
      <c r="K67"/>
      <c r="L67"/>
      <c r="M67"/>
    </row>
    <row r="68" spans="6:13" x14ac:dyDescent="0.15">
      <c r="F68"/>
      <c r="G68"/>
      <c r="H68"/>
      <c r="I68"/>
      <c r="J68"/>
      <c r="K68"/>
      <c r="L68"/>
      <c r="M68"/>
    </row>
    <row r="69" spans="6:13" x14ac:dyDescent="0.15">
      <c r="F69"/>
      <c r="G69"/>
      <c r="H69"/>
      <c r="I69"/>
      <c r="J69"/>
      <c r="K69"/>
      <c r="L69"/>
      <c r="M69"/>
    </row>
    <row r="70" spans="6:13" x14ac:dyDescent="0.15">
      <c r="F70"/>
      <c r="G70"/>
      <c r="H70"/>
      <c r="I70"/>
      <c r="J70"/>
      <c r="K70"/>
      <c r="L70"/>
      <c r="M70"/>
    </row>
    <row r="71" spans="6:13" x14ac:dyDescent="0.15">
      <c r="F71"/>
      <c r="G71"/>
      <c r="H71"/>
      <c r="I71"/>
      <c r="J71"/>
      <c r="K71"/>
      <c r="L71"/>
      <c r="M71"/>
    </row>
    <row r="72" spans="6:13" x14ac:dyDescent="0.15">
      <c r="F72"/>
      <c r="G72"/>
      <c r="H72"/>
      <c r="I72"/>
      <c r="J72"/>
      <c r="K72"/>
      <c r="L72"/>
      <c r="M72"/>
    </row>
    <row r="73" spans="6:13" x14ac:dyDescent="0.15">
      <c r="F73"/>
      <c r="G73"/>
      <c r="H73"/>
      <c r="I73"/>
      <c r="J73"/>
      <c r="K73"/>
      <c r="L73"/>
      <c r="M73"/>
    </row>
    <row r="74" spans="6:13" x14ac:dyDescent="0.15">
      <c r="F74"/>
      <c r="G74"/>
      <c r="H74"/>
      <c r="I74"/>
      <c r="J74"/>
      <c r="K74"/>
      <c r="L74"/>
      <c r="M74"/>
    </row>
    <row r="75" spans="6:13" x14ac:dyDescent="0.15">
      <c r="F75"/>
      <c r="G75"/>
      <c r="H75"/>
      <c r="I75"/>
      <c r="J75"/>
      <c r="K75"/>
      <c r="L75"/>
      <c r="M75"/>
    </row>
    <row r="76" spans="6:13" x14ac:dyDescent="0.15">
      <c r="F76"/>
      <c r="G76"/>
      <c r="H76"/>
      <c r="I76"/>
      <c r="J76"/>
      <c r="K76"/>
      <c r="L76"/>
      <c r="M76"/>
    </row>
    <row r="77" spans="6:13" x14ac:dyDescent="0.15">
      <c r="F77"/>
      <c r="G77"/>
      <c r="H77"/>
      <c r="I77"/>
      <c r="J77"/>
      <c r="K77"/>
      <c r="L77"/>
      <c r="M77"/>
    </row>
    <row r="78" spans="6:13" x14ac:dyDescent="0.15">
      <c r="F78"/>
      <c r="G78"/>
      <c r="H78"/>
      <c r="I78"/>
      <c r="J78"/>
      <c r="K78"/>
      <c r="L78"/>
      <c r="M78"/>
    </row>
    <row r="79" spans="6:13" x14ac:dyDescent="0.15">
      <c r="F79"/>
      <c r="G79"/>
      <c r="H79"/>
      <c r="I79"/>
      <c r="J79"/>
      <c r="K79"/>
      <c r="L79"/>
      <c r="M79"/>
    </row>
    <row r="80" spans="6:13" x14ac:dyDescent="0.15">
      <c r="F80"/>
      <c r="G80"/>
      <c r="H80"/>
      <c r="I80"/>
      <c r="J80"/>
      <c r="K80"/>
      <c r="L80"/>
      <c r="M80"/>
    </row>
    <row r="81" spans="6:13" x14ac:dyDescent="0.15">
      <c r="F81"/>
      <c r="G81"/>
      <c r="H81"/>
      <c r="I81"/>
      <c r="J81"/>
      <c r="K81"/>
      <c r="L81"/>
      <c r="M81"/>
    </row>
    <row r="82" spans="6:13" x14ac:dyDescent="0.15">
      <c r="F82"/>
      <c r="G82"/>
      <c r="H82"/>
      <c r="I82"/>
      <c r="J82"/>
      <c r="K82"/>
      <c r="L82"/>
      <c r="M82"/>
    </row>
    <row r="83" spans="6:13" x14ac:dyDescent="0.15">
      <c r="F83"/>
      <c r="G83"/>
      <c r="H83"/>
      <c r="I83"/>
      <c r="J83"/>
      <c r="K83"/>
      <c r="L83"/>
      <c r="M83"/>
    </row>
    <row r="84" spans="6:13" x14ac:dyDescent="0.15">
      <c r="F84"/>
      <c r="G84"/>
      <c r="H84"/>
      <c r="I84"/>
      <c r="J84"/>
      <c r="K84"/>
      <c r="L84"/>
      <c r="M84"/>
    </row>
    <row r="85" spans="6:13" x14ac:dyDescent="0.15">
      <c r="F85"/>
      <c r="G85"/>
      <c r="H85"/>
      <c r="I85"/>
      <c r="J85"/>
      <c r="K85"/>
      <c r="L85"/>
      <c r="M85"/>
    </row>
    <row r="86" spans="6:13" x14ac:dyDescent="0.15">
      <c r="F86"/>
      <c r="G86"/>
      <c r="H86"/>
      <c r="I86"/>
      <c r="J86"/>
      <c r="K86"/>
      <c r="L86"/>
      <c r="M86"/>
    </row>
    <row r="87" spans="6:13" x14ac:dyDescent="0.15">
      <c r="F87"/>
      <c r="G87"/>
      <c r="H87"/>
      <c r="I87"/>
      <c r="J87"/>
      <c r="K87"/>
      <c r="L87"/>
      <c r="M87"/>
    </row>
    <row r="88" spans="6:13" x14ac:dyDescent="0.15">
      <c r="F88"/>
      <c r="G88"/>
      <c r="H88"/>
      <c r="I88"/>
      <c r="J88"/>
      <c r="K88"/>
      <c r="L88"/>
      <c r="M88"/>
    </row>
  </sheetData>
  <phoneticPr fontId="3"/>
  <hyperlinks>
    <hyperlink ref="A1" location="Guidance!A1" display="Guidance sheet (link)" xr:uid="{00000000-0004-0000-1300-000000000000}"/>
  </hyperlinks>
  <pageMargins left="0.35433070866141736" right="0.27559055118110237" top="0.43307086614173229" bottom="0.47244094488188981" header="0.23622047244094491" footer="0.19685039370078741"/>
  <pageSetup paperSize="8" scale="69" orientation="landscape" verticalDpi="0"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dimension ref="A1:AO45"/>
  <sheetViews>
    <sheetView zoomScale="80" zoomScaleNormal="80" workbookViewId="0">
      <pane xSplit="2" ySplit="3" topLeftCell="C4" activePane="bottomRight" state="frozen"/>
      <selection pane="topRight"/>
      <selection pane="bottomLeft"/>
      <selection pane="bottomRight"/>
    </sheetView>
  </sheetViews>
  <sheetFormatPr defaultColWidth="9" defaultRowHeight="15" x14ac:dyDescent="0.15"/>
  <cols>
    <col min="1" max="1" width="17.125" style="12" customWidth="1"/>
    <col min="2" max="2" width="13.875" style="6" customWidth="1"/>
    <col min="3" max="3" width="0.375" style="11" customWidth="1"/>
    <col min="4" max="20" width="11.625" style="11" customWidth="1"/>
    <col min="21" max="21" width="11.625" style="13" customWidth="1"/>
    <col min="22" max="32" width="11.625" style="11" customWidth="1"/>
    <col min="33" max="35" width="11.625" style="7" customWidth="1"/>
    <col min="36" max="41" width="11.625" style="11" customWidth="1"/>
    <col min="42" max="16384" width="9" style="7"/>
  </cols>
  <sheetData>
    <row r="1" spans="1:41" ht="26.25" x14ac:dyDescent="0.15">
      <c r="A1" s="87" t="s">
        <v>236</v>
      </c>
      <c r="B1" s="87"/>
      <c r="C1" s="88" t="s">
        <v>251</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6" customFormat="1" ht="25.5" customHeight="1" x14ac:dyDescent="0.15">
      <c r="A3" s="49" t="s">
        <v>152</v>
      </c>
      <c r="B3" s="93" t="s">
        <v>267</v>
      </c>
      <c r="C3" s="56">
        <f>SUM(C4:C42)</f>
        <v>0</v>
      </c>
      <c r="D3" s="56">
        <f t="shared" ref="D3:AO3" si="0">SUM(D4:D42)</f>
        <v>653402</v>
      </c>
      <c r="E3" s="56">
        <f t="shared" si="0"/>
        <v>7219566</v>
      </c>
      <c r="F3" s="56">
        <f t="shared" si="0"/>
        <v>7850766</v>
      </c>
      <c r="G3" s="56">
        <f t="shared" si="0"/>
        <v>3022739</v>
      </c>
      <c r="H3" s="56">
        <f t="shared" si="0"/>
        <v>4206060</v>
      </c>
      <c r="I3" s="56">
        <f t="shared" si="0"/>
        <v>131806298</v>
      </c>
      <c r="J3" s="56">
        <f t="shared" si="0"/>
        <v>109134582</v>
      </c>
      <c r="K3" s="56">
        <f t="shared" si="0"/>
        <v>5902575</v>
      </c>
      <c r="L3" s="56">
        <f t="shared" si="0"/>
        <v>13946988</v>
      </c>
      <c r="M3" s="56">
        <f t="shared" si="0"/>
        <v>54089496</v>
      </c>
      <c r="N3" s="56">
        <f t="shared" si="0"/>
        <v>659496</v>
      </c>
      <c r="O3" s="56">
        <f t="shared" si="0"/>
        <v>86068263</v>
      </c>
      <c r="P3" s="56">
        <f t="shared" si="0"/>
        <v>6791635</v>
      </c>
      <c r="Q3" s="56">
        <f t="shared" si="0"/>
        <v>49727917</v>
      </c>
      <c r="R3" s="56">
        <f t="shared" si="0"/>
        <v>13028604</v>
      </c>
      <c r="S3" s="56">
        <f t="shared" si="0"/>
        <v>313026233</v>
      </c>
      <c r="T3" s="56">
        <f t="shared" si="0"/>
        <v>3715715</v>
      </c>
      <c r="U3" s="56">
        <f t="shared" si="0"/>
        <v>6025303</v>
      </c>
      <c r="V3" s="56">
        <f t="shared" si="0"/>
        <v>0</v>
      </c>
      <c r="W3" s="56">
        <f t="shared" si="0"/>
        <v>1075516</v>
      </c>
      <c r="X3" s="56">
        <f t="shared" si="0"/>
        <v>189483</v>
      </c>
      <c r="Y3" s="56">
        <f t="shared" si="0"/>
        <v>1078419</v>
      </c>
      <c r="Z3" s="56">
        <f t="shared" si="0"/>
        <v>24982121</v>
      </c>
      <c r="AA3" s="56">
        <f t="shared" si="0"/>
        <v>5785404</v>
      </c>
      <c r="AB3" s="56">
        <f t="shared" si="0"/>
        <v>8432138</v>
      </c>
      <c r="AC3" s="56">
        <f t="shared" si="0"/>
        <v>966097</v>
      </c>
      <c r="AD3" s="56">
        <f t="shared" si="0"/>
        <v>0</v>
      </c>
      <c r="AE3" s="56">
        <f t="shared" si="0"/>
        <v>0</v>
      </c>
      <c r="AF3" s="56">
        <v>0</v>
      </c>
      <c r="AG3" s="56">
        <f t="shared" si="0"/>
        <v>126851</v>
      </c>
      <c r="AH3" s="56">
        <f t="shared" si="0"/>
        <v>114281</v>
      </c>
      <c r="AI3" s="56">
        <v>0</v>
      </c>
      <c r="AJ3" s="56">
        <f t="shared" si="0"/>
        <v>62722538</v>
      </c>
      <c r="AK3" s="56">
        <f t="shared" si="0"/>
        <v>3715313</v>
      </c>
      <c r="AL3" s="56">
        <v>0</v>
      </c>
      <c r="AM3" s="56">
        <f t="shared" si="0"/>
        <v>4396232</v>
      </c>
      <c r="AN3" s="56">
        <f t="shared" si="0"/>
        <v>5824170</v>
      </c>
      <c r="AO3" s="59">
        <f t="shared" si="0"/>
        <v>87585470</v>
      </c>
    </row>
    <row r="4" spans="1:41" ht="14.25" x14ac:dyDescent="0.15">
      <c r="A4" s="60" t="s">
        <v>40</v>
      </c>
      <c r="B4" s="57">
        <f t="shared" ref="B4:B19" si="1">SUM(C4:AO4)</f>
        <v>301011525</v>
      </c>
      <c r="C4" s="70">
        <v>0</v>
      </c>
      <c r="D4" s="58">
        <v>0</v>
      </c>
      <c r="E4" s="58">
        <v>2916488</v>
      </c>
      <c r="F4" s="58">
        <v>67495</v>
      </c>
      <c r="G4" s="58">
        <v>1533737</v>
      </c>
      <c r="H4" s="58">
        <v>217893</v>
      </c>
      <c r="I4" s="58">
        <v>26260143</v>
      </c>
      <c r="J4" s="58">
        <v>13146479</v>
      </c>
      <c r="K4" s="58">
        <v>0</v>
      </c>
      <c r="L4" s="58">
        <v>0</v>
      </c>
      <c r="M4" s="58">
        <v>13607803</v>
      </c>
      <c r="N4" s="58">
        <v>125465</v>
      </c>
      <c r="O4" s="58">
        <v>22031313</v>
      </c>
      <c r="P4" s="58">
        <v>56733</v>
      </c>
      <c r="Q4" s="58">
        <v>11720544</v>
      </c>
      <c r="R4" s="58">
        <v>9005126</v>
      </c>
      <c r="S4" s="58">
        <v>85548680</v>
      </c>
      <c r="T4" s="58">
        <v>0</v>
      </c>
      <c r="U4" s="58">
        <v>0</v>
      </c>
      <c r="V4" s="58">
        <v>0</v>
      </c>
      <c r="W4" s="58">
        <v>0</v>
      </c>
      <c r="X4" s="58">
        <v>0</v>
      </c>
      <c r="Y4" s="58">
        <v>0</v>
      </c>
      <c r="Z4" s="58">
        <v>0</v>
      </c>
      <c r="AA4" s="58">
        <v>0</v>
      </c>
      <c r="AB4" s="58">
        <v>0</v>
      </c>
      <c r="AC4" s="58">
        <v>0</v>
      </c>
      <c r="AD4" s="58">
        <v>0</v>
      </c>
      <c r="AE4" s="58">
        <v>0</v>
      </c>
      <c r="AF4" s="58">
        <v>0</v>
      </c>
      <c r="AG4" s="58">
        <v>25846</v>
      </c>
      <c r="AH4" s="58">
        <v>114281</v>
      </c>
      <c r="AI4" s="58">
        <v>0</v>
      </c>
      <c r="AJ4" s="58">
        <v>47447388</v>
      </c>
      <c r="AK4" s="58">
        <v>4259</v>
      </c>
      <c r="AL4" s="58">
        <v>0</v>
      </c>
      <c r="AM4" s="58">
        <v>798254</v>
      </c>
      <c r="AN4" s="58">
        <v>1895503</v>
      </c>
      <c r="AO4" s="61">
        <v>64488095</v>
      </c>
    </row>
    <row r="5" spans="1:41" s="6" customFormat="1"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1120974</v>
      </c>
      <c r="C6" s="58">
        <v>0</v>
      </c>
      <c r="D6" s="58">
        <v>0</v>
      </c>
      <c r="E6" s="70">
        <v>0</v>
      </c>
      <c r="F6" s="58">
        <v>0</v>
      </c>
      <c r="G6" s="58">
        <v>0</v>
      </c>
      <c r="H6" s="58">
        <v>7945</v>
      </c>
      <c r="I6" s="58">
        <v>74563</v>
      </c>
      <c r="J6" s="58">
        <v>364676</v>
      </c>
      <c r="K6" s="58">
        <v>0</v>
      </c>
      <c r="L6" s="58">
        <v>0</v>
      </c>
      <c r="M6" s="58">
        <v>0</v>
      </c>
      <c r="N6" s="58">
        <v>0</v>
      </c>
      <c r="O6" s="58">
        <v>0</v>
      </c>
      <c r="P6" s="58">
        <v>0</v>
      </c>
      <c r="Q6" s="58">
        <v>0</v>
      </c>
      <c r="R6" s="58">
        <v>309</v>
      </c>
      <c r="S6" s="58">
        <v>95000</v>
      </c>
      <c r="T6" s="58">
        <v>0</v>
      </c>
      <c r="U6" s="58">
        <v>21924</v>
      </c>
      <c r="V6" s="58">
        <v>0</v>
      </c>
      <c r="W6" s="58">
        <v>40307</v>
      </c>
      <c r="X6" s="58">
        <v>0</v>
      </c>
      <c r="Y6" s="58">
        <v>0</v>
      </c>
      <c r="Z6" s="58">
        <v>0</v>
      </c>
      <c r="AA6" s="58">
        <v>355300</v>
      </c>
      <c r="AB6" s="58">
        <v>17778</v>
      </c>
      <c r="AC6" s="58">
        <v>0</v>
      </c>
      <c r="AD6" s="58">
        <v>0</v>
      </c>
      <c r="AE6" s="58">
        <v>0</v>
      </c>
      <c r="AF6" s="58">
        <v>0</v>
      </c>
      <c r="AG6" s="58">
        <v>0</v>
      </c>
      <c r="AH6" s="58">
        <v>0</v>
      </c>
      <c r="AI6" s="58">
        <v>0</v>
      </c>
      <c r="AJ6" s="58">
        <v>0</v>
      </c>
      <c r="AK6" s="58">
        <v>0</v>
      </c>
      <c r="AL6" s="58">
        <v>0</v>
      </c>
      <c r="AM6" s="58">
        <v>0</v>
      </c>
      <c r="AN6" s="58">
        <v>0</v>
      </c>
      <c r="AO6" s="61">
        <v>143172</v>
      </c>
    </row>
    <row r="7" spans="1:41" ht="14.25" x14ac:dyDescent="0.15">
      <c r="A7" s="62" t="s">
        <v>13</v>
      </c>
      <c r="B7" s="57">
        <f t="shared" si="1"/>
        <v>4602891</v>
      </c>
      <c r="C7" s="58">
        <v>0</v>
      </c>
      <c r="D7" s="58">
        <v>0</v>
      </c>
      <c r="E7" s="58">
        <v>0</v>
      </c>
      <c r="F7" s="70">
        <v>0</v>
      </c>
      <c r="G7" s="58">
        <v>0</v>
      </c>
      <c r="H7" s="58">
        <v>0</v>
      </c>
      <c r="I7" s="58">
        <v>94086</v>
      </c>
      <c r="J7" s="58">
        <v>1281109</v>
      </c>
      <c r="K7" s="58">
        <v>0</v>
      </c>
      <c r="L7" s="58">
        <v>0</v>
      </c>
      <c r="M7" s="58">
        <v>182778</v>
      </c>
      <c r="N7" s="58">
        <v>0</v>
      </c>
      <c r="O7" s="58">
        <v>100329</v>
      </c>
      <c r="P7" s="58">
        <v>0</v>
      </c>
      <c r="Q7" s="58">
        <v>257130</v>
      </c>
      <c r="R7" s="58">
        <v>52537</v>
      </c>
      <c r="S7" s="58">
        <v>2476402</v>
      </c>
      <c r="T7" s="58">
        <v>0</v>
      </c>
      <c r="U7" s="58">
        <v>0</v>
      </c>
      <c r="V7" s="58">
        <v>0</v>
      </c>
      <c r="W7" s="58">
        <v>158520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84752</v>
      </c>
      <c r="C8" s="58">
        <v>0</v>
      </c>
      <c r="D8" s="58">
        <v>0</v>
      </c>
      <c r="E8" s="58">
        <v>0</v>
      </c>
      <c r="F8" s="58">
        <v>0</v>
      </c>
      <c r="G8" s="70">
        <v>0</v>
      </c>
      <c r="H8" s="58">
        <v>0</v>
      </c>
      <c r="I8" s="58">
        <v>0</v>
      </c>
      <c r="J8" s="58">
        <v>9752</v>
      </c>
      <c r="K8" s="58">
        <v>0</v>
      </c>
      <c r="L8" s="58">
        <v>0</v>
      </c>
      <c r="M8" s="58">
        <v>0</v>
      </c>
      <c r="N8" s="58">
        <v>0</v>
      </c>
      <c r="O8" s="58">
        <v>0</v>
      </c>
      <c r="P8" s="58">
        <v>0</v>
      </c>
      <c r="Q8" s="58">
        <v>0</v>
      </c>
      <c r="R8" s="58">
        <v>0</v>
      </c>
      <c r="S8" s="58">
        <v>75000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1555917</v>
      </c>
      <c r="C9" s="58">
        <v>0</v>
      </c>
      <c r="D9" s="58">
        <v>0</v>
      </c>
      <c r="E9" s="58">
        <v>17692</v>
      </c>
      <c r="F9" s="58">
        <v>6980</v>
      </c>
      <c r="G9" s="58">
        <v>0</v>
      </c>
      <c r="H9" s="70">
        <v>0</v>
      </c>
      <c r="I9" s="58">
        <v>72556</v>
      </c>
      <c r="J9" s="58">
        <v>504410</v>
      </c>
      <c r="K9" s="58">
        <v>0</v>
      </c>
      <c r="L9" s="58">
        <v>0</v>
      </c>
      <c r="M9" s="58">
        <v>0</v>
      </c>
      <c r="N9" s="58">
        <v>0</v>
      </c>
      <c r="O9" s="58">
        <v>0</v>
      </c>
      <c r="P9" s="58">
        <v>0</v>
      </c>
      <c r="Q9" s="58">
        <v>0</v>
      </c>
      <c r="R9" s="58">
        <v>92488</v>
      </c>
      <c r="S9" s="58">
        <v>540746</v>
      </c>
      <c r="T9" s="58">
        <v>0</v>
      </c>
      <c r="U9" s="58">
        <v>0</v>
      </c>
      <c r="V9" s="58">
        <v>0</v>
      </c>
      <c r="W9" s="58">
        <v>0</v>
      </c>
      <c r="X9" s="58">
        <v>168814</v>
      </c>
      <c r="Y9" s="58">
        <v>131000</v>
      </c>
      <c r="Z9" s="58">
        <v>12551</v>
      </c>
      <c r="AA9" s="58">
        <v>0</v>
      </c>
      <c r="AB9" s="58">
        <v>3080</v>
      </c>
      <c r="AC9" s="58">
        <v>0</v>
      </c>
      <c r="AD9" s="58">
        <v>0</v>
      </c>
      <c r="AE9" s="58">
        <v>0</v>
      </c>
      <c r="AF9" s="58">
        <v>0</v>
      </c>
      <c r="AG9" s="58">
        <v>0</v>
      </c>
      <c r="AH9" s="58">
        <v>0</v>
      </c>
      <c r="AI9" s="58">
        <v>0</v>
      </c>
      <c r="AJ9" s="58">
        <v>0</v>
      </c>
      <c r="AK9" s="58">
        <v>0</v>
      </c>
      <c r="AL9" s="58">
        <v>0</v>
      </c>
      <c r="AM9" s="58">
        <v>0</v>
      </c>
      <c r="AN9" s="58">
        <v>5600</v>
      </c>
      <c r="AO9" s="61">
        <v>0</v>
      </c>
    </row>
    <row r="10" spans="1:41" ht="14.25" x14ac:dyDescent="0.15">
      <c r="A10" s="62" t="s">
        <v>11</v>
      </c>
      <c r="B10" s="57">
        <f t="shared" si="1"/>
        <v>88503213</v>
      </c>
      <c r="C10" s="58">
        <v>0</v>
      </c>
      <c r="D10" s="58">
        <v>0</v>
      </c>
      <c r="E10" s="58">
        <v>431880</v>
      </c>
      <c r="F10" s="58">
        <v>586919</v>
      </c>
      <c r="G10" s="58">
        <v>20371</v>
      </c>
      <c r="H10" s="58">
        <v>56603</v>
      </c>
      <c r="I10" s="70">
        <v>0</v>
      </c>
      <c r="J10" s="58">
        <v>5379828</v>
      </c>
      <c r="K10" s="58">
        <v>2274913</v>
      </c>
      <c r="L10" s="58">
        <v>13361</v>
      </c>
      <c r="M10" s="58">
        <v>1913328</v>
      </c>
      <c r="N10" s="58">
        <v>0</v>
      </c>
      <c r="O10" s="58">
        <v>5484237</v>
      </c>
      <c r="P10" s="58">
        <v>559614</v>
      </c>
      <c r="Q10" s="58">
        <v>6557416</v>
      </c>
      <c r="R10" s="58">
        <v>5591</v>
      </c>
      <c r="S10" s="58">
        <v>40706553</v>
      </c>
      <c r="T10" s="58">
        <v>887240</v>
      </c>
      <c r="U10" s="58">
        <v>2101260</v>
      </c>
      <c r="V10" s="58">
        <v>0</v>
      </c>
      <c r="W10" s="58">
        <v>140029</v>
      </c>
      <c r="X10" s="58">
        <v>10000</v>
      </c>
      <c r="Y10" s="58">
        <v>501911</v>
      </c>
      <c r="Z10" s="58">
        <v>13786307</v>
      </c>
      <c r="AA10" s="58">
        <v>1539820</v>
      </c>
      <c r="AB10" s="58">
        <v>1750569</v>
      </c>
      <c r="AC10" s="58">
        <v>608991</v>
      </c>
      <c r="AD10" s="58">
        <v>0</v>
      </c>
      <c r="AE10" s="58">
        <v>0</v>
      </c>
      <c r="AF10" s="58">
        <v>0</v>
      </c>
      <c r="AG10" s="58">
        <v>0</v>
      </c>
      <c r="AH10" s="58">
        <v>0</v>
      </c>
      <c r="AI10" s="58">
        <v>0</v>
      </c>
      <c r="AJ10" s="58">
        <v>1550049</v>
      </c>
      <c r="AK10" s="58">
        <v>0</v>
      </c>
      <c r="AL10" s="58">
        <v>0</v>
      </c>
      <c r="AM10" s="58">
        <v>205000</v>
      </c>
      <c r="AN10" s="58">
        <v>138116</v>
      </c>
      <c r="AO10" s="61">
        <v>1293307</v>
      </c>
    </row>
    <row r="11" spans="1:41" ht="14.25" x14ac:dyDescent="0.15">
      <c r="A11" s="62" t="s">
        <v>17</v>
      </c>
      <c r="B11" s="57">
        <f t="shared" si="1"/>
        <v>61422054</v>
      </c>
      <c r="C11" s="58">
        <v>0</v>
      </c>
      <c r="D11" s="58">
        <v>0</v>
      </c>
      <c r="E11" s="58">
        <v>1134102</v>
      </c>
      <c r="F11" s="58">
        <v>841846</v>
      </c>
      <c r="G11" s="58">
        <v>0</v>
      </c>
      <c r="H11" s="58">
        <v>884310</v>
      </c>
      <c r="I11" s="58">
        <v>964474</v>
      </c>
      <c r="J11" s="70">
        <v>0</v>
      </c>
      <c r="K11" s="58">
        <v>43096</v>
      </c>
      <c r="L11" s="58">
        <v>110550</v>
      </c>
      <c r="M11" s="58">
        <v>1391743</v>
      </c>
      <c r="N11" s="58">
        <v>172249</v>
      </c>
      <c r="O11" s="58">
        <v>5729069</v>
      </c>
      <c r="P11" s="58">
        <v>2548241</v>
      </c>
      <c r="Q11" s="58">
        <v>3484775</v>
      </c>
      <c r="R11" s="58">
        <v>1301873</v>
      </c>
      <c r="S11" s="58">
        <v>34770278</v>
      </c>
      <c r="T11" s="58">
        <v>3000</v>
      </c>
      <c r="U11" s="58">
        <v>846393</v>
      </c>
      <c r="V11" s="58">
        <v>0</v>
      </c>
      <c r="W11" s="58">
        <v>178156</v>
      </c>
      <c r="X11" s="58">
        <v>0</v>
      </c>
      <c r="Y11" s="58">
        <v>0</v>
      </c>
      <c r="Z11" s="58">
        <v>4147945</v>
      </c>
      <c r="AA11" s="58">
        <v>369586</v>
      </c>
      <c r="AB11" s="58">
        <v>1639092</v>
      </c>
      <c r="AC11" s="58">
        <v>122049</v>
      </c>
      <c r="AD11" s="58">
        <v>0</v>
      </c>
      <c r="AE11" s="58">
        <v>0</v>
      </c>
      <c r="AF11" s="58">
        <v>0</v>
      </c>
      <c r="AG11" s="58">
        <v>0</v>
      </c>
      <c r="AH11" s="58">
        <v>0</v>
      </c>
      <c r="AI11" s="58">
        <v>0</v>
      </c>
      <c r="AJ11" s="58">
        <v>0</v>
      </c>
      <c r="AK11" s="58">
        <v>0</v>
      </c>
      <c r="AL11" s="58">
        <v>0</v>
      </c>
      <c r="AM11" s="58">
        <v>0</v>
      </c>
      <c r="AN11" s="58">
        <v>442963</v>
      </c>
      <c r="AO11" s="61">
        <v>296264</v>
      </c>
    </row>
    <row r="12" spans="1:41" ht="14.25" x14ac:dyDescent="0.15">
      <c r="A12" s="62" t="s">
        <v>6</v>
      </c>
      <c r="B12" s="57">
        <f t="shared" si="1"/>
        <v>15000</v>
      </c>
      <c r="C12" s="58">
        <v>0</v>
      </c>
      <c r="D12" s="58">
        <v>0</v>
      </c>
      <c r="E12" s="58">
        <v>0</v>
      </c>
      <c r="F12" s="58">
        <v>0</v>
      </c>
      <c r="G12" s="58">
        <v>0</v>
      </c>
      <c r="H12" s="58">
        <v>0</v>
      </c>
      <c r="I12" s="58">
        <v>0</v>
      </c>
      <c r="J12" s="58">
        <v>0</v>
      </c>
      <c r="K12" s="70">
        <v>0</v>
      </c>
      <c r="L12" s="58">
        <v>0</v>
      </c>
      <c r="M12" s="58">
        <v>0</v>
      </c>
      <c r="N12" s="58">
        <v>0</v>
      </c>
      <c r="O12" s="58">
        <v>15000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10465530</v>
      </c>
      <c r="C13" s="58">
        <v>0</v>
      </c>
      <c r="D13" s="58">
        <v>0</v>
      </c>
      <c r="E13" s="58">
        <v>240493</v>
      </c>
      <c r="F13" s="58">
        <v>0</v>
      </c>
      <c r="G13" s="58">
        <v>0</v>
      </c>
      <c r="H13" s="58">
        <v>0</v>
      </c>
      <c r="I13" s="58">
        <v>0</v>
      </c>
      <c r="J13" s="58">
        <v>313000</v>
      </c>
      <c r="K13" s="58">
        <v>0</v>
      </c>
      <c r="L13" s="70">
        <v>0</v>
      </c>
      <c r="M13" s="58">
        <v>700000</v>
      </c>
      <c r="N13" s="58">
        <v>0</v>
      </c>
      <c r="O13" s="58">
        <v>0</v>
      </c>
      <c r="P13" s="58">
        <v>595000</v>
      </c>
      <c r="Q13" s="58">
        <v>1013813</v>
      </c>
      <c r="R13" s="58">
        <v>0</v>
      </c>
      <c r="S13" s="58">
        <v>3740189</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2231370</v>
      </c>
      <c r="AK13" s="58">
        <v>0</v>
      </c>
      <c r="AL13" s="58">
        <v>0</v>
      </c>
      <c r="AM13" s="58">
        <v>0</v>
      </c>
      <c r="AN13" s="58">
        <v>0</v>
      </c>
      <c r="AO13" s="61">
        <v>1631665</v>
      </c>
    </row>
    <row r="14" spans="1:41" ht="14.25" x14ac:dyDescent="0.15">
      <c r="A14" s="62" t="s">
        <v>12</v>
      </c>
      <c r="B14" s="57">
        <f t="shared" si="1"/>
        <v>36533694</v>
      </c>
      <c r="C14" s="58">
        <v>0</v>
      </c>
      <c r="D14" s="58">
        <v>0</v>
      </c>
      <c r="E14" s="58">
        <v>0</v>
      </c>
      <c r="F14" s="58">
        <v>22239</v>
      </c>
      <c r="G14" s="58">
        <v>0</v>
      </c>
      <c r="H14" s="58">
        <v>0</v>
      </c>
      <c r="I14" s="58">
        <v>1070955</v>
      </c>
      <c r="J14" s="58">
        <v>1048265</v>
      </c>
      <c r="K14" s="58">
        <v>228126</v>
      </c>
      <c r="L14" s="58">
        <v>0</v>
      </c>
      <c r="M14" s="70">
        <v>0</v>
      </c>
      <c r="N14" s="58">
        <v>0</v>
      </c>
      <c r="O14" s="58">
        <v>538643</v>
      </c>
      <c r="P14" s="58">
        <v>0</v>
      </c>
      <c r="Q14" s="58">
        <v>269155</v>
      </c>
      <c r="R14" s="58">
        <v>0</v>
      </c>
      <c r="S14" s="58">
        <v>30061044</v>
      </c>
      <c r="T14" s="58">
        <v>90633</v>
      </c>
      <c r="U14" s="58">
        <v>0</v>
      </c>
      <c r="V14" s="58">
        <v>0</v>
      </c>
      <c r="W14" s="58">
        <v>0</v>
      </c>
      <c r="X14" s="58">
        <v>0</v>
      </c>
      <c r="Y14" s="58">
        <v>0</v>
      </c>
      <c r="Z14" s="58">
        <v>25100</v>
      </c>
      <c r="AA14" s="58">
        <v>14000</v>
      </c>
      <c r="AB14" s="58">
        <v>2081973</v>
      </c>
      <c r="AC14" s="58">
        <v>0</v>
      </c>
      <c r="AD14" s="58">
        <v>0</v>
      </c>
      <c r="AE14" s="58">
        <v>0</v>
      </c>
      <c r="AF14" s="58">
        <v>0</v>
      </c>
      <c r="AG14" s="58">
        <v>0</v>
      </c>
      <c r="AH14" s="58">
        <v>0</v>
      </c>
      <c r="AI14" s="58">
        <v>0</v>
      </c>
      <c r="AJ14" s="58">
        <v>0</v>
      </c>
      <c r="AK14" s="58">
        <v>61000</v>
      </c>
      <c r="AL14" s="58">
        <v>0</v>
      </c>
      <c r="AM14" s="58">
        <v>0</v>
      </c>
      <c r="AN14" s="58">
        <v>870</v>
      </c>
      <c r="AO14" s="61">
        <v>1021691</v>
      </c>
    </row>
    <row r="15" spans="1:41" ht="14.25" x14ac:dyDescent="0.15">
      <c r="A15" s="62" t="s">
        <v>18</v>
      </c>
      <c r="B15" s="57">
        <f t="shared" si="1"/>
        <v>27618</v>
      </c>
      <c r="C15" s="58">
        <v>0</v>
      </c>
      <c r="D15" s="58">
        <v>0</v>
      </c>
      <c r="E15" s="58">
        <v>0</v>
      </c>
      <c r="F15" s="58">
        <v>0</v>
      </c>
      <c r="G15" s="58">
        <v>0</v>
      </c>
      <c r="H15" s="58">
        <v>0</v>
      </c>
      <c r="I15" s="58">
        <v>0</v>
      </c>
      <c r="J15" s="58">
        <v>27618</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65294998</v>
      </c>
      <c r="C16" s="58">
        <v>0</v>
      </c>
      <c r="D16" s="58">
        <v>0</v>
      </c>
      <c r="E16" s="58">
        <v>351147</v>
      </c>
      <c r="F16" s="58">
        <v>2643948</v>
      </c>
      <c r="G16" s="58">
        <v>277789</v>
      </c>
      <c r="H16" s="58">
        <v>107000</v>
      </c>
      <c r="I16" s="58">
        <v>3590349</v>
      </c>
      <c r="J16" s="58">
        <v>12153241</v>
      </c>
      <c r="K16" s="58">
        <v>72828</v>
      </c>
      <c r="L16" s="58">
        <v>1171898</v>
      </c>
      <c r="M16" s="58">
        <v>2774847</v>
      </c>
      <c r="N16" s="58">
        <v>173094</v>
      </c>
      <c r="O16" s="70">
        <v>0</v>
      </c>
      <c r="P16" s="58">
        <v>1201795</v>
      </c>
      <c r="Q16" s="58">
        <v>985719</v>
      </c>
      <c r="R16" s="58">
        <v>869541</v>
      </c>
      <c r="S16" s="58">
        <v>30666057</v>
      </c>
      <c r="T16" s="58">
        <v>6408</v>
      </c>
      <c r="U16" s="58">
        <v>381088</v>
      </c>
      <c r="V16" s="58">
        <v>0</v>
      </c>
      <c r="W16" s="58">
        <v>97363</v>
      </c>
      <c r="X16" s="58">
        <v>0</v>
      </c>
      <c r="Y16" s="58">
        <v>86700</v>
      </c>
      <c r="Z16" s="58">
        <v>395964</v>
      </c>
      <c r="AA16" s="58">
        <v>40000</v>
      </c>
      <c r="AB16" s="58">
        <v>535009</v>
      </c>
      <c r="AC16" s="58">
        <v>21090</v>
      </c>
      <c r="AD16" s="58">
        <v>0</v>
      </c>
      <c r="AE16" s="58">
        <v>0</v>
      </c>
      <c r="AF16" s="58">
        <v>0</v>
      </c>
      <c r="AG16" s="58">
        <v>0</v>
      </c>
      <c r="AH16" s="58">
        <v>0</v>
      </c>
      <c r="AI16" s="58">
        <v>0</v>
      </c>
      <c r="AJ16" s="58">
        <v>2046517</v>
      </c>
      <c r="AK16" s="58">
        <v>0</v>
      </c>
      <c r="AL16" s="58">
        <v>0</v>
      </c>
      <c r="AM16" s="58">
        <v>110000</v>
      </c>
      <c r="AN16" s="58">
        <v>72249</v>
      </c>
      <c r="AO16" s="61">
        <v>4463357</v>
      </c>
    </row>
    <row r="17" spans="1:41" ht="14.25" x14ac:dyDescent="0.15">
      <c r="A17" s="62" t="s">
        <v>5</v>
      </c>
      <c r="B17" s="57">
        <f t="shared" si="1"/>
        <v>4095757</v>
      </c>
      <c r="C17" s="58">
        <v>0</v>
      </c>
      <c r="D17" s="58">
        <v>0</v>
      </c>
      <c r="E17" s="58">
        <v>0</v>
      </c>
      <c r="F17" s="58">
        <v>0</v>
      </c>
      <c r="G17" s="58">
        <v>0</v>
      </c>
      <c r="H17" s="58">
        <v>0</v>
      </c>
      <c r="I17" s="58">
        <v>19382</v>
      </c>
      <c r="J17" s="58">
        <v>665177</v>
      </c>
      <c r="K17" s="58">
        <v>0</v>
      </c>
      <c r="L17" s="58">
        <v>0</v>
      </c>
      <c r="M17" s="58">
        <v>0</v>
      </c>
      <c r="N17" s="58">
        <v>0</v>
      </c>
      <c r="O17" s="58">
        <v>0</v>
      </c>
      <c r="P17" s="70">
        <v>0</v>
      </c>
      <c r="Q17" s="58">
        <v>3411198</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20903837</v>
      </c>
      <c r="C18" s="58">
        <v>0</v>
      </c>
      <c r="D18" s="58">
        <v>0</v>
      </c>
      <c r="E18" s="58">
        <v>0</v>
      </c>
      <c r="F18" s="58">
        <v>15483</v>
      </c>
      <c r="G18" s="58">
        <v>0</v>
      </c>
      <c r="H18" s="58">
        <v>90603</v>
      </c>
      <c r="I18" s="58">
        <v>1313407</v>
      </c>
      <c r="J18" s="58">
        <v>9648</v>
      </c>
      <c r="K18" s="58">
        <v>0</v>
      </c>
      <c r="L18" s="58">
        <v>475000</v>
      </c>
      <c r="M18" s="58">
        <v>10739989</v>
      </c>
      <c r="N18" s="58">
        <v>54361</v>
      </c>
      <c r="O18" s="58">
        <v>1026792</v>
      </c>
      <c r="P18" s="58">
        <v>375114</v>
      </c>
      <c r="Q18" s="70">
        <v>0</v>
      </c>
      <c r="R18" s="58">
        <v>54361</v>
      </c>
      <c r="S18" s="58">
        <v>5424285</v>
      </c>
      <c r="T18" s="58">
        <v>0</v>
      </c>
      <c r="U18" s="58">
        <v>0</v>
      </c>
      <c r="V18" s="58">
        <v>0</v>
      </c>
      <c r="W18" s="58">
        <v>0</v>
      </c>
      <c r="X18" s="58">
        <v>0</v>
      </c>
      <c r="Y18" s="58">
        <v>0</v>
      </c>
      <c r="Z18" s="58">
        <v>736000</v>
      </c>
      <c r="AA18" s="58">
        <v>0</v>
      </c>
      <c r="AB18" s="58">
        <v>0</v>
      </c>
      <c r="AC18" s="58">
        <v>0</v>
      </c>
      <c r="AD18" s="58">
        <v>0</v>
      </c>
      <c r="AE18" s="58">
        <v>0</v>
      </c>
      <c r="AF18" s="58">
        <v>0</v>
      </c>
      <c r="AG18" s="58">
        <v>0</v>
      </c>
      <c r="AH18" s="58">
        <v>0</v>
      </c>
      <c r="AI18" s="58">
        <v>0</v>
      </c>
      <c r="AJ18" s="58">
        <v>278723</v>
      </c>
      <c r="AK18" s="58">
        <v>0</v>
      </c>
      <c r="AL18" s="58">
        <v>0</v>
      </c>
      <c r="AM18" s="58">
        <v>0</v>
      </c>
      <c r="AN18" s="58">
        <v>0</v>
      </c>
      <c r="AO18" s="61">
        <v>310071</v>
      </c>
    </row>
    <row r="19" spans="1:41" ht="14.25" x14ac:dyDescent="0.15">
      <c r="A19" s="62" t="s">
        <v>9</v>
      </c>
      <c r="B19" s="57">
        <f t="shared" si="1"/>
        <v>9979008</v>
      </c>
      <c r="C19" s="58">
        <v>0</v>
      </c>
      <c r="D19" s="58">
        <v>0</v>
      </c>
      <c r="E19" s="58">
        <v>0</v>
      </c>
      <c r="F19" s="58">
        <v>96000</v>
      </c>
      <c r="G19" s="58">
        <v>65467</v>
      </c>
      <c r="H19" s="58">
        <v>40588</v>
      </c>
      <c r="I19" s="58">
        <v>20372</v>
      </c>
      <c r="J19" s="58">
        <v>517838</v>
      </c>
      <c r="K19" s="58">
        <v>0</v>
      </c>
      <c r="L19" s="58">
        <v>580607</v>
      </c>
      <c r="M19" s="58">
        <v>0</v>
      </c>
      <c r="N19" s="58">
        <v>24354</v>
      </c>
      <c r="O19" s="58">
        <v>2417560</v>
      </c>
      <c r="P19" s="58">
        <v>24354</v>
      </c>
      <c r="Q19" s="58">
        <v>525711</v>
      </c>
      <c r="R19" s="70">
        <v>0</v>
      </c>
      <c r="S19" s="58">
        <v>4173904</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1400582</v>
      </c>
      <c r="AK19" s="58">
        <v>0</v>
      </c>
      <c r="AL19" s="58">
        <v>0</v>
      </c>
      <c r="AM19" s="58">
        <v>0</v>
      </c>
      <c r="AN19" s="58">
        <v>37238</v>
      </c>
      <c r="AO19" s="61">
        <v>54433</v>
      </c>
    </row>
    <row r="20" spans="1:41" ht="14.25" x14ac:dyDescent="0.15">
      <c r="A20" s="62" t="s">
        <v>14</v>
      </c>
      <c r="B20" s="57">
        <f>SUM(C20:AO20)</f>
        <v>274746261</v>
      </c>
      <c r="C20" s="58">
        <v>0</v>
      </c>
      <c r="D20" s="58">
        <v>653402</v>
      </c>
      <c r="E20" s="58">
        <v>1133356</v>
      </c>
      <c r="F20" s="58">
        <v>2807043</v>
      </c>
      <c r="G20" s="58">
        <v>961902</v>
      </c>
      <c r="H20" s="58">
        <v>2717118</v>
      </c>
      <c r="I20" s="58">
        <v>83577146</v>
      </c>
      <c r="J20" s="58">
        <v>64969820</v>
      </c>
      <c r="K20" s="58">
        <v>3283612</v>
      </c>
      <c r="L20" s="58">
        <v>9931683</v>
      </c>
      <c r="M20" s="58">
        <v>13307225</v>
      </c>
      <c r="N20" s="58">
        <v>27618</v>
      </c>
      <c r="O20" s="58">
        <v>36952712</v>
      </c>
      <c r="P20" s="58">
        <v>1104953</v>
      </c>
      <c r="Q20" s="58">
        <v>14830180</v>
      </c>
      <c r="R20" s="58">
        <v>1311483</v>
      </c>
      <c r="S20" s="70">
        <v>0</v>
      </c>
      <c r="T20" s="58">
        <v>640905</v>
      </c>
      <c r="U20" s="58">
        <v>2306010</v>
      </c>
      <c r="V20" s="58">
        <v>0</v>
      </c>
      <c r="W20" s="58">
        <v>441564</v>
      </c>
      <c r="X20" s="58">
        <v>10669</v>
      </c>
      <c r="Y20" s="58">
        <v>83808</v>
      </c>
      <c r="Z20" s="58">
        <v>5554310</v>
      </c>
      <c r="AA20" s="58">
        <v>3366698</v>
      </c>
      <c r="AB20" s="58">
        <v>1861300</v>
      </c>
      <c r="AC20" s="58">
        <v>202797</v>
      </c>
      <c r="AD20" s="58">
        <v>0</v>
      </c>
      <c r="AE20" s="58">
        <v>0</v>
      </c>
      <c r="AF20" s="58">
        <v>0</v>
      </c>
      <c r="AG20" s="58">
        <v>71000</v>
      </c>
      <c r="AH20" s="58">
        <v>0</v>
      </c>
      <c r="AI20" s="58">
        <v>0</v>
      </c>
      <c r="AJ20" s="58">
        <v>4748645</v>
      </c>
      <c r="AK20" s="58">
        <v>3381000</v>
      </c>
      <c r="AL20" s="58">
        <v>0</v>
      </c>
      <c r="AM20" s="58">
        <v>2958042</v>
      </c>
      <c r="AN20" s="58">
        <v>3059123</v>
      </c>
      <c r="AO20" s="61">
        <v>8491137</v>
      </c>
    </row>
    <row r="21" spans="1:41" ht="14.25" x14ac:dyDescent="0.15">
      <c r="A21" s="63" t="s">
        <v>22</v>
      </c>
      <c r="B21" s="57">
        <f t="shared" ref="B21:B42" si="2">SUM(C21:AO21)</f>
        <v>560168</v>
      </c>
      <c r="C21" s="58">
        <v>0</v>
      </c>
      <c r="D21" s="58">
        <v>0</v>
      </c>
      <c r="E21" s="58">
        <v>145453</v>
      </c>
      <c r="F21" s="58">
        <v>0</v>
      </c>
      <c r="G21" s="58">
        <v>0</v>
      </c>
      <c r="H21" s="58">
        <v>0</v>
      </c>
      <c r="I21" s="58">
        <v>218620</v>
      </c>
      <c r="J21" s="58">
        <v>0</v>
      </c>
      <c r="K21" s="58">
        <v>0</v>
      </c>
      <c r="L21" s="58">
        <v>0</v>
      </c>
      <c r="M21" s="58">
        <v>0</v>
      </c>
      <c r="N21" s="58">
        <v>0</v>
      </c>
      <c r="O21" s="58">
        <v>0</v>
      </c>
      <c r="P21" s="58">
        <v>0</v>
      </c>
      <c r="Q21" s="58">
        <v>0</v>
      </c>
      <c r="R21" s="58">
        <v>0</v>
      </c>
      <c r="S21" s="58">
        <v>0</v>
      </c>
      <c r="T21" s="70">
        <v>0</v>
      </c>
      <c r="U21" s="58">
        <v>116614</v>
      </c>
      <c r="V21" s="58">
        <v>0</v>
      </c>
      <c r="W21" s="58">
        <v>0</v>
      </c>
      <c r="X21" s="58">
        <v>0</v>
      </c>
      <c r="Y21" s="58">
        <v>0</v>
      </c>
      <c r="Z21" s="58">
        <v>0</v>
      </c>
      <c r="AA21" s="58">
        <v>0</v>
      </c>
      <c r="AB21" s="58">
        <v>79481</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2"/>
        <v>3810407</v>
      </c>
      <c r="C22" s="58">
        <v>0</v>
      </c>
      <c r="D22" s="58">
        <v>0</v>
      </c>
      <c r="E22" s="58">
        <v>0</v>
      </c>
      <c r="F22" s="58">
        <v>0</v>
      </c>
      <c r="G22" s="58">
        <v>0</v>
      </c>
      <c r="H22" s="58">
        <v>0</v>
      </c>
      <c r="I22" s="58">
        <v>100000</v>
      </c>
      <c r="J22" s="58">
        <v>185050</v>
      </c>
      <c r="K22" s="58">
        <v>0</v>
      </c>
      <c r="L22" s="58">
        <v>0</v>
      </c>
      <c r="M22" s="58">
        <v>35952</v>
      </c>
      <c r="N22" s="58">
        <v>0</v>
      </c>
      <c r="O22" s="58">
        <v>0</v>
      </c>
      <c r="P22" s="58">
        <v>0</v>
      </c>
      <c r="Q22" s="58">
        <v>0</v>
      </c>
      <c r="R22" s="58">
        <v>0</v>
      </c>
      <c r="S22" s="58">
        <v>1470726</v>
      </c>
      <c r="T22" s="58">
        <v>1554025</v>
      </c>
      <c r="U22" s="70">
        <v>0</v>
      </c>
      <c r="V22" s="58">
        <v>0</v>
      </c>
      <c r="W22" s="58">
        <v>18292</v>
      </c>
      <c r="X22" s="58">
        <v>0</v>
      </c>
      <c r="Y22" s="58">
        <v>0</v>
      </c>
      <c r="Z22" s="58">
        <v>123686</v>
      </c>
      <c r="AA22" s="58">
        <v>0</v>
      </c>
      <c r="AB22" s="58">
        <v>322676</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2"/>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2"/>
        <v>221085</v>
      </c>
      <c r="C24" s="58">
        <v>0</v>
      </c>
      <c r="D24" s="58">
        <v>0</v>
      </c>
      <c r="E24" s="58">
        <v>11085</v>
      </c>
      <c r="F24" s="58">
        <v>150000</v>
      </c>
      <c r="G24" s="58">
        <v>0</v>
      </c>
      <c r="H24" s="58">
        <v>0</v>
      </c>
      <c r="I24" s="58">
        <v>0</v>
      </c>
      <c r="J24" s="58">
        <v>0</v>
      </c>
      <c r="K24" s="58">
        <v>0</v>
      </c>
      <c r="L24" s="58">
        <v>0</v>
      </c>
      <c r="M24" s="58">
        <v>0</v>
      </c>
      <c r="N24" s="58">
        <v>0</v>
      </c>
      <c r="O24" s="58">
        <v>0</v>
      </c>
      <c r="P24" s="58">
        <v>0</v>
      </c>
      <c r="Q24" s="58">
        <v>0</v>
      </c>
      <c r="R24" s="58">
        <v>0</v>
      </c>
      <c r="S24" s="58">
        <v>60000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2"/>
        <v>4000</v>
      </c>
      <c r="C25" s="58">
        <v>0</v>
      </c>
      <c r="D25" s="58">
        <v>0</v>
      </c>
      <c r="E25" s="58">
        <v>0</v>
      </c>
      <c r="F25" s="58">
        <v>0</v>
      </c>
      <c r="G25" s="58">
        <v>0</v>
      </c>
      <c r="H25" s="58">
        <v>4000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2"/>
        <v>445830</v>
      </c>
      <c r="C26" s="58">
        <v>0</v>
      </c>
      <c r="D26" s="58">
        <v>0</v>
      </c>
      <c r="E26" s="58">
        <v>0</v>
      </c>
      <c r="F26" s="58">
        <v>0</v>
      </c>
      <c r="G26" s="58">
        <v>0</v>
      </c>
      <c r="H26" s="58">
        <v>0</v>
      </c>
      <c r="I26" s="58">
        <v>445830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2"/>
        <v>956857</v>
      </c>
      <c r="C27" s="58">
        <v>0</v>
      </c>
      <c r="D27" s="58">
        <v>0</v>
      </c>
      <c r="E27" s="58">
        <v>100000</v>
      </c>
      <c r="F27" s="58">
        <v>0</v>
      </c>
      <c r="G27" s="58">
        <v>0</v>
      </c>
      <c r="H27" s="58">
        <v>0</v>
      </c>
      <c r="I27" s="58">
        <v>312000</v>
      </c>
      <c r="J27" s="58">
        <v>21701</v>
      </c>
      <c r="K27" s="58">
        <v>0</v>
      </c>
      <c r="L27" s="58">
        <v>0</v>
      </c>
      <c r="M27" s="58">
        <v>139128</v>
      </c>
      <c r="N27" s="58">
        <v>0</v>
      </c>
      <c r="O27" s="58">
        <v>4000</v>
      </c>
      <c r="P27" s="58">
        <v>0</v>
      </c>
      <c r="Q27" s="58">
        <v>0</v>
      </c>
      <c r="R27" s="58">
        <v>0</v>
      </c>
      <c r="S27" s="58">
        <v>84090</v>
      </c>
      <c r="T27" s="58">
        <v>79481</v>
      </c>
      <c r="U27" s="58">
        <v>38992</v>
      </c>
      <c r="V27" s="58">
        <v>0</v>
      </c>
      <c r="W27" s="58">
        <v>1285</v>
      </c>
      <c r="X27" s="58">
        <v>0</v>
      </c>
      <c r="Y27" s="58">
        <v>0</v>
      </c>
      <c r="Z27" s="70">
        <v>0</v>
      </c>
      <c r="AA27" s="58">
        <v>0</v>
      </c>
      <c r="AB27" s="58">
        <v>141180</v>
      </c>
      <c r="AC27" s="58">
        <v>0</v>
      </c>
      <c r="AD27" s="58">
        <v>0</v>
      </c>
      <c r="AE27" s="58">
        <v>0</v>
      </c>
      <c r="AF27" s="58">
        <v>0</v>
      </c>
      <c r="AG27" s="58">
        <v>0</v>
      </c>
      <c r="AH27" s="58">
        <v>0</v>
      </c>
      <c r="AI27" s="58">
        <v>0</v>
      </c>
      <c r="AJ27" s="58">
        <v>0</v>
      </c>
      <c r="AK27" s="58">
        <v>0</v>
      </c>
      <c r="AL27" s="58">
        <v>0</v>
      </c>
      <c r="AM27" s="58">
        <v>0</v>
      </c>
      <c r="AN27" s="58">
        <v>5000</v>
      </c>
      <c r="AO27" s="61">
        <v>30000</v>
      </c>
    </row>
    <row r="28" spans="1:41" ht="14.25" x14ac:dyDescent="0.15">
      <c r="A28" s="63" t="s">
        <v>20</v>
      </c>
      <c r="B28" s="57">
        <f t="shared" si="2"/>
        <v>1254109</v>
      </c>
      <c r="C28" s="58">
        <v>0</v>
      </c>
      <c r="D28" s="58">
        <v>0</v>
      </c>
      <c r="E28" s="58">
        <v>0</v>
      </c>
      <c r="F28" s="58">
        <v>163000</v>
      </c>
      <c r="G28" s="58">
        <v>0</v>
      </c>
      <c r="H28" s="58">
        <v>0</v>
      </c>
      <c r="I28" s="58">
        <v>0</v>
      </c>
      <c r="J28" s="58">
        <v>0</v>
      </c>
      <c r="K28" s="58">
        <v>0</v>
      </c>
      <c r="L28" s="58">
        <v>0</v>
      </c>
      <c r="M28" s="58">
        <v>0</v>
      </c>
      <c r="N28" s="58">
        <v>0</v>
      </c>
      <c r="O28" s="58">
        <v>7000</v>
      </c>
      <c r="P28" s="58">
        <v>0</v>
      </c>
      <c r="Q28" s="58">
        <v>0</v>
      </c>
      <c r="R28" s="58">
        <v>0</v>
      </c>
      <c r="S28" s="58">
        <v>416586</v>
      </c>
      <c r="T28" s="58">
        <v>454023</v>
      </c>
      <c r="U28" s="58">
        <v>0</v>
      </c>
      <c r="V28" s="58">
        <v>0</v>
      </c>
      <c r="W28" s="58">
        <v>0</v>
      </c>
      <c r="X28" s="58">
        <v>0</v>
      </c>
      <c r="Y28" s="58">
        <v>0</v>
      </c>
      <c r="Z28" s="58">
        <v>45000</v>
      </c>
      <c r="AA28" s="70">
        <v>0</v>
      </c>
      <c r="AB28" s="58">
        <v>0</v>
      </c>
      <c r="AC28" s="58">
        <v>0</v>
      </c>
      <c r="AD28" s="58">
        <v>0</v>
      </c>
      <c r="AE28" s="58">
        <v>0</v>
      </c>
      <c r="AF28" s="58">
        <v>0</v>
      </c>
      <c r="AG28" s="58">
        <v>0</v>
      </c>
      <c r="AH28" s="58">
        <v>0</v>
      </c>
      <c r="AI28" s="58">
        <v>0</v>
      </c>
      <c r="AJ28" s="58">
        <v>0</v>
      </c>
      <c r="AK28" s="58">
        <v>168500</v>
      </c>
      <c r="AL28" s="58">
        <v>0</v>
      </c>
      <c r="AM28" s="58">
        <v>0</v>
      </c>
      <c r="AN28" s="58">
        <v>0</v>
      </c>
      <c r="AO28" s="61">
        <v>0</v>
      </c>
    </row>
    <row r="29" spans="1:41" ht="14.25" x14ac:dyDescent="0.15">
      <c r="A29" s="63" t="s">
        <v>24</v>
      </c>
      <c r="B29" s="57">
        <f t="shared" si="2"/>
        <v>4278722</v>
      </c>
      <c r="C29" s="58">
        <v>0</v>
      </c>
      <c r="D29" s="58">
        <v>0</v>
      </c>
      <c r="E29" s="58">
        <v>0</v>
      </c>
      <c r="F29" s="58">
        <v>0</v>
      </c>
      <c r="G29" s="58">
        <v>0</v>
      </c>
      <c r="H29" s="58">
        <v>0</v>
      </c>
      <c r="I29" s="58">
        <v>141000</v>
      </c>
      <c r="J29" s="58">
        <v>80000</v>
      </c>
      <c r="K29" s="58">
        <v>0</v>
      </c>
      <c r="L29" s="58">
        <v>0</v>
      </c>
      <c r="M29" s="58">
        <v>3745918</v>
      </c>
      <c r="N29" s="58">
        <v>0</v>
      </c>
      <c r="O29" s="58">
        <v>0</v>
      </c>
      <c r="P29" s="58">
        <v>0</v>
      </c>
      <c r="Q29" s="58">
        <v>0</v>
      </c>
      <c r="R29" s="58">
        <v>0</v>
      </c>
      <c r="S29" s="58">
        <v>0</v>
      </c>
      <c r="T29" s="58">
        <v>0</v>
      </c>
      <c r="U29" s="58">
        <v>156596</v>
      </c>
      <c r="V29" s="58">
        <v>0</v>
      </c>
      <c r="W29" s="58">
        <v>0</v>
      </c>
      <c r="X29" s="58">
        <v>0</v>
      </c>
      <c r="Y29" s="58">
        <v>0</v>
      </c>
      <c r="Z29" s="58">
        <v>155208</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2"/>
        <v>816608</v>
      </c>
      <c r="C30" s="58">
        <v>0</v>
      </c>
      <c r="D30" s="58">
        <v>0</v>
      </c>
      <c r="E30" s="58">
        <v>0</v>
      </c>
      <c r="F30" s="58">
        <v>0</v>
      </c>
      <c r="G30" s="58">
        <v>0</v>
      </c>
      <c r="H30" s="58">
        <v>0</v>
      </c>
      <c r="I30" s="58">
        <v>109000</v>
      </c>
      <c r="J30" s="58">
        <v>474423</v>
      </c>
      <c r="K30" s="58">
        <v>0</v>
      </c>
      <c r="L30" s="58">
        <v>0</v>
      </c>
      <c r="M30" s="58">
        <v>1379</v>
      </c>
      <c r="N30" s="58">
        <v>0</v>
      </c>
      <c r="O30" s="58">
        <v>26500</v>
      </c>
      <c r="P30" s="58">
        <v>0</v>
      </c>
      <c r="Q30" s="58">
        <v>0</v>
      </c>
      <c r="R30" s="58">
        <v>0</v>
      </c>
      <c r="S30" s="58">
        <v>205306</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2"/>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2"/>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2"/>
        <v>75851</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75846</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5</v>
      </c>
      <c r="AN34" s="58">
        <v>0</v>
      </c>
      <c r="AO34" s="61">
        <v>0</v>
      </c>
    </row>
    <row r="35" spans="1:41" ht="14.25" x14ac:dyDescent="0.15">
      <c r="A35" s="65" t="s">
        <v>85</v>
      </c>
      <c r="B35" s="57">
        <f t="shared" si="2"/>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2"/>
        <v>45510344</v>
      </c>
      <c r="C37" s="58">
        <v>0</v>
      </c>
      <c r="D37" s="58">
        <v>0</v>
      </c>
      <c r="E37" s="58">
        <v>0</v>
      </c>
      <c r="F37" s="58">
        <v>0</v>
      </c>
      <c r="G37" s="58">
        <v>0</v>
      </c>
      <c r="H37" s="58">
        <v>0</v>
      </c>
      <c r="I37" s="58">
        <v>1535204</v>
      </c>
      <c r="J37" s="58">
        <v>1767065</v>
      </c>
      <c r="K37" s="58">
        <v>0</v>
      </c>
      <c r="L37" s="58">
        <v>0</v>
      </c>
      <c r="M37" s="58">
        <v>0</v>
      </c>
      <c r="N37" s="58">
        <v>0</v>
      </c>
      <c r="O37" s="58">
        <v>966641</v>
      </c>
      <c r="P37" s="58">
        <v>0</v>
      </c>
      <c r="Q37" s="58">
        <v>5669642</v>
      </c>
      <c r="R37" s="58">
        <v>0</v>
      </c>
      <c r="S37" s="58">
        <v>29828157</v>
      </c>
      <c r="T37" s="58">
        <v>0</v>
      </c>
      <c r="U37" s="58">
        <v>56426</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324931</v>
      </c>
      <c r="AN37" s="58">
        <v>0</v>
      </c>
      <c r="AO37" s="61">
        <v>5362278</v>
      </c>
    </row>
    <row r="38" spans="1:41" ht="14.25" x14ac:dyDescent="0.15">
      <c r="A38" s="65" t="s">
        <v>37</v>
      </c>
      <c r="B38" s="57">
        <f t="shared" si="2"/>
        <v>3610500</v>
      </c>
      <c r="C38" s="58">
        <v>0</v>
      </c>
      <c r="D38" s="58">
        <v>0</v>
      </c>
      <c r="E38" s="58">
        <v>0</v>
      </c>
      <c r="F38" s="58">
        <v>0</v>
      </c>
      <c r="G38" s="58">
        <v>0</v>
      </c>
      <c r="H38" s="58">
        <v>0</v>
      </c>
      <c r="I38" s="58">
        <v>0</v>
      </c>
      <c r="J38" s="58">
        <v>0</v>
      </c>
      <c r="K38" s="58">
        <v>0</v>
      </c>
      <c r="L38" s="58">
        <v>0</v>
      </c>
      <c r="M38" s="58">
        <v>3369500</v>
      </c>
      <c r="N38" s="58">
        <v>0</v>
      </c>
      <c r="O38" s="58">
        <v>0</v>
      </c>
      <c r="P38" s="58">
        <v>0</v>
      </c>
      <c r="Q38" s="58">
        <v>0</v>
      </c>
      <c r="R38" s="58">
        <v>0</v>
      </c>
      <c r="S38" s="58">
        <v>241000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2"/>
        <v>1991598</v>
      </c>
      <c r="C40" s="58">
        <v>0</v>
      </c>
      <c r="D40" s="58">
        <v>0</v>
      </c>
      <c r="E40" s="58">
        <v>0</v>
      </c>
      <c r="F40" s="58">
        <v>0</v>
      </c>
      <c r="G40" s="58">
        <v>0</v>
      </c>
      <c r="H40" s="58">
        <v>0</v>
      </c>
      <c r="I40" s="58">
        <v>0</v>
      </c>
      <c r="J40" s="58">
        <v>0</v>
      </c>
      <c r="K40" s="58">
        <v>0</v>
      </c>
      <c r="L40" s="58">
        <v>0</v>
      </c>
      <c r="M40" s="58">
        <v>0</v>
      </c>
      <c r="N40" s="58">
        <v>0</v>
      </c>
      <c r="O40" s="58">
        <v>235000</v>
      </c>
      <c r="P40" s="58">
        <v>0</v>
      </c>
      <c r="Q40" s="58">
        <v>0</v>
      </c>
      <c r="R40" s="58">
        <v>0</v>
      </c>
      <c r="S40" s="58">
        <v>1726593</v>
      </c>
      <c r="T40" s="58">
        <v>0</v>
      </c>
      <c r="U40" s="58">
        <v>0</v>
      </c>
      <c r="V40" s="58">
        <v>0</v>
      </c>
      <c r="W40" s="58">
        <v>0</v>
      </c>
      <c r="X40" s="58">
        <v>0</v>
      </c>
      <c r="Y40" s="58">
        <v>0</v>
      </c>
      <c r="Z40" s="58">
        <v>0</v>
      </c>
      <c r="AA40" s="58">
        <v>0</v>
      </c>
      <c r="AB40" s="58">
        <v>0</v>
      </c>
      <c r="AC40" s="58">
        <v>0</v>
      </c>
      <c r="AD40" s="58">
        <v>0</v>
      </c>
      <c r="AE40" s="58">
        <v>0</v>
      </c>
      <c r="AF40" s="58">
        <v>0</v>
      </c>
      <c r="AG40" s="58">
        <v>30005</v>
      </c>
      <c r="AH40" s="58">
        <v>0</v>
      </c>
      <c r="AI40" s="58">
        <v>0</v>
      </c>
      <c r="AJ40" s="58">
        <v>0</v>
      </c>
      <c r="AK40" s="58">
        <v>0</v>
      </c>
      <c r="AL40" s="58">
        <v>0</v>
      </c>
      <c r="AM40" s="70">
        <v>0</v>
      </c>
      <c r="AN40" s="58">
        <v>0</v>
      </c>
      <c r="AO40" s="61">
        <v>0</v>
      </c>
    </row>
    <row r="41" spans="1:41" ht="14.25" x14ac:dyDescent="0.15">
      <c r="A41" s="65" t="s">
        <v>34</v>
      </c>
      <c r="B41" s="57">
        <f t="shared" si="2"/>
        <v>2035795</v>
      </c>
      <c r="C41" s="58">
        <v>0</v>
      </c>
      <c r="D41" s="58">
        <v>0</v>
      </c>
      <c r="E41" s="58">
        <v>0</v>
      </c>
      <c r="F41" s="58">
        <v>0</v>
      </c>
      <c r="G41" s="58">
        <v>54598</v>
      </c>
      <c r="H41" s="58">
        <v>55000</v>
      </c>
      <c r="I41" s="58">
        <v>650058</v>
      </c>
      <c r="J41" s="58">
        <v>345442</v>
      </c>
      <c r="K41" s="58">
        <v>0</v>
      </c>
      <c r="L41" s="58">
        <v>0</v>
      </c>
      <c r="M41" s="58">
        <v>0</v>
      </c>
      <c r="N41" s="58">
        <v>0</v>
      </c>
      <c r="O41" s="58">
        <v>309094</v>
      </c>
      <c r="P41" s="58">
        <v>0</v>
      </c>
      <c r="Q41" s="58">
        <v>0</v>
      </c>
      <c r="R41" s="58">
        <v>45688</v>
      </c>
      <c r="S41" s="58">
        <v>300915</v>
      </c>
      <c r="T41" s="58">
        <v>0</v>
      </c>
      <c r="U41" s="58">
        <v>0</v>
      </c>
      <c r="V41" s="58">
        <v>0</v>
      </c>
      <c r="W41" s="58">
        <v>0</v>
      </c>
      <c r="X41" s="58">
        <v>0</v>
      </c>
      <c r="Y41" s="58">
        <v>275000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2"/>
        <v>77934768</v>
      </c>
      <c r="C42" s="68">
        <v>0</v>
      </c>
      <c r="D42" s="68">
        <v>0</v>
      </c>
      <c r="E42" s="68">
        <v>737870</v>
      </c>
      <c r="F42" s="68">
        <v>449813</v>
      </c>
      <c r="G42" s="68">
        <v>108875</v>
      </c>
      <c r="H42" s="68">
        <v>25000</v>
      </c>
      <c r="I42" s="68">
        <v>11237153</v>
      </c>
      <c r="J42" s="68">
        <v>5870040</v>
      </c>
      <c r="K42" s="68">
        <v>0</v>
      </c>
      <c r="L42" s="68">
        <v>1663889</v>
      </c>
      <c r="M42" s="68">
        <v>2179906</v>
      </c>
      <c r="N42" s="68">
        <v>82355</v>
      </c>
      <c r="O42" s="68">
        <v>10224373</v>
      </c>
      <c r="P42" s="68">
        <v>325831</v>
      </c>
      <c r="Q42" s="68">
        <v>1002634</v>
      </c>
      <c r="R42" s="68">
        <v>289607</v>
      </c>
      <c r="S42" s="68">
        <v>40338876</v>
      </c>
      <c r="T42" s="68">
        <v>0</v>
      </c>
      <c r="U42" s="68">
        <v>0</v>
      </c>
      <c r="V42" s="68">
        <v>0</v>
      </c>
      <c r="W42" s="68">
        <v>0</v>
      </c>
      <c r="X42" s="68">
        <v>0</v>
      </c>
      <c r="Y42" s="68">
        <v>0</v>
      </c>
      <c r="Z42" s="68">
        <v>50</v>
      </c>
      <c r="AA42" s="68">
        <v>100000</v>
      </c>
      <c r="AB42" s="68">
        <v>0</v>
      </c>
      <c r="AC42" s="68">
        <v>11170</v>
      </c>
      <c r="AD42" s="68">
        <v>0</v>
      </c>
      <c r="AE42" s="68">
        <v>0</v>
      </c>
      <c r="AF42" s="68">
        <v>0</v>
      </c>
      <c r="AG42" s="68">
        <v>0</v>
      </c>
      <c r="AH42" s="68">
        <v>0</v>
      </c>
      <c r="AI42" s="68">
        <v>0</v>
      </c>
      <c r="AJ42" s="68">
        <v>3019264</v>
      </c>
      <c r="AK42" s="68">
        <v>100554</v>
      </c>
      <c r="AL42" s="68">
        <v>0</v>
      </c>
      <c r="AM42" s="68">
        <v>0</v>
      </c>
      <c r="AN42" s="68">
        <v>167508</v>
      </c>
      <c r="AO42" s="74">
        <v>0</v>
      </c>
    </row>
    <row r="44" spans="1:41" x14ac:dyDescent="0.15">
      <c r="C44" s="7" t="s">
        <v>90</v>
      </c>
    </row>
    <row r="45" spans="1:41" x14ac:dyDescent="0.15">
      <c r="C45" s="7" t="s">
        <v>91</v>
      </c>
    </row>
  </sheetData>
  <phoneticPr fontId="3"/>
  <hyperlinks>
    <hyperlink ref="A1" location="Guidance!A1" display="Guidance sheet (link)" xr:uid="{00000000-0004-0000-1400-000000000000}"/>
  </hyperlinks>
  <pageMargins left="0.35433070866141736" right="0.27559055118110237" top="0.43307086614173229" bottom="0.47244094488188981" header="0.23622047244094491" footer="0.19685039370078741"/>
  <pageSetup paperSize="8" scale="74" orientation="landscape" verticalDpi="0"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dimension ref="A1:AO45"/>
  <sheetViews>
    <sheetView zoomScale="80" zoomScaleNormal="80" workbookViewId="0">
      <pane xSplit="2" ySplit="3" topLeftCell="C4" activePane="bottomRight" state="frozen"/>
      <selection pane="topRight"/>
      <selection pane="bottomLeft"/>
      <selection pane="bottomRight"/>
    </sheetView>
  </sheetViews>
  <sheetFormatPr defaultColWidth="9" defaultRowHeight="15" x14ac:dyDescent="0.15"/>
  <cols>
    <col min="1" max="1" width="17.125" style="12" customWidth="1"/>
    <col min="2" max="2" width="13.875" style="6" customWidth="1"/>
    <col min="3" max="3" width="0.5" style="11" customWidth="1"/>
    <col min="4" max="20" width="11.625" style="11" customWidth="1"/>
    <col min="21" max="21" width="11.625" style="13" customWidth="1"/>
    <col min="22" max="32" width="11.625" style="11" customWidth="1"/>
    <col min="33" max="35" width="11.625" style="7" customWidth="1"/>
    <col min="36" max="41" width="11.625" style="11" customWidth="1"/>
    <col min="42" max="16384" width="9" style="7"/>
  </cols>
  <sheetData>
    <row r="1" spans="1:41" ht="26.25" x14ac:dyDescent="0.15">
      <c r="A1" s="87" t="s">
        <v>236</v>
      </c>
      <c r="B1" s="87"/>
      <c r="C1" s="88" t="s">
        <v>252</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6" customFormat="1" ht="25.5" customHeight="1" x14ac:dyDescent="0.15">
      <c r="A3" s="49" t="s">
        <v>152</v>
      </c>
      <c r="B3" s="93" t="s">
        <v>267</v>
      </c>
      <c r="C3" s="56">
        <f t="shared" ref="C3:AO3" si="0">SUM(C4:C42)</f>
        <v>0</v>
      </c>
      <c r="D3" s="56">
        <f t="shared" si="0"/>
        <v>482611654</v>
      </c>
      <c r="E3" s="56">
        <f t="shared" si="0"/>
        <v>6365603</v>
      </c>
      <c r="F3" s="56">
        <f t="shared" si="0"/>
        <v>7045504</v>
      </c>
      <c r="G3" s="56">
        <f t="shared" si="0"/>
        <v>3728306</v>
      </c>
      <c r="H3" s="56">
        <f t="shared" si="0"/>
        <v>3719717</v>
      </c>
      <c r="I3" s="56">
        <f t="shared" si="0"/>
        <v>67313514</v>
      </c>
      <c r="J3" s="56">
        <f t="shared" si="0"/>
        <v>71579172</v>
      </c>
      <c r="K3" s="56">
        <f t="shared" si="0"/>
        <v>5795059</v>
      </c>
      <c r="L3" s="56">
        <f t="shared" si="0"/>
        <v>6237051</v>
      </c>
      <c r="M3" s="56">
        <f t="shared" si="0"/>
        <v>31804742</v>
      </c>
      <c r="N3" s="56">
        <f t="shared" si="0"/>
        <v>652290</v>
      </c>
      <c r="O3" s="56">
        <f t="shared" si="0"/>
        <v>67171842</v>
      </c>
      <c r="P3" s="56">
        <f t="shared" si="0"/>
        <v>3289158</v>
      </c>
      <c r="Q3" s="56">
        <f t="shared" si="0"/>
        <v>39371000</v>
      </c>
      <c r="R3" s="56">
        <f t="shared" si="0"/>
        <v>11358044</v>
      </c>
      <c r="S3" s="56">
        <f t="shared" si="0"/>
        <v>255741856</v>
      </c>
      <c r="T3" s="56">
        <f t="shared" si="0"/>
        <v>7589971</v>
      </c>
      <c r="U3" s="56">
        <f t="shared" si="0"/>
        <v>1967087</v>
      </c>
      <c r="V3" s="56">
        <f t="shared" si="0"/>
        <v>28594</v>
      </c>
      <c r="W3" s="56">
        <f t="shared" si="0"/>
        <v>633010</v>
      </c>
      <c r="X3" s="56">
        <f t="shared" si="0"/>
        <v>310225</v>
      </c>
      <c r="Y3" s="56">
        <f t="shared" si="0"/>
        <v>0</v>
      </c>
      <c r="Z3" s="56">
        <f t="shared" si="0"/>
        <v>10202846</v>
      </c>
      <c r="AA3" s="56">
        <f t="shared" si="0"/>
        <v>2076245</v>
      </c>
      <c r="AB3" s="56">
        <f t="shared" si="0"/>
        <v>535271</v>
      </c>
      <c r="AC3" s="56">
        <f t="shared" si="0"/>
        <v>501885</v>
      </c>
      <c r="AD3" s="56">
        <f t="shared" si="0"/>
        <v>0</v>
      </c>
      <c r="AE3" s="56">
        <f t="shared" si="0"/>
        <v>0</v>
      </c>
      <c r="AF3" s="56"/>
      <c r="AG3" s="56">
        <f t="shared" si="0"/>
        <v>102714</v>
      </c>
      <c r="AH3" s="56">
        <v>0</v>
      </c>
      <c r="AI3" s="56">
        <v>0</v>
      </c>
      <c r="AJ3" s="56">
        <f t="shared" si="0"/>
        <v>64643868</v>
      </c>
      <c r="AK3" s="56">
        <f t="shared" si="0"/>
        <v>605874</v>
      </c>
      <c r="AL3" s="56">
        <v>0</v>
      </c>
      <c r="AM3" s="56">
        <f t="shared" si="0"/>
        <v>13638382</v>
      </c>
      <c r="AN3" s="56">
        <f t="shared" si="0"/>
        <v>4657201</v>
      </c>
      <c r="AO3" s="59">
        <f t="shared" si="0"/>
        <v>177617154</v>
      </c>
    </row>
    <row r="4" spans="1:41" ht="14.25" x14ac:dyDescent="0.15">
      <c r="A4" s="60" t="s">
        <v>40</v>
      </c>
      <c r="B4" s="57">
        <f t="shared" ref="B4:B19" si="1">SUM(C4:AO4)</f>
        <v>437160351</v>
      </c>
      <c r="C4" s="70">
        <v>0</v>
      </c>
      <c r="D4" s="58">
        <v>164241885</v>
      </c>
      <c r="E4" s="58">
        <v>4243725</v>
      </c>
      <c r="F4" s="58">
        <v>126781</v>
      </c>
      <c r="G4" s="58">
        <v>2260332</v>
      </c>
      <c r="H4" s="58">
        <v>346162</v>
      </c>
      <c r="I4" s="58">
        <v>24757372</v>
      </c>
      <c r="J4" s="58">
        <v>11917102</v>
      </c>
      <c r="K4" s="58">
        <v>0</v>
      </c>
      <c r="L4" s="58">
        <v>0</v>
      </c>
      <c r="M4" s="58">
        <v>13296280</v>
      </c>
      <c r="N4" s="58">
        <v>5416</v>
      </c>
      <c r="O4" s="58">
        <v>15171333</v>
      </c>
      <c r="P4" s="58">
        <v>171728</v>
      </c>
      <c r="Q4" s="58">
        <v>9353880</v>
      </c>
      <c r="R4" s="58">
        <v>7689537</v>
      </c>
      <c r="S4" s="58">
        <v>74902237</v>
      </c>
      <c r="T4" s="58">
        <v>0</v>
      </c>
      <c r="U4" s="58">
        <v>0</v>
      </c>
      <c r="V4" s="58">
        <v>0</v>
      </c>
      <c r="W4" s="58">
        <v>0</v>
      </c>
      <c r="X4" s="58">
        <v>0</v>
      </c>
      <c r="Y4" s="58">
        <v>0</v>
      </c>
      <c r="Z4" s="58">
        <v>0</v>
      </c>
      <c r="AA4" s="58">
        <v>0</v>
      </c>
      <c r="AB4" s="58">
        <v>0</v>
      </c>
      <c r="AC4" s="58">
        <v>0</v>
      </c>
      <c r="AD4" s="58">
        <v>0</v>
      </c>
      <c r="AE4" s="58">
        <v>0</v>
      </c>
      <c r="AF4" s="58">
        <v>0</v>
      </c>
      <c r="AG4" s="58">
        <v>12210</v>
      </c>
      <c r="AH4" s="58">
        <v>0</v>
      </c>
      <c r="AI4" s="58">
        <v>0</v>
      </c>
      <c r="AJ4" s="58">
        <v>43262151</v>
      </c>
      <c r="AK4" s="58">
        <v>177210</v>
      </c>
      <c r="AL4" s="58">
        <v>0</v>
      </c>
      <c r="AM4" s="58">
        <v>194189</v>
      </c>
      <c r="AN4" s="58">
        <v>3101993</v>
      </c>
      <c r="AO4" s="61">
        <v>61928828</v>
      </c>
    </row>
    <row r="5" spans="1:41" s="6" customFormat="1" x14ac:dyDescent="0.15">
      <c r="A5" s="60" t="s">
        <v>264</v>
      </c>
      <c r="B5" s="57">
        <f t="shared" si="1"/>
        <v>124959037</v>
      </c>
      <c r="C5" s="58">
        <v>0</v>
      </c>
      <c r="D5" s="70">
        <v>0</v>
      </c>
      <c r="E5" s="58">
        <v>148768</v>
      </c>
      <c r="F5" s="58">
        <v>293710</v>
      </c>
      <c r="G5" s="58">
        <v>741811</v>
      </c>
      <c r="H5" s="58">
        <v>1163622</v>
      </c>
      <c r="I5" s="58">
        <v>8289170</v>
      </c>
      <c r="J5" s="58">
        <v>6198252</v>
      </c>
      <c r="K5" s="58">
        <v>50000</v>
      </c>
      <c r="L5" s="58">
        <v>0</v>
      </c>
      <c r="M5" s="58">
        <v>3134513</v>
      </c>
      <c r="N5" s="58">
        <v>0</v>
      </c>
      <c r="O5" s="58">
        <v>6164713</v>
      </c>
      <c r="P5" s="58">
        <v>772000</v>
      </c>
      <c r="Q5" s="58">
        <v>3669141</v>
      </c>
      <c r="R5" s="58">
        <v>607249</v>
      </c>
      <c r="S5" s="58">
        <v>42047871</v>
      </c>
      <c r="T5" s="58">
        <v>0</v>
      </c>
      <c r="U5" s="58">
        <v>91335</v>
      </c>
      <c r="V5" s="58">
        <v>0</v>
      </c>
      <c r="W5" s="58">
        <v>0</v>
      </c>
      <c r="X5" s="58">
        <v>0</v>
      </c>
      <c r="Y5" s="58">
        <v>0</v>
      </c>
      <c r="Z5" s="58">
        <v>24107</v>
      </c>
      <c r="AA5" s="58">
        <v>788650</v>
      </c>
      <c r="AB5" s="58">
        <v>13000</v>
      </c>
      <c r="AC5" s="58">
        <v>0</v>
      </c>
      <c r="AD5" s="58">
        <v>0</v>
      </c>
      <c r="AE5" s="58">
        <v>0</v>
      </c>
      <c r="AF5" s="58">
        <v>0</v>
      </c>
      <c r="AG5" s="58">
        <v>0</v>
      </c>
      <c r="AH5" s="58">
        <v>0</v>
      </c>
      <c r="AI5" s="58">
        <v>0</v>
      </c>
      <c r="AJ5" s="58">
        <v>1952486</v>
      </c>
      <c r="AK5" s="58">
        <v>0</v>
      </c>
      <c r="AL5" s="58">
        <v>0</v>
      </c>
      <c r="AM5" s="58">
        <v>882000</v>
      </c>
      <c r="AN5" s="58">
        <v>652559</v>
      </c>
      <c r="AO5" s="61">
        <v>47274080</v>
      </c>
    </row>
    <row r="6" spans="1:41" ht="14.25" x14ac:dyDescent="0.15">
      <c r="A6" s="62" t="s">
        <v>15</v>
      </c>
      <c r="B6" s="57">
        <f t="shared" si="1"/>
        <v>1340584</v>
      </c>
      <c r="C6" s="58">
        <v>0</v>
      </c>
      <c r="D6" s="58">
        <v>923258</v>
      </c>
      <c r="E6" s="70">
        <v>0</v>
      </c>
      <c r="F6" s="58">
        <v>0</v>
      </c>
      <c r="G6" s="58">
        <v>0</v>
      </c>
      <c r="H6" s="58">
        <v>0</v>
      </c>
      <c r="I6" s="58">
        <v>25367</v>
      </c>
      <c r="J6" s="58">
        <v>211859</v>
      </c>
      <c r="K6" s="58">
        <v>0</v>
      </c>
      <c r="L6" s="58">
        <v>0</v>
      </c>
      <c r="M6" s="58">
        <v>0</v>
      </c>
      <c r="N6" s="58">
        <v>0</v>
      </c>
      <c r="O6" s="58">
        <v>35366</v>
      </c>
      <c r="P6" s="58">
        <v>0</v>
      </c>
      <c r="Q6" s="58">
        <v>0</v>
      </c>
      <c r="R6" s="58">
        <v>0</v>
      </c>
      <c r="S6" s="58">
        <v>53462</v>
      </c>
      <c r="T6" s="58">
        <v>0</v>
      </c>
      <c r="U6" s="58">
        <v>25762</v>
      </c>
      <c r="V6" s="58">
        <v>0</v>
      </c>
      <c r="W6" s="58">
        <v>1470</v>
      </c>
      <c r="X6" s="58">
        <v>12684</v>
      </c>
      <c r="Y6" s="58">
        <v>0</v>
      </c>
      <c r="Z6" s="58">
        <v>0</v>
      </c>
      <c r="AA6" s="58">
        <v>0</v>
      </c>
      <c r="AB6" s="58">
        <v>46525</v>
      </c>
      <c r="AC6" s="58">
        <v>0</v>
      </c>
      <c r="AD6" s="58">
        <v>0</v>
      </c>
      <c r="AE6" s="58">
        <v>0</v>
      </c>
      <c r="AF6" s="58">
        <v>0</v>
      </c>
      <c r="AG6" s="58">
        <v>0</v>
      </c>
      <c r="AH6" s="58">
        <v>0</v>
      </c>
      <c r="AI6" s="58">
        <v>0</v>
      </c>
      <c r="AJ6" s="58">
        <v>0</v>
      </c>
      <c r="AK6" s="58">
        <v>0</v>
      </c>
      <c r="AL6" s="58">
        <v>0</v>
      </c>
      <c r="AM6" s="58">
        <v>0</v>
      </c>
      <c r="AN6" s="58">
        <v>0</v>
      </c>
      <c r="AO6" s="61">
        <v>4831</v>
      </c>
    </row>
    <row r="7" spans="1:41" ht="14.25" x14ac:dyDescent="0.15">
      <c r="A7" s="62" t="s">
        <v>13</v>
      </c>
      <c r="B7" s="57">
        <f t="shared" si="1"/>
        <v>1376586</v>
      </c>
      <c r="C7" s="58">
        <v>0</v>
      </c>
      <c r="D7" s="58">
        <v>962439</v>
      </c>
      <c r="E7" s="58">
        <v>0</v>
      </c>
      <c r="F7" s="70">
        <v>0</v>
      </c>
      <c r="G7" s="58">
        <v>0</v>
      </c>
      <c r="H7" s="58">
        <v>0</v>
      </c>
      <c r="I7" s="58">
        <v>0</v>
      </c>
      <c r="J7" s="58">
        <v>176647</v>
      </c>
      <c r="K7" s="58">
        <v>0</v>
      </c>
      <c r="L7" s="58">
        <v>0</v>
      </c>
      <c r="M7" s="58">
        <v>0</v>
      </c>
      <c r="N7" s="58">
        <v>0</v>
      </c>
      <c r="O7" s="58">
        <v>60000</v>
      </c>
      <c r="P7" s="58">
        <v>0</v>
      </c>
      <c r="Q7" s="58">
        <v>0</v>
      </c>
      <c r="R7" s="58">
        <v>0</v>
      </c>
      <c r="S7" s="58">
        <v>60000</v>
      </c>
      <c r="T7" s="58">
        <v>0</v>
      </c>
      <c r="U7" s="58">
        <v>19500</v>
      </c>
      <c r="V7" s="58">
        <v>0</v>
      </c>
      <c r="W7" s="58">
        <v>30000</v>
      </c>
      <c r="X7" s="58">
        <v>0</v>
      </c>
      <c r="Y7" s="58">
        <v>0</v>
      </c>
      <c r="Z7" s="58">
        <v>0</v>
      </c>
      <c r="AA7" s="58">
        <v>0</v>
      </c>
      <c r="AB7" s="58">
        <v>68000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3525317</v>
      </c>
      <c r="C8" s="58">
        <v>0</v>
      </c>
      <c r="D8" s="58">
        <v>912568</v>
      </c>
      <c r="E8" s="58">
        <v>0</v>
      </c>
      <c r="F8" s="58">
        <v>0</v>
      </c>
      <c r="G8" s="70">
        <v>0</v>
      </c>
      <c r="H8" s="58">
        <v>0</v>
      </c>
      <c r="I8" s="58">
        <v>0</v>
      </c>
      <c r="J8" s="58">
        <v>4000</v>
      </c>
      <c r="K8" s="58">
        <v>0</v>
      </c>
      <c r="L8" s="58">
        <v>0</v>
      </c>
      <c r="M8" s="58">
        <v>0</v>
      </c>
      <c r="N8" s="58">
        <v>0</v>
      </c>
      <c r="O8" s="58">
        <v>0</v>
      </c>
      <c r="P8" s="58">
        <v>0</v>
      </c>
      <c r="Q8" s="58">
        <v>0</v>
      </c>
      <c r="R8" s="58">
        <v>16393</v>
      </c>
      <c r="S8" s="58">
        <v>2590356</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2000</v>
      </c>
      <c r="AO8" s="61">
        <v>0</v>
      </c>
    </row>
    <row r="9" spans="1:41" ht="14.25" x14ac:dyDescent="0.15">
      <c r="A9" s="62" t="s">
        <v>10</v>
      </c>
      <c r="B9" s="57">
        <f t="shared" si="1"/>
        <v>1291286</v>
      </c>
      <c r="C9" s="58">
        <v>0</v>
      </c>
      <c r="D9" s="58">
        <v>478440</v>
      </c>
      <c r="E9" s="58">
        <v>0</v>
      </c>
      <c r="F9" s="58">
        <v>0</v>
      </c>
      <c r="G9" s="58">
        <v>0</v>
      </c>
      <c r="H9" s="70">
        <v>0</v>
      </c>
      <c r="I9" s="58">
        <v>4957</v>
      </c>
      <c r="J9" s="58">
        <v>114580</v>
      </c>
      <c r="K9" s="58">
        <v>0</v>
      </c>
      <c r="L9" s="58">
        <v>0</v>
      </c>
      <c r="M9" s="58">
        <v>17196</v>
      </c>
      <c r="N9" s="58">
        <v>0</v>
      </c>
      <c r="O9" s="58">
        <v>0</v>
      </c>
      <c r="P9" s="58">
        <v>0</v>
      </c>
      <c r="Q9" s="58">
        <v>30000</v>
      </c>
      <c r="R9" s="58">
        <v>223485</v>
      </c>
      <c r="S9" s="58">
        <v>359054</v>
      </c>
      <c r="T9" s="58">
        <v>0</v>
      </c>
      <c r="U9" s="58">
        <v>0</v>
      </c>
      <c r="V9" s="58">
        <v>15598</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30900</v>
      </c>
      <c r="AO9" s="61">
        <v>17076</v>
      </c>
    </row>
    <row r="10" spans="1:41" ht="14.25" x14ac:dyDescent="0.15">
      <c r="A10" s="62" t="s">
        <v>11</v>
      </c>
      <c r="B10" s="57">
        <f t="shared" si="1"/>
        <v>77655693</v>
      </c>
      <c r="C10" s="58">
        <v>0</v>
      </c>
      <c r="D10" s="58">
        <v>24521632</v>
      </c>
      <c r="E10" s="58">
        <v>27412</v>
      </c>
      <c r="F10" s="58">
        <v>4670122</v>
      </c>
      <c r="G10" s="58">
        <v>8642</v>
      </c>
      <c r="H10" s="58">
        <v>32388</v>
      </c>
      <c r="I10" s="70">
        <v>0</v>
      </c>
      <c r="J10" s="58">
        <v>9999988</v>
      </c>
      <c r="K10" s="58">
        <v>32000</v>
      </c>
      <c r="L10" s="58">
        <v>6615</v>
      </c>
      <c r="M10" s="58">
        <v>1649811</v>
      </c>
      <c r="N10" s="58">
        <v>43714</v>
      </c>
      <c r="O10" s="58">
        <v>1779524</v>
      </c>
      <c r="P10" s="58">
        <v>11366</v>
      </c>
      <c r="Q10" s="58">
        <v>7327264</v>
      </c>
      <c r="R10" s="58">
        <v>23644</v>
      </c>
      <c r="S10" s="58">
        <v>18736287</v>
      </c>
      <c r="T10" s="58">
        <v>0</v>
      </c>
      <c r="U10" s="58">
        <v>655074</v>
      </c>
      <c r="V10" s="58">
        <v>0</v>
      </c>
      <c r="W10" s="58">
        <v>0</v>
      </c>
      <c r="X10" s="58">
        <v>0</v>
      </c>
      <c r="Y10" s="58">
        <v>0</v>
      </c>
      <c r="Z10" s="58">
        <v>4762495</v>
      </c>
      <c r="AA10" s="58">
        <v>0</v>
      </c>
      <c r="AB10" s="58">
        <v>23514</v>
      </c>
      <c r="AC10" s="58">
        <v>10000</v>
      </c>
      <c r="AD10" s="58">
        <v>0</v>
      </c>
      <c r="AE10" s="58">
        <v>0</v>
      </c>
      <c r="AF10" s="58">
        <v>0</v>
      </c>
      <c r="AG10" s="58">
        <v>0</v>
      </c>
      <c r="AH10" s="58">
        <v>0</v>
      </c>
      <c r="AI10" s="58">
        <v>0</v>
      </c>
      <c r="AJ10" s="58">
        <v>1339178</v>
      </c>
      <c r="AK10" s="58">
        <v>0</v>
      </c>
      <c r="AL10" s="58">
        <v>0</v>
      </c>
      <c r="AM10" s="58">
        <v>0</v>
      </c>
      <c r="AN10" s="58">
        <v>17000</v>
      </c>
      <c r="AO10" s="61">
        <v>1978023</v>
      </c>
    </row>
    <row r="11" spans="1:41" ht="14.25" x14ac:dyDescent="0.15">
      <c r="A11" s="62" t="s">
        <v>17</v>
      </c>
      <c r="B11" s="57">
        <f t="shared" si="1"/>
        <v>69687838</v>
      </c>
      <c r="C11" s="58">
        <v>0</v>
      </c>
      <c r="D11" s="58">
        <v>45288186</v>
      </c>
      <c r="E11" s="58">
        <v>1095061</v>
      </c>
      <c r="F11" s="58">
        <v>556256</v>
      </c>
      <c r="G11" s="58">
        <v>62242</v>
      </c>
      <c r="H11" s="58">
        <v>264341</v>
      </c>
      <c r="I11" s="58">
        <v>466206</v>
      </c>
      <c r="J11" s="70">
        <v>0</v>
      </c>
      <c r="K11" s="58">
        <v>97265</v>
      </c>
      <c r="L11" s="58">
        <v>0</v>
      </c>
      <c r="M11" s="58">
        <v>990003</v>
      </c>
      <c r="N11" s="58">
        <v>14106</v>
      </c>
      <c r="O11" s="58">
        <v>6107872</v>
      </c>
      <c r="P11" s="58">
        <v>0</v>
      </c>
      <c r="Q11" s="58">
        <v>67159</v>
      </c>
      <c r="R11" s="58">
        <v>106283</v>
      </c>
      <c r="S11" s="58">
        <v>11186317</v>
      </c>
      <c r="T11" s="58">
        <v>3500</v>
      </c>
      <c r="U11" s="58">
        <v>61358</v>
      </c>
      <c r="V11" s="58">
        <v>0</v>
      </c>
      <c r="W11" s="58">
        <v>137000</v>
      </c>
      <c r="X11" s="58">
        <v>3337</v>
      </c>
      <c r="Y11" s="58">
        <v>0</v>
      </c>
      <c r="Z11" s="58">
        <v>1277483</v>
      </c>
      <c r="AA11" s="58">
        <v>0</v>
      </c>
      <c r="AB11" s="58">
        <v>76626</v>
      </c>
      <c r="AC11" s="58">
        <v>58200</v>
      </c>
      <c r="AD11" s="58">
        <v>0</v>
      </c>
      <c r="AE11" s="58">
        <v>0</v>
      </c>
      <c r="AF11" s="58">
        <v>0</v>
      </c>
      <c r="AG11" s="58">
        <v>0</v>
      </c>
      <c r="AH11" s="58">
        <v>0</v>
      </c>
      <c r="AI11" s="58">
        <v>0</v>
      </c>
      <c r="AJ11" s="58">
        <v>4494</v>
      </c>
      <c r="AK11" s="58">
        <v>0</v>
      </c>
      <c r="AL11" s="58">
        <v>0</v>
      </c>
      <c r="AM11" s="58">
        <v>355000</v>
      </c>
      <c r="AN11" s="58">
        <v>289130</v>
      </c>
      <c r="AO11" s="61">
        <v>1120413</v>
      </c>
    </row>
    <row r="12" spans="1:41" ht="14.25" x14ac:dyDescent="0.15">
      <c r="A12" s="62" t="s">
        <v>6</v>
      </c>
      <c r="B12" s="57">
        <f t="shared" si="1"/>
        <v>114464</v>
      </c>
      <c r="C12" s="58">
        <v>0</v>
      </c>
      <c r="D12" s="58">
        <v>47229</v>
      </c>
      <c r="E12" s="58">
        <v>0</v>
      </c>
      <c r="F12" s="58">
        <v>0</v>
      </c>
      <c r="G12" s="58">
        <v>0</v>
      </c>
      <c r="H12" s="58">
        <v>0</v>
      </c>
      <c r="I12" s="58">
        <v>67235</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8790419</v>
      </c>
      <c r="C13" s="58">
        <v>0</v>
      </c>
      <c r="D13" s="58">
        <v>1343136</v>
      </c>
      <c r="E13" s="58">
        <v>113228</v>
      </c>
      <c r="F13" s="58">
        <v>0</v>
      </c>
      <c r="G13" s="58">
        <v>0</v>
      </c>
      <c r="H13" s="58">
        <v>0</v>
      </c>
      <c r="I13" s="58">
        <v>28500</v>
      </c>
      <c r="J13" s="58">
        <v>551700</v>
      </c>
      <c r="K13" s="58">
        <v>0</v>
      </c>
      <c r="L13" s="70">
        <v>0</v>
      </c>
      <c r="M13" s="58">
        <v>68500</v>
      </c>
      <c r="N13" s="58">
        <v>0</v>
      </c>
      <c r="O13" s="58">
        <v>232700</v>
      </c>
      <c r="P13" s="58">
        <v>0</v>
      </c>
      <c r="Q13" s="58">
        <v>1220000</v>
      </c>
      <c r="R13" s="58">
        <v>22000</v>
      </c>
      <c r="S13" s="58">
        <v>1428835</v>
      </c>
      <c r="T13" s="58">
        <v>0</v>
      </c>
      <c r="U13" s="58">
        <v>7700</v>
      </c>
      <c r="V13" s="58">
        <v>0</v>
      </c>
      <c r="W13" s="58">
        <v>0</v>
      </c>
      <c r="X13" s="58">
        <v>0</v>
      </c>
      <c r="Y13" s="58">
        <v>0</v>
      </c>
      <c r="Z13" s="58">
        <v>0</v>
      </c>
      <c r="AA13" s="58">
        <v>0</v>
      </c>
      <c r="AB13" s="58">
        <v>0</v>
      </c>
      <c r="AC13" s="58">
        <v>0</v>
      </c>
      <c r="AD13" s="58">
        <v>0</v>
      </c>
      <c r="AE13" s="58">
        <v>0</v>
      </c>
      <c r="AF13" s="58">
        <v>0</v>
      </c>
      <c r="AG13" s="58">
        <v>0</v>
      </c>
      <c r="AH13" s="58">
        <v>0</v>
      </c>
      <c r="AI13" s="58">
        <v>0</v>
      </c>
      <c r="AJ13" s="58">
        <v>2141049</v>
      </c>
      <c r="AK13" s="58">
        <v>0</v>
      </c>
      <c r="AL13" s="58">
        <v>0</v>
      </c>
      <c r="AM13" s="58">
        <v>0</v>
      </c>
      <c r="AN13" s="58">
        <v>0</v>
      </c>
      <c r="AO13" s="61">
        <v>1633071</v>
      </c>
    </row>
    <row r="14" spans="1:41" ht="14.25" x14ac:dyDescent="0.15">
      <c r="A14" s="62" t="s">
        <v>12</v>
      </c>
      <c r="B14" s="57">
        <f t="shared" si="1"/>
        <v>26934256</v>
      </c>
      <c r="C14" s="58">
        <v>0</v>
      </c>
      <c r="D14" s="58">
        <v>18216467</v>
      </c>
      <c r="E14" s="58">
        <v>0</v>
      </c>
      <c r="F14" s="58">
        <v>194004</v>
      </c>
      <c r="G14" s="58">
        <v>0</v>
      </c>
      <c r="H14" s="58">
        <v>0</v>
      </c>
      <c r="I14" s="58">
        <v>2438128</v>
      </c>
      <c r="J14" s="58">
        <v>425695</v>
      </c>
      <c r="K14" s="58">
        <v>29786</v>
      </c>
      <c r="L14" s="58">
        <v>0</v>
      </c>
      <c r="M14" s="70">
        <v>0</v>
      </c>
      <c r="N14" s="58">
        <v>0</v>
      </c>
      <c r="O14" s="58">
        <v>317996</v>
      </c>
      <c r="P14" s="58">
        <v>38875</v>
      </c>
      <c r="Q14" s="58">
        <v>916127</v>
      </c>
      <c r="R14" s="58">
        <v>0</v>
      </c>
      <c r="S14" s="58">
        <v>2683313</v>
      </c>
      <c r="T14" s="58">
        <v>431334</v>
      </c>
      <c r="U14" s="58">
        <v>0</v>
      </c>
      <c r="V14" s="58">
        <v>0</v>
      </c>
      <c r="W14" s="58">
        <v>0</v>
      </c>
      <c r="X14" s="58">
        <v>0</v>
      </c>
      <c r="Y14" s="58">
        <v>0</v>
      </c>
      <c r="Z14" s="58">
        <v>60000</v>
      </c>
      <c r="AA14" s="58">
        <v>0</v>
      </c>
      <c r="AB14" s="58">
        <v>14032</v>
      </c>
      <c r="AC14" s="58">
        <v>0</v>
      </c>
      <c r="AD14" s="58">
        <v>0</v>
      </c>
      <c r="AE14" s="58">
        <v>0</v>
      </c>
      <c r="AF14" s="58">
        <v>0</v>
      </c>
      <c r="AG14" s="58">
        <v>0</v>
      </c>
      <c r="AH14" s="58">
        <v>0</v>
      </c>
      <c r="AI14" s="58">
        <v>0</v>
      </c>
      <c r="AJ14" s="58">
        <v>999999</v>
      </c>
      <c r="AK14" s="58">
        <v>0</v>
      </c>
      <c r="AL14" s="58">
        <v>0</v>
      </c>
      <c r="AM14" s="58">
        <v>0</v>
      </c>
      <c r="AN14" s="58">
        <v>0</v>
      </c>
      <c r="AO14" s="61">
        <v>168500</v>
      </c>
    </row>
    <row r="15" spans="1:41" ht="14.25" x14ac:dyDescent="0.15">
      <c r="A15" s="62" t="s">
        <v>18</v>
      </c>
      <c r="B15" s="57">
        <f t="shared" si="1"/>
        <v>4203</v>
      </c>
      <c r="C15" s="58">
        <v>0</v>
      </c>
      <c r="D15" s="58">
        <v>0</v>
      </c>
      <c r="E15" s="58">
        <v>0</v>
      </c>
      <c r="F15" s="58">
        <v>0</v>
      </c>
      <c r="G15" s="58">
        <v>0</v>
      </c>
      <c r="H15" s="58">
        <v>0</v>
      </c>
      <c r="I15" s="58">
        <v>4203</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63125687</v>
      </c>
      <c r="C16" s="58">
        <v>0</v>
      </c>
      <c r="D16" s="58">
        <v>23695975</v>
      </c>
      <c r="E16" s="58">
        <v>10649</v>
      </c>
      <c r="F16" s="58">
        <v>680162</v>
      </c>
      <c r="G16" s="58">
        <v>111286</v>
      </c>
      <c r="H16" s="58">
        <v>32638</v>
      </c>
      <c r="I16" s="58">
        <v>1968637</v>
      </c>
      <c r="J16" s="58">
        <v>5418618</v>
      </c>
      <c r="K16" s="58">
        <v>58342</v>
      </c>
      <c r="L16" s="58">
        <v>184742</v>
      </c>
      <c r="M16" s="58">
        <v>3557966</v>
      </c>
      <c r="N16" s="58">
        <v>229613</v>
      </c>
      <c r="O16" s="70">
        <v>0</v>
      </c>
      <c r="P16" s="58">
        <v>117760</v>
      </c>
      <c r="Q16" s="58">
        <v>272517</v>
      </c>
      <c r="R16" s="58">
        <v>111072</v>
      </c>
      <c r="S16" s="58">
        <v>20138493</v>
      </c>
      <c r="T16" s="58">
        <v>113925</v>
      </c>
      <c r="U16" s="58">
        <v>367400</v>
      </c>
      <c r="V16" s="58">
        <v>12996</v>
      </c>
      <c r="W16" s="58">
        <v>0</v>
      </c>
      <c r="X16" s="58">
        <v>35187</v>
      </c>
      <c r="Y16" s="58">
        <v>0</v>
      </c>
      <c r="Z16" s="58">
        <v>423235</v>
      </c>
      <c r="AA16" s="58">
        <v>0</v>
      </c>
      <c r="AB16" s="58">
        <v>7500</v>
      </c>
      <c r="AC16" s="58">
        <v>0</v>
      </c>
      <c r="AD16" s="58">
        <v>0</v>
      </c>
      <c r="AE16" s="58">
        <v>0</v>
      </c>
      <c r="AF16" s="58">
        <v>0</v>
      </c>
      <c r="AG16" s="58">
        <v>0</v>
      </c>
      <c r="AH16" s="58">
        <v>0</v>
      </c>
      <c r="AI16" s="58">
        <v>0</v>
      </c>
      <c r="AJ16" s="58">
        <v>362718</v>
      </c>
      <c r="AK16" s="58">
        <v>0</v>
      </c>
      <c r="AL16" s="58">
        <v>0</v>
      </c>
      <c r="AM16" s="58">
        <v>0</v>
      </c>
      <c r="AN16" s="58">
        <v>36879</v>
      </c>
      <c r="AO16" s="61">
        <v>5177377</v>
      </c>
    </row>
    <row r="17" spans="1:41" ht="14.25" x14ac:dyDescent="0.15">
      <c r="A17" s="62" t="s">
        <v>5</v>
      </c>
      <c r="B17" s="57">
        <f t="shared" si="1"/>
        <v>1676823</v>
      </c>
      <c r="C17" s="58">
        <v>0</v>
      </c>
      <c r="D17" s="58">
        <v>102124</v>
      </c>
      <c r="E17" s="58">
        <v>0</v>
      </c>
      <c r="F17" s="58">
        <v>0</v>
      </c>
      <c r="G17" s="58">
        <v>0</v>
      </c>
      <c r="H17" s="58">
        <v>0</v>
      </c>
      <c r="I17" s="58">
        <v>0</v>
      </c>
      <c r="J17" s="58">
        <v>0</v>
      </c>
      <c r="K17" s="58">
        <v>0</v>
      </c>
      <c r="L17" s="58">
        <v>0</v>
      </c>
      <c r="M17" s="58">
        <v>0</v>
      </c>
      <c r="N17" s="58">
        <v>0</v>
      </c>
      <c r="O17" s="58">
        <v>0</v>
      </c>
      <c r="P17" s="70">
        <v>0</v>
      </c>
      <c r="Q17" s="58">
        <v>1356151</v>
      </c>
      <c r="R17" s="58">
        <v>0</v>
      </c>
      <c r="S17" s="58">
        <v>218548</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23707715</v>
      </c>
      <c r="C18" s="58">
        <v>0</v>
      </c>
      <c r="D18" s="58">
        <v>10025533</v>
      </c>
      <c r="E18" s="58">
        <v>0</v>
      </c>
      <c r="F18" s="58">
        <v>0</v>
      </c>
      <c r="G18" s="58">
        <v>0</v>
      </c>
      <c r="H18" s="58">
        <v>75267</v>
      </c>
      <c r="I18" s="58">
        <v>5039583</v>
      </c>
      <c r="J18" s="58">
        <v>142058</v>
      </c>
      <c r="K18" s="58">
        <v>0</v>
      </c>
      <c r="L18" s="58">
        <v>0</v>
      </c>
      <c r="M18" s="58">
        <v>97666</v>
      </c>
      <c r="N18" s="58">
        <v>45160</v>
      </c>
      <c r="O18" s="58">
        <v>75602</v>
      </c>
      <c r="P18" s="58">
        <v>145160</v>
      </c>
      <c r="Q18" s="70">
        <v>0</v>
      </c>
      <c r="R18" s="58">
        <v>39697</v>
      </c>
      <c r="S18" s="58">
        <v>7481081</v>
      </c>
      <c r="T18" s="58">
        <v>0</v>
      </c>
      <c r="U18" s="58">
        <v>0</v>
      </c>
      <c r="V18" s="58">
        <v>0</v>
      </c>
      <c r="W18" s="58">
        <v>0</v>
      </c>
      <c r="X18" s="58">
        <v>0</v>
      </c>
      <c r="Y18" s="58">
        <v>0</v>
      </c>
      <c r="Z18" s="58">
        <v>37500</v>
      </c>
      <c r="AA18" s="58">
        <v>0</v>
      </c>
      <c r="AB18" s="58">
        <v>0</v>
      </c>
      <c r="AC18" s="58">
        <v>0</v>
      </c>
      <c r="AD18" s="58">
        <v>0</v>
      </c>
      <c r="AE18" s="58">
        <v>0</v>
      </c>
      <c r="AF18" s="58">
        <v>0</v>
      </c>
      <c r="AG18" s="58">
        <v>0</v>
      </c>
      <c r="AH18" s="58">
        <v>0</v>
      </c>
      <c r="AI18" s="58">
        <v>0</v>
      </c>
      <c r="AJ18" s="58">
        <v>269999</v>
      </c>
      <c r="AK18" s="58">
        <v>0</v>
      </c>
      <c r="AL18" s="58">
        <v>0</v>
      </c>
      <c r="AM18" s="58">
        <v>0</v>
      </c>
      <c r="AN18" s="58">
        <v>58142</v>
      </c>
      <c r="AO18" s="61">
        <v>175267</v>
      </c>
    </row>
    <row r="19" spans="1:41" ht="14.25" x14ac:dyDescent="0.15">
      <c r="A19" s="62" t="s">
        <v>9</v>
      </c>
      <c r="B19" s="57">
        <f t="shared" si="1"/>
        <v>7066124</v>
      </c>
      <c r="C19" s="58">
        <v>0</v>
      </c>
      <c r="D19" s="58">
        <v>659734</v>
      </c>
      <c r="E19" s="58">
        <v>0</v>
      </c>
      <c r="F19" s="58">
        <v>0</v>
      </c>
      <c r="G19" s="58">
        <v>0</v>
      </c>
      <c r="H19" s="58">
        <v>552333</v>
      </c>
      <c r="I19" s="58">
        <v>0</v>
      </c>
      <c r="J19" s="58">
        <v>0</v>
      </c>
      <c r="K19" s="58">
        <v>0</v>
      </c>
      <c r="L19" s="58">
        <v>134753</v>
      </c>
      <c r="M19" s="58">
        <v>0</v>
      </c>
      <c r="N19" s="58">
        <v>301404</v>
      </c>
      <c r="O19" s="58">
        <v>1165843</v>
      </c>
      <c r="P19" s="58">
        <v>301404</v>
      </c>
      <c r="Q19" s="58">
        <v>602803</v>
      </c>
      <c r="R19" s="70">
        <v>0</v>
      </c>
      <c r="S19" s="58">
        <v>1831545</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799772</v>
      </c>
      <c r="AK19" s="58">
        <v>0</v>
      </c>
      <c r="AL19" s="58">
        <v>0</v>
      </c>
      <c r="AM19" s="58">
        <v>0</v>
      </c>
      <c r="AN19" s="58">
        <v>14200</v>
      </c>
      <c r="AO19" s="61">
        <v>702333</v>
      </c>
    </row>
    <row r="20" spans="1:41" ht="14.25" x14ac:dyDescent="0.15">
      <c r="A20" s="62" t="s">
        <v>14</v>
      </c>
      <c r="B20" s="57">
        <f>SUM(C20:AO20)</f>
        <v>265238249</v>
      </c>
      <c r="C20" s="58">
        <v>0</v>
      </c>
      <c r="D20" s="58">
        <v>97314896</v>
      </c>
      <c r="E20" s="58">
        <v>207075</v>
      </c>
      <c r="F20" s="58">
        <v>251667</v>
      </c>
      <c r="G20" s="58">
        <v>362287</v>
      </c>
      <c r="H20" s="58">
        <v>1177966</v>
      </c>
      <c r="I20" s="58">
        <v>16604398</v>
      </c>
      <c r="J20" s="58">
        <v>32626143</v>
      </c>
      <c r="K20" s="58">
        <v>5422839</v>
      </c>
      <c r="L20" s="58">
        <v>4504746</v>
      </c>
      <c r="M20" s="58">
        <v>7192309</v>
      </c>
      <c r="N20" s="58">
        <v>0</v>
      </c>
      <c r="O20" s="58">
        <v>21778968</v>
      </c>
      <c r="P20" s="58">
        <v>1223794</v>
      </c>
      <c r="Q20" s="58">
        <v>5777706</v>
      </c>
      <c r="R20" s="58">
        <v>1651904</v>
      </c>
      <c r="S20" s="70">
        <v>0</v>
      </c>
      <c r="T20" s="58">
        <v>6287632</v>
      </c>
      <c r="U20" s="58">
        <v>555950</v>
      </c>
      <c r="V20" s="58">
        <v>0</v>
      </c>
      <c r="W20" s="58">
        <v>357985</v>
      </c>
      <c r="X20" s="58">
        <v>259016</v>
      </c>
      <c r="Y20" s="58">
        <v>0</v>
      </c>
      <c r="Z20" s="58">
        <v>3026753</v>
      </c>
      <c r="AA20" s="58">
        <v>247458</v>
      </c>
      <c r="AB20" s="58">
        <v>111729</v>
      </c>
      <c r="AC20" s="58">
        <v>298385</v>
      </c>
      <c r="AD20" s="58">
        <v>0</v>
      </c>
      <c r="AE20" s="58">
        <v>0</v>
      </c>
      <c r="AF20" s="58">
        <v>0</v>
      </c>
      <c r="AG20" s="58">
        <v>40000</v>
      </c>
      <c r="AH20" s="58">
        <v>0</v>
      </c>
      <c r="AI20" s="58">
        <v>0</v>
      </c>
      <c r="AJ20" s="58">
        <v>2446594</v>
      </c>
      <c r="AK20" s="58">
        <v>428664</v>
      </c>
      <c r="AL20" s="58">
        <v>0</v>
      </c>
      <c r="AM20" s="58">
        <v>10309366</v>
      </c>
      <c r="AN20" s="58">
        <v>429188</v>
      </c>
      <c r="AO20" s="61">
        <v>44342831</v>
      </c>
    </row>
    <row r="21" spans="1:41" ht="14.25" x14ac:dyDescent="0.15">
      <c r="A21" s="63" t="s">
        <v>22</v>
      </c>
      <c r="B21" s="57">
        <f t="shared" ref="B21:B42" si="2">SUM(C21:AO21)</f>
        <v>2235197</v>
      </c>
      <c r="C21" s="58">
        <v>0</v>
      </c>
      <c r="D21" s="58">
        <v>175000</v>
      </c>
      <c r="E21" s="58">
        <v>0</v>
      </c>
      <c r="F21" s="58">
        <v>0</v>
      </c>
      <c r="G21" s="58">
        <v>0</v>
      </c>
      <c r="H21" s="58">
        <v>0</v>
      </c>
      <c r="I21" s="58">
        <v>0</v>
      </c>
      <c r="J21" s="58">
        <v>0</v>
      </c>
      <c r="K21" s="58">
        <v>616</v>
      </c>
      <c r="L21" s="58">
        <v>0</v>
      </c>
      <c r="M21" s="58">
        <v>0</v>
      </c>
      <c r="N21" s="58">
        <v>0</v>
      </c>
      <c r="O21" s="58">
        <v>0</v>
      </c>
      <c r="P21" s="58">
        <v>0</v>
      </c>
      <c r="Q21" s="58">
        <v>0</v>
      </c>
      <c r="R21" s="58">
        <v>0</v>
      </c>
      <c r="S21" s="58">
        <v>512404</v>
      </c>
      <c r="T21" s="70">
        <v>0</v>
      </c>
      <c r="U21" s="58">
        <v>30000</v>
      </c>
      <c r="V21" s="58">
        <v>0</v>
      </c>
      <c r="W21" s="58">
        <v>0</v>
      </c>
      <c r="X21" s="58">
        <v>0</v>
      </c>
      <c r="Y21" s="58">
        <v>0</v>
      </c>
      <c r="Z21" s="58">
        <v>514227</v>
      </c>
      <c r="AA21" s="58">
        <v>1000000</v>
      </c>
      <c r="AB21" s="58">
        <v>2950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2"/>
        <v>525679</v>
      </c>
      <c r="C22" s="58">
        <v>0</v>
      </c>
      <c r="D22" s="58">
        <v>104266</v>
      </c>
      <c r="E22" s="58">
        <v>0</v>
      </c>
      <c r="F22" s="58">
        <v>0</v>
      </c>
      <c r="G22" s="58">
        <v>0</v>
      </c>
      <c r="H22" s="58">
        <v>0</v>
      </c>
      <c r="I22" s="58">
        <v>0</v>
      </c>
      <c r="J22" s="58">
        <v>151356</v>
      </c>
      <c r="K22" s="58">
        <v>0</v>
      </c>
      <c r="L22" s="58">
        <v>0</v>
      </c>
      <c r="M22" s="58">
        <v>6335</v>
      </c>
      <c r="N22" s="58">
        <v>0</v>
      </c>
      <c r="O22" s="58">
        <v>7811</v>
      </c>
      <c r="P22" s="58">
        <v>0</v>
      </c>
      <c r="Q22" s="58">
        <v>0</v>
      </c>
      <c r="R22" s="58">
        <v>0</v>
      </c>
      <c r="S22" s="58">
        <v>5915</v>
      </c>
      <c r="T22" s="58">
        <v>0</v>
      </c>
      <c r="U22" s="70">
        <v>0</v>
      </c>
      <c r="V22" s="58">
        <v>0</v>
      </c>
      <c r="W22" s="58">
        <v>6555</v>
      </c>
      <c r="X22" s="58">
        <v>0</v>
      </c>
      <c r="Y22" s="58">
        <v>0</v>
      </c>
      <c r="Z22" s="58">
        <v>77046</v>
      </c>
      <c r="AA22" s="58">
        <v>29770</v>
      </c>
      <c r="AB22" s="58">
        <v>136625</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2"/>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2"/>
        <v>510098</v>
      </c>
      <c r="C24" s="58">
        <v>0</v>
      </c>
      <c r="D24" s="58">
        <v>395001</v>
      </c>
      <c r="E24" s="58">
        <v>54197</v>
      </c>
      <c r="F24" s="58">
        <v>0</v>
      </c>
      <c r="G24" s="58">
        <v>0</v>
      </c>
      <c r="H24" s="58">
        <v>0</v>
      </c>
      <c r="I24" s="58">
        <v>0</v>
      </c>
      <c r="J24" s="58">
        <v>0</v>
      </c>
      <c r="K24" s="58">
        <v>0</v>
      </c>
      <c r="L24" s="58">
        <v>0</v>
      </c>
      <c r="M24" s="58">
        <v>0</v>
      </c>
      <c r="N24" s="58">
        <v>0</v>
      </c>
      <c r="O24" s="58">
        <v>0</v>
      </c>
      <c r="P24" s="58">
        <v>0</v>
      </c>
      <c r="Q24" s="58">
        <v>0</v>
      </c>
      <c r="R24" s="58">
        <v>0</v>
      </c>
      <c r="S24" s="58">
        <v>60900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2"/>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2"/>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2"/>
        <v>10100652</v>
      </c>
      <c r="C27" s="58">
        <v>0</v>
      </c>
      <c r="D27" s="58">
        <v>7681400</v>
      </c>
      <c r="E27" s="58">
        <v>0</v>
      </c>
      <c r="F27" s="58">
        <v>0</v>
      </c>
      <c r="G27" s="58">
        <v>0</v>
      </c>
      <c r="H27" s="58">
        <v>0</v>
      </c>
      <c r="I27" s="58">
        <v>245568</v>
      </c>
      <c r="J27" s="58">
        <v>176000</v>
      </c>
      <c r="K27" s="58">
        <v>4211</v>
      </c>
      <c r="L27" s="58">
        <v>0</v>
      </c>
      <c r="M27" s="58">
        <v>0</v>
      </c>
      <c r="N27" s="58">
        <v>0</v>
      </c>
      <c r="O27" s="58">
        <v>0</v>
      </c>
      <c r="P27" s="58">
        <v>0</v>
      </c>
      <c r="Q27" s="58">
        <v>569000</v>
      </c>
      <c r="R27" s="58">
        <v>0</v>
      </c>
      <c r="S27" s="58">
        <v>365893</v>
      </c>
      <c r="T27" s="58">
        <v>753580</v>
      </c>
      <c r="U27" s="58">
        <v>0</v>
      </c>
      <c r="V27" s="58">
        <v>0</v>
      </c>
      <c r="W27" s="58">
        <v>0</v>
      </c>
      <c r="X27" s="58">
        <v>0</v>
      </c>
      <c r="Y27" s="58">
        <v>0</v>
      </c>
      <c r="Z27" s="70">
        <v>0</v>
      </c>
      <c r="AA27" s="58">
        <v>0</v>
      </c>
      <c r="AB27" s="58">
        <v>5000</v>
      </c>
      <c r="AC27" s="58">
        <v>0</v>
      </c>
      <c r="AD27" s="58">
        <v>0</v>
      </c>
      <c r="AE27" s="58">
        <v>0</v>
      </c>
      <c r="AF27" s="58">
        <v>0</v>
      </c>
      <c r="AG27" s="58">
        <v>0</v>
      </c>
      <c r="AH27" s="58">
        <v>0</v>
      </c>
      <c r="AI27" s="58">
        <v>0</v>
      </c>
      <c r="AJ27" s="58">
        <v>0</v>
      </c>
      <c r="AK27" s="58">
        <v>0</v>
      </c>
      <c r="AL27" s="58">
        <v>0</v>
      </c>
      <c r="AM27" s="58">
        <v>0</v>
      </c>
      <c r="AN27" s="58">
        <v>0</v>
      </c>
      <c r="AO27" s="61">
        <v>300000</v>
      </c>
    </row>
    <row r="28" spans="1:41" ht="14.25" x14ac:dyDescent="0.15">
      <c r="A28" s="63" t="s">
        <v>20</v>
      </c>
      <c r="B28" s="57">
        <f t="shared" si="2"/>
        <v>1</v>
      </c>
      <c r="C28" s="58">
        <v>0</v>
      </c>
      <c r="D28" s="58">
        <v>1</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2"/>
        <v>281857</v>
      </c>
      <c r="C29" s="58">
        <v>0</v>
      </c>
      <c r="D29" s="58">
        <v>45127</v>
      </c>
      <c r="E29" s="58">
        <v>0</v>
      </c>
      <c r="F29" s="58">
        <v>7035</v>
      </c>
      <c r="G29" s="58">
        <v>0</v>
      </c>
      <c r="H29" s="58">
        <v>0</v>
      </c>
      <c r="I29" s="58">
        <v>0</v>
      </c>
      <c r="J29" s="58">
        <v>5656</v>
      </c>
      <c r="K29" s="58">
        <v>0</v>
      </c>
      <c r="L29" s="58">
        <v>0</v>
      </c>
      <c r="M29" s="58">
        <v>89335</v>
      </c>
      <c r="N29" s="58">
        <v>0</v>
      </c>
      <c r="O29" s="58">
        <v>0</v>
      </c>
      <c r="P29" s="58">
        <v>0</v>
      </c>
      <c r="Q29" s="58">
        <v>0</v>
      </c>
      <c r="R29" s="58">
        <v>0</v>
      </c>
      <c r="S29" s="58">
        <v>14032</v>
      </c>
      <c r="T29" s="58">
        <v>0</v>
      </c>
      <c r="U29" s="58">
        <v>110306</v>
      </c>
      <c r="V29" s="58">
        <v>0</v>
      </c>
      <c r="W29" s="58">
        <v>0</v>
      </c>
      <c r="X29" s="58">
        <v>0</v>
      </c>
      <c r="Y29" s="58">
        <v>0</v>
      </c>
      <c r="Z29" s="58">
        <v>0</v>
      </c>
      <c r="AA29" s="58">
        <v>10366</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2"/>
        <v>496798</v>
      </c>
      <c r="C30" s="58">
        <v>0</v>
      </c>
      <c r="D30" s="58">
        <v>76531</v>
      </c>
      <c r="E30" s="58">
        <v>0</v>
      </c>
      <c r="F30" s="58">
        <v>0</v>
      </c>
      <c r="G30" s="58">
        <v>0</v>
      </c>
      <c r="H30" s="58">
        <v>0</v>
      </c>
      <c r="I30" s="58">
        <v>0</v>
      </c>
      <c r="J30" s="58">
        <v>24100</v>
      </c>
      <c r="K30" s="58">
        <v>0</v>
      </c>
      <c r="L30" s="58">
        <v>0</v>
      </c>
      <c r="M30" s="58">
        <v>0</v>
      </c>
      <c r="N30" s="58">
        <v>0</v>
      </c>
      <c r="O30" s="58">
        <v>55568</v>
      </c>
      <c r="P30" s="58">
        <v>0</v>
      </c>
      <c r="Q30" s="58">
        <v>0</v>
      </c>
      <c r="R30" s="58">
        <v>0</v>
      </c>
      <c r="S30" s="58">
        <v>264829</v>
      </c>
      <c r="T30" s="58">
        <v>0</v>
      </c>
      <c r="U30" s="58">
        <v>0</v>
      </c>
      <c r="V30" s="58">
        <v>0</v>
      </c>
      <c r="W30" s="58">
        <v>0</v>
      </c>
      <c r="X30" s="58">
        <v>0</v>
      </c>
      <c r="Y30" s="58">
        <v>0</v>
      </c>
      <c r="Z30" s="58">
        <v>0</v>
      </c>
      <c r="AA30" s="58">
        <v>0</v>
      </c>
      <c r="AB30" s="58">
        <v>29770</v>
      </c>
      <c r="AC30" s="70">
        <v>0</v>
      </c>
      <c r="AD30" s="58">
        <v>0</v>
      </c>
      <c r="AE30" s="58">
        <v>0</v>
      </c>
      <c r="AF30" s="58">
        <v>0</v>
      </c>
      <c r="AG30" s="58">
        <v>0</v>
      </c>
      <c r="AH30" s="58">
        <v>0</v>
      </c>
      <c r="AI30" s="58">
        <v>0</v>
      </c>
      <c r="AJ30" s="58">
        <v>0</v>
      </c>
      <c r="AK30" s="58">
        <v>0</v>
      </c>
      <c r="AL30" s="58">
        <v>0</v>
      </c>
      <c r="AM30" s="58">
        <v>0</v>
      </c>
      <c r="AN30" s="58">
        <v>0</v>
      </c>
      <c r="AO30" s="61">
        <v>46000</v>
      </c>
    </row>
    <row r="31" spans="1:41" ht="14.25" x14ac:dyDescent="0.15">
      <c r="A31" s="64" t="s">
        <v>266</v>
      </c>
      <c r="B31" s="57">
        <f t="shared" si="2"/>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2"/>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2"/>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2"/>
        <v>103212</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102210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1000</v>
      </c>
      <c r="AN34" s="58">
        <v>0</v>
      </c>
      <c r="AO34" s="61">
        <v>2</v>
      </c>
    </row>
    <row r="35" spans="1:41" ht="14.25" x14ac:dyDescent="0.15">
      <c r="A35" s="65" t="s">
        <v>85</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2"/>
        <v>54704803</v>
      </c>
      <c r="C37" s="58">
        <v>0</v>
      </c>
      <c r="D37" s="58">
        <v>3742415</v>
      </c>
      <c r="E37" s="58">
        <v>0</v>
      </c>
      <c r="F37" s="58">
        <v>0</v>
      </c>
      <c r="G37" s="58">
        <v>54157</v>
      </c>
      <c r="H37" s="58">
        <v>0</v>
      </c>
      <c r="I37" s="58">
        <v>0</v>
      </c>
      <c r="J37" s="58">
        <v>2289096</v>
      </c>
      <c r="K37" s="58">
        <v>0</v>
      </c>
      <c r="L37" s="58">
        <v>0</v>
      </c>
      <c r="M37" s="58">
        <v>0</v>
      </c>
      <c r="N37" s="58">
        <v>0</v>
      </c>
      <c r="O37" s="58">
        <v>1748739</v>
      </c>
      <c r="P37" s="58">
        <v>0</v>
      </c>
      <c r="Q37" s="58">
        <v>5764188</v>
      </c>
      <c r="R37" s="58">
        <v>0</v>
      </c>
      <c r="S37" s="58">
        <v>27643157</v>
      </c>
      <c r="T37" s="58">
        <v>0</v>
      </c>
      <c r="U37" s="58">
        <v>42702</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1176510</v>
      </c>
      <c r="AN37" s="58">
        <v>0</v>
      </c>
      <c r="AO37" s="61">
        <v>12243839</v>
      </c>
    </row>
    <row r="38" spans="1:41" ht="14.25" x14ac:dyDescent="0.15">
      <c r="A38" s="65" t="s">
        <v>37</v>
      </c>
      <c r="B38" s="57">
        <f t="shared" si="2"/>
        <v>470708</v>
      </c>
      <c r="C38" s="58">
        <v>0</v>
      </c>
      <c r="D38" s="58">
        <v>0</v>
      </c>
      <c r="E38" s="58">
        <v>0</v>
      </c>
      <c r="F38" s="58">
        <v>0</v>
      </c>
      <c r="G38" s="58">
        <v>0</v>
      </c>
      <c r="H38" s="58">
        <v>0</v>
      </c>
      <c r="I38" s="58">
        <v>0</v>
      </c>
      <c r="J38" s="58">
        <v>0</v>
      </c>
      <c r="K38" s="58">
        <v>0</v>
      </c>
      <c r="L38" s="58">
        <v>0</v>
      </c>
      <c r="M38" s="58">
        <v>416000</v>
      </c>
      <c r="N38" s="58">
        <v>0</v>
      </c>
      <c r="O38" s="58">
        <v>0</v>
      </c>
      <c r="P38" s="58">
        <v>27678</v>
      </c>
      <c r="Q38" s="58">
        <v>0</v>
      </c>
      <c r="R38" s="58">
        <v>0</v>
      </c>
      <c r="S38" s="58">
        <v>12664</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14366</v>
      </c>
    </row>
    <row r="39" spans="1:41" ht="14.25" x14ac:dyDescent="0.15">
      <c r="A39" s="65" t="s">
        <v>38</v>
      </c>
      <c r="B39" s="57">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2"/>
        <v>7893637</v>
      </c>
      <c r="C40" s="58">
        <v>0</v>
      </c>
      <c r="D40" s="58">
        <v>0</v>
      </c>
      <c r="E40" s="58">
        <v>0</v>
      </c>
      <c r="F40" s="58">
        <v>0</v>
      </c>
      <c r="G40" s="58">
        <v>0</v>
      </c>
      <c r="H40" s="58">
        <v>0</v>
      </c>
      <c r="I40" s="58">
        <v>0</v>
      </c>
      <c r="J40" s="58">
        <v>139435</v>
      </c>
      <c r="K40" s="58">
        <v>0</v>
      </c>
      <c r="L40" s="58">
        <v>0</v>
      </c>
      <c r="M40" s="58">
        <v>0</v>
      </c>
      <c r="N40" s="58">
        <v>0</v>
      </c>
      <c r="O40" s="58">
        <v>1148430</v>
      </c>
      <c r="P40" s="58">
        <v>0</v>
      </c>
      <c r="Q40" s="58">
        <v>0</v>
      </c>
      <c r="R40" s="58">
        <v>0</v>
      </c>
      <c r="S40" s="58">
        <v>2064955</v>
      </c>
      <c r="T40" s="58">
        <v>0</v>
      </c>
      <c r="U40" s="58">
        <v>0</v>
      </c>
      <c r="V40" s="58">
        <v>0</v>
      </c>
      <c r="W40" s="58">
        <v>0</v>
      </c>
      <c r="X40" s="58">
        <v>0</v>
      </c>
      <c r="Y40" s="58">
        <v>0</v>
      </c>
      <c r="Z40" s="58">
        <v>0</v>
      </c>
      <c r="AA40" s="58">
        <v>0</v>
      </c>
      <c r="AB40" s="58">
        <v>0</v>
      </c>
      <c r="AC40" s="58">
        <v>0</v>
      </c>
      <c r="AD40" s="58">
        <v>0</v>
      </c>
      <c r="AE40" s="58">
        <v>0</v>
      </c>
      <c r="AF40" s="58">
        <v>0</v>
      </c>
      <c r="AG40" s="58">
        <v>50500</v>
      </c>
      <c r="AH40" s="58">
        <v>0</v>
      </c>
      <c r="AI40" s="58">
        <v>0</v>
      </c>
      <c r="AJ40" s="58">
        <v>4000000</v>
      </c>
      <c r="AK40" s="58">
        <v>0</v>
      </c>
      <c r="AL40" s="58">
        <v>0</v>
      </c>
      <c r="AM40" s="70">
        <v>0</v>
      </c>
      <c r="AN40" s="58">
        <v>0</v>
      </c>
      <c r="AO40" s="61">
        <v>490317</v>
      </c>
    </row>
    <row r="41" spans="1:41" ht="14.25" x14ac:dyDescent="0.15">
      <c r="A41" s="65" t="s">
        <v>34</v>
      </c>
      <c r="B41" s="57">
        <f t="shared" si="2"/>
        <v>2673798</v>
      </c>
      <c r="C41" s="58">
        <v>0</v>
      </c>
      <c r="D41" s="58">
        <v>939356</v>
      </c>
      <c r="E41" s="58">
        <v>0</v>
      </c>
      <c r="F41" s="58">
        <v>0</v>
      </c>
      <c r="G41" s="58">
        <v>55539</v>
      </c>
      <c r="H41" s="58">
        <v>75000</v>
      </c>
      <c r="I41" s="58">
        <v>175000</v>
      </c>
      <c r="J41" s="58">
        <v>114200</v>
      </c>
      <c r="K41" s="58">
        <v>0</v>
      </c>
      <c r="L41" s="58">
        <v>0</v>
      </c>
      <c r="M41" s="58">
        <v>0</v>
      </c>
      <c r="N41" s="58">
        <v>0</v>
      </c>
      <c r="O41" s="58">
        <v>1128152</v>
      </c>
      <c r="P41" s="58">
        <v>0</v>
      </c>
      <c r="Q41" s="58">
        <v>29071</v>
      </c>
      <c r="R41" s="58">
        <v>98480</v>
      </c>
      <c r="S41" s="58">
        <v>59000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2"/>
        <v>155243767</v>
      </c>
      <c r="C42" s="68">
        <v>0</v>
      </c>
      <c r="D42" s="68">
        <v>80719055</v>
      </c>
      <c r="E42" s="68">
        <v>465488</v>
      </c>
      <c r="F42" s="68">
        <v>265767</v>
      </c>
      <c r="G42" s="68">
        <v>72010</v>
      </c>
      <c r="H42" s="68">
        <v>0</v>
      </c>
      <c r="I42" s="68">
        <v>7199190</v>
      </c>
      <c r="J42" s="68">
        <v>892687</v>
      </c>
      <c r="K42" s="68">
        <v>100000</v>
      </c>
      <c r="L42" s="68">
        <v>1406195</v>
      </c>
      <c r="M42" s="68">
        <v>1288828</v>
      </c>
      <c r="N42" s="68">
        <v>12877</v>
      </c>
      <c r="O42" s="68">
        <v>10193225</v>
      </c>
      <c r="P42" s="68">
        <v>479393</v>
      </c>
      <c r="Q42" s="68">
        <v>2415993</v>
      </c>
      <c r="R42" s="68">
        <v>768300</v>
      </c>
      <c r="S42" s="68">
        <v>40918498</v>
      </c>
      <c r="T42" s="68">
        <v>0</v>
      </c>
      <c r="U42" s="68">
        <v>0</v>
      </c>
      <c r="V42" s="68">
        <v>0</v>
      </c>
      <c r="W42" s="68">
        <v>100000</v>
      </c>
      <c r="X42" s="68">
        <v>1</v>
      </c>
      <c r="Y42" s="68">
        <v>0</v>
      </c>
      <c r="Z42" s="68">
        <v>0</v>
      </c>
      <c r="AA42" s="68">
        <v>1</v>
      </c>
      <c r="AB42" s="68">
        <v>0</v>
      </c>
      <c r="AC42" s="68">
        <v>135300</v>
      </c>
      <c r="AD42" s="68">
        <v>0</v>
      </c>
      <c r="AE42" s="68">
        <v>0</v>
      </c>
      <c r="AF42" s="68">
        <v>0</v>
      </c>
      <c r="AG42" s="68">
        <v>4</v>
      </c>
      <c r="AH42" s="68">
        <v>0</v>
      </c>
      <c r="AI42" s="68">
        <v>0</v>
      </c>
      <c r="AJ42" s="68">
        <v>7065428</v>
      </c>
      <c r="AK42" s="68">
        <v>0</v>
      </c>
      <c r="AL42" s="68">
        <v>0</v>
      </c>
      <c r="AM42" s="68">
        <v>720317</v>
      </c>
      <c r="AN42" s="68">
        <v>25210</v>
      </c>
      <c r="AO42" s="74">
        <v>0</v>
      </c>
    </row>
    <row r="44" spans="1:41" x14ac:dyDescent="0.15">
      <c r="C44" s="7" t="s">
        <v>139</v>
      </c>
    </row>
    <row r="45" spans="1:41" x14ac:dyDescent="0.15">
      <c r="C45" s="7" t="s">
        <v>141</v>
      </c>
    </row>
  </sheetData>
  <phoneticPr fontId="3"/>
  <hyperlinks>
    <hyperlink ref="A1" location="Guidance!A1" display="Guidance sheet (link)" xr:uid="{00000000-0004-0000-15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AO45"/>
  <sheetViews>
    <sheetView zoomScale="80" zoomScaleNormal="80" workbookViewId="0">
      <pane xSplit="2" ySplit="3" topLeftCell="C4" activePane="bottomRight" state="frozen"/>
      <selection pane="topRight"/>
      <selection pane="bottomLeft"/>
      <selection pane="bottomRight"/>
    </sheetView>
  </sheetViews>
  <sheetFormatPr defaultColWidth="9" defaultRowHeight="15" x14ac:dyDescent="0.15"/>
  <cols>
    <col min="1" max="1" width="17.125" style="12" customWidth="1"/>
    <col min="2" max="2" width="14" style="6" customWidth="1"/>
    <col min="3" max="3" width="0.125" style="11" customWidth="1"/>
    <col min="4" max="20" width="11.625" style="11" customWidth="1"/>
    <col min="21" max="21" width="11.625" style="13" customWidth="1"/>
    <col min="22" max="32" width="11.625" style="11" customWidth="1"/>
    <col min="33" max="35" width="11.625" style="7" customWidth="1"/>
    <col min="36" max="41" width="11.625" style="11" customWidth="1"/>
    <col min="42" max="16384" width="9" style="7"/>
  </cols>
  <sheetData>
    <row r="1" spans="1:41" ht="26.25" x14ac:dyDescent="0.15">
      <c r="A1" s="87" t="s">
        <v>236</v>
      </c>
      <c r="B1" s="87"/>
      <c r="C1" s="88" t="s">
        <v>253</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6" customFormat="1" ht="25.5" customHeight="1" x14ac:dyDescent="0.15">
      <c r="A3" s="49" t="s">
        <v>152</v>
      </c>
      <c r="B3" s="93" t="s">
        <v>267</v>
      </c>
      <c r="C3" s="56">
        <f t="shared" ref="C3:AG3" si="0">SUM(C4:C42)</f>
        <v>0</v>
      </c>
      <c r="D3" s="56">
        <f t="shared" si="0"/>
        <v>426286491</v>
      </c>
      <c r="E3" s="56">
        <f t="shared" si="0"/>
        <v>10738054</v>
      </c>
      <c r="F3" s="56">
        <f t="shared" si="0"/>
        <v>14027042</v>
      </c>
      <c r="G3" s="56">
        <f t="shared" si="0"/>
        <v>6925616</v>
      </c>
      <c r="H3" s="56">
        <f t="shared" si="0"/>
        <v>7594708</v>
      </c>
      <c r="I3" s="56">
        <f t="shared" si="0"/>
        <v>29603295</v>
      </c>
      <c r="J3" s="56">
        <f t="shared" si="0"/>
        <v>69039008</v>
      </c>
      <c r="K3" s="56">
        <f t="shared" si="0"/>
        <v>5113256</v>
      </c>
      <c r="L3" s="56">
        <f t="shared" si="0"/>
        <v>1309858</v>
      </c>
      <c r="M3" s="56">
        <f t="shared" si="0"/>
        <v>38766179</v>
      </c>
      <c r="N3" s="56">
        <f t="shared" si="0"/>
        <v>1532428</v>
      </c>
      <c r="O3" s="56">
        <f t="shared" si="0"/>
        <v>49267954</v>
      </c>
      <c r="P3" s="56">
        <f t="shared" si="0"/>
        <v>5590476</v>
      </c>
      <c r="Q3" s="56">
        <f t="shared" si="0"/>
        <v>49612614</v>
      </c>
      <c r="R3" s="56">
        <f t="shared" si="0"/>
        <v>19953143</v>
      </c>
      <c r="S3" s="56">
        <f t="shared" si="0"/>
        <v>108027261</v>
      </c>
      <c r="T3" s="56">
        <f t="shared" si="0"/>
        <v>1910241</v>
      </c>
      <c r="U3" s="56">
        <f t="shared" si="0"/>
        <v>7418048</v>
      </c>
      <c r="V3" s="56">
        <f t="shared" si="0"/>
        <v>424474</v>
      </c>
      <c r="W3" s="56">
        <f t="shared" si="0"/>
        <v>1465800</v>
      </c>
      <c r="X3" s="56">
        <f t="shared" si="0"/>
        <v>373200</v>
      </c>
      <c r="Y3" s="56">
        <f t="shared" si="0"/>
        <v>785732</v>
      </c>
      <c r="Z3" s="56">
        <f t="shared" si="0"/>
        <v>16899837</v>
      </c>
      <c r="AA3" s="56">
        <f t="shared" si="0"/>
        <v>5257284</v>
      </c>
      <c r="AB3" s="56">
        <f t="shared" si="0"/>
        <v>1016211</v>
      </c>
      <c r="AC3" s="56">
        <f t="shared" si="0"/>
        <v>69386</v>
      </c>
      <c r="AD3" s="56">
        <f t="shared" si="0"/>
        <v>0</v>
      </c>
      <c r="AE3" s="56">
        <f t="shared" si="0"/>
        <v>0</v>
      </c>
      <c r="AF3" s="56">
        <f t="shared" si="0"/>
        <v>0</v>
      </c>
      <c r="AG3" s="56">
        <f t="shared" si="0"/>
        <v>530972</v>
      </c>
      <c r="AH3" s="56">
        <f t="shared" ref="AH3:AO3" si="1">SUM(AH4:AH42)</f>
        <v>0</v>
      </c>
      <c r="AI3" s="56">
        <f t="shared" si="1"/>
        <v>0</v>
      </c>
      <c r="AJ3" s="56">
        <f t="shared" si="1"/>
        <v>58856849</v>
      </c>
      <c r="AK3" s="56">
        <f t="shared" si="1"/>
        <v>36300</v>
      </c>
      <c r="AL3" s="56">
        <f t="shared" si="1"/>
        <v>0</v>
      </c>
      <c r="AM3" s="56">
        <f t="shared" si="1"/>
        <v>6506641</v>
      </c>
      <c r="AN3" s="56">
        <f t="shared" si="1"/>
        <v>15721386</v>
      </c>
      <c r="AO3" s="59">
        <f t="shared" si="1"/>
        <v>101348836</v>
      </c>
    </row>
    <row r="4" spans="1:41" ht="14.25" x14ac:dyDescent="0.15">
      <c r="A4" s="60" t="s">
        <v>40</v>
      </c>
      <c r="B4" s="57">
        <f t="shared" ref="B4:B36" si="2">SUM(C4:AO4)</f>
        <v>319838013</v>
      </c>
      <c r="C4" s="70">
        <v>0</v>
      </c>
      <c r="D4" s="58">
        <v>118672566</v>
      </c>
      <c r="E4" s="58">
        <v>5842544</v>
      </c>
      <c r="F4" s="58">
        <v>232206</v>
      </c>
      <c r="G4" s="58">
        <v>3656371</v>
      </c>
      <c r="H4" s="58">
        <v>722877</v>
      </c>
      <c r="I4" s="58">
        <v>6076084</v>
      </c>
      <c r="J4" s="58">
        <v>4982814</v>
      </c>
      <c r="K4" s="58">
        <v>0</v>
      </c>
      <c r="L4" s="58">
        <v>0</v>
      </c>
      <c r="M4" s="58">
        <v>9462488</v>
      </c>
      <c r="N4" s="58">
        <v>46326</v>
      </c>
      <c r="O4" s="58">
        <v>19431193</v>
      </c>
      <c r="P4" s="58">
        <v>734133</v>
      </c>
      <c r="Q4" s="58">
        <v>9757924</v>
      </c>
      <c r="R4" s="58">
        <v>8085212</v>
      </c>
      <c r="S4" s="58">
        <v>46619672</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45868671</v>
      </c>
      <c r="AK4" s="58">
        <v>0</v>
      </c>
      <c r="AL4" s="58">
        <v>0</v>
      </c>
      <c r="AM4" s="58">
        <v>0</v>
      </c>
      <c r="AN4" s="58">
        <v>4451389</v>
      </c>
      <c r="AO4" s="61">
        <v>35195543</v>
      </c>
    </row>
    <row r="5" spans="1:41" s="6" customFormat="1" x14ac:dyDescent="0.15">
      <c r="A5" s="60" t="s">
        <v>264</v>
      </c>
      <c r="B5" s="57">
        <f t="shared" si="2"/>
        <v>332472340</v>
      </c>
      <c r="C5" s="58">
        <v>0</v>
      </c>
      <c r="D5" s="70">
        <v>0</v>
      </c>
      <c r="E5" s="58">
        <v>4757048</v>
      </c>
      <c r="F5" s="58">
        <v>7079615</v>
      </c>
      <c r="G5" s="58">
        <v>3156052</v>
      </c>
      <c r="H5" s="58">
        <v>5234855</v>
      </c>
      <c r="I5" s="58">
        <v>20021395</v>
      </c>
      <c r="J5" s="58">
        <v>61660174</v>
      </c>
      <c r="K5" s="58">
        <v>5113256</v>
      </c>
      <c r="L5" s="58">
        <v>942579</v>
      </c>
      <c r="M5" s="58">
        <v>25785173</v>
      </c>
      <c r="N5" s="58">
        <v>249495</v>
      </c>
      <c r="O5" s="58">
        <v>21533881</v>
      </c>
      <c r="P5" s="58">
        <v>2814442</v>
      </c>
      <c r="Q5" s="58">
        <v>27692842</v>
      </c>
      <c r="R5" s="58">
        <v>6759282</v>
      </c>
      <c r="S5" s="58">
        <v>49630354</v>
      </c>
      <c r="T5" s="58">
        <v>1908386</v>
      </c>
      <c r="U5" s="58">
        <v>7392213</v>
      </c>
      <c r="V5" s="58">
        <v>424474</v>
      </c>
      <c r="W5" s="58">
        <v>1443800</v>
      </c>
      <c r="X5" s="58">
        <v>359981</v>
      </c>
      <c r="Y5" s="58">
        <v>785732</v>
      </c>
      <c r="Z5" s="58">
        <v>16861746</v>
      </c>
      <c r="AA5" s="58">
        <v>5247284</v>
      </c>
      <c r="AB5" s="58">
        <v>1016211</v>
      </c>
      <c r="AC5" s="58">
        <v>69386</v>
      </c>
      <c r="AD5" s="58">
        <v>0</v>
      </c>
      <c r="AE5" s="58">
        <v>0</v>
      </c>
      <c r="AF5" s="58">
        <v>0</v>
      </c>
      <c r="AG5" s="58">
        <v>397544</v>
      </c>
      <c r="AH5" s="58">
        <v>0</v>
      </c>
      <c r="AI5" s="58">
        <v>0</v>
      </c>
      <c r="AJ5" s="58">
        <v>2765553</v>
      </c>
      <c r="AK5" s="58">
        <v>0</v>
      </c>
      <c r="AL5" s="58">
        <v>0</v>
      </c>
      <c r="AM5" s="58">
        <v>3256536</v>
      </c>
      <c r="AN5" s="58">
        <v>9157633</v>
      </c>
      <c r="AO5" s="61">
        <v>38955418</v>
      </c>
    </row>
    <row r="6" spans="1:41" ht="14.25" x14ac:dyDescent="0.15">
      <c r="A6" s="62" t="s">
        <v>15</v>
      </c>
      <c r="B6" s="57">
        <f t="shared" si="2"/>
        <v>488081</v>
      </c>
      <c r="C6" s="58">
        <v>0</v>
      </c>
      <c r="D6" s="58">
        <v>488081</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2"/>
        <v>71286</v>
      </c>
      <c r="C7" s="58">
        <v>0</v>
      </c>
      <c r="D7" s="58">
        <v>71286</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2"/>
        <v>2500523</v>
      </c>
      <c r="C8" s="58">
        <v>0</v>
      </c>
      <c r="D8" s="58">
        <v>2500523</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2"/>
        <v>1916485</v>
      </c>
      <c r="C9" s="58">
        <v>0</v>
      </c>
      <c r="D9" s="58">
        <v>1916485</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2"/>
        <v>24951648</v>
      </c>
      <c r="C10" s="58">
        <v>0</v>
      </c>
      <c r="D10" s="58">
        <v>20600504</v>
      </c>
      <c r="E10" s="58">
        <v>0</v>
      </c>
      <c r="F10" s="58">
        <v>0</v>
      </c>
      <c r="G10" s="58">
        <v>0</v>
      </c>
      <c r="H10" s="58">
        <v>0</v>
      </c>
      <c r="I10" s="70">
        <v>0</v>
      </c>
      <c r="J10" s="58">
        <v>62059</v>
      </c>
      <c r="K10" s="58">
        <v>0</v>
      </c>
      <c r="L10" s="58">
        <v>0</v>
      </c>
      <c r="M10" s="58">
        <v>0</v>
      </c>
      <c r="N10" s="58">
        <v>0</v>
      </c>
      <c r="O10" s="58">
        <v>59500</v>
      </c>
      <c r="P10" s="58">
        <v>0</v>
      </c>
      <c r="Q10" s="58">
        <v>2300000</v>
      </c>
      <c r="R10" s="58">
        <v>0</v>
      </c>
      <c r="S10" s="58">
        <v>1</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1927584</v>
      </c>
      <c r="AK10" s="58">
        <v>0</v>
      </c>
      <c r="AL10" s="58">
        <v>0</v>
      </c>
      <c r="AM10" s="58">
        <v>0</v>
      </c>
      <c r="AN10" s="58">
        <v>0</v>
      </c>
      <c r="AO10" s="61">
        <v>2000</v>
      </c>
    </row>
    <row r="11" spans="1:41" ht="14.25" x14ac:dyDescent="0.15">
      <c r="A11" s="62" t="s">
        <v>17</v>
      </c>
      <c r="B11" s="57">
        <f t="shared" si="2"/>
        <v>33556977</v>
      </c>
      <c r="C11" s="58">
        <v>0</v>
      </c>
      <c r="D11" s="58">
        <v>28202094</v>
      </c>
      <c r="E11" s="58">
        <v>0</v>
      </c>
      <c r="F11" s="58">
        <v>3802426</v>
      </c>
      <c r="G11" s="58">
        <v>0</v>
      </c>
      <c r="H11" s="58">
        <v>0</v>
      </c>
      <c r="I11" s="58">
        <v>3169</v>
      </c>
      <c r="J11" s="70">
        <v>0</v>
      </c>
      <c r="K11" s="58">
        <v>0</v>
      </c>
      <c r="L11" s="58">
        <v>0</v>
      </c>
      <c r="M11" s="58">
        <v>4088</v>
      </c>
      <c r="N11" s="58">
        <v>6680</v>
      </c>
      <c r="O11" s="58">
        <v>0</v>
      </c>
      <c r="P11" s="58">
        <v>0</v>
      </c>
      <c r="Q11" s="58">
        <v>0</v>
      </c>
      <c r="R11" s="58">
        <v>0</v>
      </c>
      <c r="S11" s="58">
        <v>10024</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1528496</v>
      </c>
    </row>
    <row r="12" spans="1:41" ht="14.25" x14ac:dyDescent="0.15">
      <c r="A12" s="62" t="s">
        <v>6</v>
      </c>
      <c r="B12" s="57">
        <f t="shared" si="2"/>
        <v>782784</v>
      </c>
      <c r="C12" s="58">
        <v>0</v>
      </c>
      <c r="D12" s="58">
        <v>782784</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2"/>
        <v>600578</v>
      </c>
      <c r="C13" s="58">
        <v>0</v>
      </c>
      <c r="D13" s="58">
        <v>561807</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38771</v>
      </c>
    </row>
    <row r="14" spans="1:41" ht="14.25" x14ac:dyDescent="0.15">
      <c r="A14" s="62" t="s">
        <v>12</v>
      </c>
      <c r="B14" s="57">
        <f t="shared" si="2"/>
        <v>24496709</v>
      </c>
      <c r="C14" s="58">
        <v>0</v>
      </c>
      <c r="D14" s="58">
        <v>21156288</v>
      </c>
      <c r="E14" s="58">
        <v>0</v>
      </c>
      <c r="F14" s="58">
        <v>0</v>
      </c>
      <c r="G14" s="58">
        <v>0</v>
      </c>
      <c r="H14" s="58">
        <v>0</v>
      </c>
      <c r="I14" s="58">
        <v>0</v>
      </c>
      <c r="J14" s="58">
        <v>174993</v>
      </c>
      <c r="K14" s="58">
        <v>0</v>
      </c>
      <c r="L14" s="58">
        <v>0</v>
      </c>
      <c r="M14" s="70">
        <v>0</v>
      </c>
      <c r="N14" s="58">
        <v>0</v>
      </c>
      <c r="O14" s="58">
        <v>508946</v>
      </c>
      <c r="P14" s="58">
        <v>0</v>
      </c>
      <c r="Q14" s="58">
        <v>1656482</v>
      </c>
      <c r="R14" s="58">
        <v>0</v>
      </c>
      <c r="S14" s="58">
        <v>1000000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2"/>
        <v>133844</v>
      </c>
      <c r="C15" s="58">
        <v>0</v>
      </c>
      <c r="D15" s="58">
        <v>82355</v>
      </c>
      <c r="E15" s="58">
        <v>0</v>
      </c>
      <c r="F15" s="58">
        <v>0</v>
      </c>
      <c r="G15" s="58">
        <v>0</v>
      </c>
      <c r="H15" s="58">
        <v>0</v>
      </c>
      <c r="I15" s="58">
        <v>0</v>
      </c>
      <c r="J15" s="58">
        <v>0</v>
      </c>
      <c r="K15" s="58">
        <v>0</v>
      </c>
      <c r="L15" s="58">
        <v>0</v>
      </c>
      <c r="M15" s="58">
        <v>0</v>
      </c>
      <c r="N15" s="70">
        <v>0</v>
      </c>
      <c r="O15" s="58">
        <v>51489</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2"/>
        <v>35751213</v>
      </c>
      <c r="C16" s="58">
        <v>0</v>
      </c>
      <c r="D16" s="58">
        <v>29479042</v>
      </c>
      <c r="E16" s="58">
        <v>0</v>
      </c>
      <c r="F16" s="58">
        <v>75232</v>
      </c>
      <c r="G16" s="58">
        <v>0</v>
      </c>
      <c r="H16" s="58">
        <v>0</v>
      </c>
      <c r="I16" s="58">
        <v>0</v>
      </c>
      <c r="J16" s="58">
        <v>2199</v>
      </c>
      <c r="K16" s="58">
        <v>0</v>
      </c>
      <c r="L16" s="58">
        <v>0</v>
      </c>
      <c r="M16" s="58">
        <v>875826</v>
      </c>
      <c r="N16" s="58">
        <v>247735</v>
      </c>
      <c r="O16" s="70">
        <v>0</v>
      </c>
      <c r="P16" s="58">
        <v>0</v>
      </c>
      <c r="Q16" s="58">
        <v>10696</v>
      </c>
      <c r="R16" s="58">
        <v>0</v>
      </c>
      <c r="S16" s="58">
        <v>199659</v>
      </c>
      <c r="T16" s="58">
        <v>0</v>
      </c>
      <c r="U16" s="58">
        <v>0</v>
      </c>
      <c r="V16" s="58">
        <v>0</v>
      </c>
      <c r="W16" s="58">
        <v>0</v>
      </c>
      <c r="X16" s="58">
        <v>0</v>
      </c>
      <c r="Y16" s="58">
        <v>0</v>
      </c>
      <c r="Z16" s="58">
        <v>0</v>
      </c>
      <c r="AA16" s="58">
        <v>0</v>
      </c>
      <c r="AB16" s="58">
        <v>0</v>
      </c>
      <c r="AC16" s="58">
        <v>0</v>
      </c>
      <c r="AD16" s="58">
        <v>0</v>
      </c>
      <c r="AE16" s="58">
        <v>0</v>
      </c>
      <c r="AF16" s="58">
        <v>0</v>
      </c>
      <c r="AG16" s="58">
        <v>500</v>
      </c>
      <c r="AH16" s="58">
        <v>0</v>
      </c>
      <c r="AI16" s="58">
        <v>0</v>
      </c>
      <c r="AJ16" s="58">
        <v>625120</v>
      </c>
      <c r="AK16" s="58">
        <v>0</v>
      </c>
      <c r="AL16" s="58">
        <v>0</v>
      </c>
      <c r="AM16" s="58">
        <v>0</v>
      </c>
      <c r="AN16" s="58">
        <v>0</v>
      </c>
      <c r="AO16" s="61">
        <v>4235204</v>
      </c>
    </row>
    <row r="17" spans="1:41" ht="14.25" x14ac:dyDescent="0.15">
      <c r="A17" s="62" t="s">
        <v>5</v>
      </c>
      <c r="B17" s="57">
        <f t="shared" si="2"/>
        <v>855038</v>
      </c>
      <c r="C17" s="58">
        <v>0</v>
      </c>
      <c r="D17" s="58">
        <v>746684</v>
      </c>
      <c r="E17" s="58">
        <v>0</v>
      </c>
      <c r="F17" s="58">
        <v>0</v>
      </c>
      <c r="G17" s="58">
        <v>0</v>
      </c>
      <c r="H17" s="58">
        <v>0</v>
      </c>
      <c r="I17" s="58">
        <v>0</v>
      </c>
      <c r="J17" s="58">
        <v>0</v>
      </c>
      <c r="K17" s="58">
        <v>0</v>
      </c>
      <c r="L17" s="58">
        <v>0</v>
      </c>
      <c r="M17" s="58">
        <v>0</v>
      </c>
      <c r="N17" s="58">
        <v>0</v>
      </c>
      <c r="O17" s="58">
        <v>0</v>
      </c>
      <c r="P17" s="70">
        <v>0</v>
      </c>
      <c r="Q17" s="58">
        <v>108354</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2"/>
        <v>34819849</v>
      </c>
      <c r="C18" s="58">
        <v>0</v>
      </c>
      <c r="D18" s="58">
        <v>31555460</v>
      </c>
      <c r="E18" s="58">
        <v>0</v>
      </c>
      <c r="F18" s="58">
        <v>938591</v>
      </c>
      <c r="G18" s="58">
        <v>0</v>
      </c>
      <c r="H18" s="58">
        <v>611270</v>
      </c>
      <c r="I18" s="58">
        <v>0</v>
      </c>
      <c r="J18" s="58">
        <v>0</v>
      </c>
      <c r="K18" s="58">
        <v>0</v>
      </c>
      <c r="L18" s="58">
        <v>0</v>
      </c>
      <c r="M18" s="58">
        <v>0</v>
      </c>
      <c r="N18" s="58">
        <v>366769</v>
      </c>
      <c r="O18" s="58">
        <v>0</v>
      </c>
      <c r="P18" s="58">
        <v>366769</v>
      </c>
      <c r="Q18" s="70">
        <v>0</v>
      </c>
      <c r="R18" s="58">
        <v>366769</v>
      </c>
      <c r="S18" s="58">
        <v>516</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613705</v>
      </c>
    </row>
    <row r="19" spans="1:41" ht="14.25" x14ac:dyDescent="0.15">
      <c r="A19" s="62" t="s">
        <v>9</v>
      </c>
      <c r="B19" s="57">
        <f t="shared" si="2"/>
        <v>15121082</v>
      </c>
      <c r="C19" s="58">
        <v>0</v>
      </c>
      <c r="D19" s="58">
        <v>8397544</v>
      </c>
      <c r="E19" s="58">
        <v>0</v>
      </c>
      <c r="F19" s="58">
        <v>1681562</v>
      </c>
      <c r="G19" s="58">
        <v>0</v>
      </c>
      <c r="H19" s="58">
        <v>1025706</v>
      </c>
      <c r="I19" s="58">
        <v>0</v>
      </c>
      <c r="J19" s="58">
        <v>0</v>
      </c>
      <c r="K19" s="58">
        <v>0</v>
      </c>
      <c r="L19" s="58">
        <v>0</v>
      </c>
      <c r="M19" s="58">
        <v>0</v>
      </c>
      <c r="N19" s="58">
        <v>615423</v>
      </c>
      <c r="O19" s="58">
        <v>0</v>
      </c>
      <c r="P19" s="58">
        <v>615423</v>
      </c>
      <c r="Q19" s="58">
        <v>1230843</v>
      </c>
      <c r="R19" s="70">
        <v>0</v>
      </c>
      <c r="S19" s="58">
        <v>204112</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316263</v>
      </c>
      <c r="AK19" s="58">
        <v>0</v>
      </c>
      <c r="AL19" s="58">
        <v>0</v>
      </c>
      <c r="AM19" s="58">
        <v>0</v>
      </c>
      <c r="AN19" s="58">
        <v>0</v>
      </c>
      <c r="AO19" s="61">
        <v>1034206</v>
      </c>
    </row>
    <row r="20" spans="1:41" ht="14.25" x14ac:dyDescent="0.15">
      <c r="A20" s="62" t="s">
        <v>14</v>
      </c>
      <c r="B20" s="57">
        <f t="shared" si="2"/>
        <v>79839782</v>
      </c>
      <c r="C20" s="58">
        <v>0</v>
      </c>
      <c r="D20" s="58">
        <v>61360613</v>
      </c>
      <c r="E20" s="58">
        <v>0</v>
      </c>
      <c r="F20" s="58">
        <v>0</v>
      </c>
      <c r="G20" s="58">
        <v>0</v>
      </c>
      <c r="H20" s="58">
        <v>0</v>
      </c>
      <c r="I20" s="58">
        <v>1396024</v>
      </c>
      <c r="J20" s="58">
        <v>375661</v>
      </c>
      <c r="K20" s="58">
        <v>0</v>
      </c>
      <c r="L20" s="58">
        <v>110352</v>
      </c>
      <c r="M20" s="58">
        <v>810827</v>
      </c>
      <c r="N20" s="58">
        <v>0</v>
      </c>
      <c r="O20" s="58">
        <v>1703706</v>
      </c>
      <c r="P20" s="58">
        <v>631563</v>
      </c>
      <c r="Q20" s="58">
        <v>414824</v>
      </c>
      <c r="R20" s="58">
        <v>1299692</v>
      </c>
      <c r="S20" s="70">
        <v>0</v>
      </c>
      <c r="T20" s="58">
        <v>0</v>
      </c>
      <c r="U20" s="58">
        <v>0</v>
      </c>
      <c r="V20" s="58">
        <v>0</v>
      </c>
      <c r="W20" s="58">
        <v>0</v>
      </c>
      <c r="X20" s="58">
        <v>0</v>
      </c>
      <c r="Y20" s="58">
        <v>0</v>
      </c>
      <c r="Z20" s="58">
        <v>0</v>
      </c>
      <c r="AA20" s="58">
        <v>0</v>
      </c>
      <c r="AB20" s="58">
        <v>0</v>
      </c>
      <c r="AC20" s="58">
        <v>0</v>
      </c>
      <c r="AD20" s="58">
        <v>0</v>
      </c>
      <c r="AE20" s="58">
        <v>0</v>
      </c>
      <c r="AF20" s="58">
        <v>0</v>
      </c>
      <c r="AG20" s="58">
        <v>101</v>
      </c>
      <c r="AH20" s="58">
        <v>0</v>
      </c>
      <c r="AI20" s="58">
        <v>0</v>
      </c>
      <c r="AJ20" s="58">
        <v>918222</v>
      </c>
      <c r="AK20" s="58">
        <v>0</v>
      </c>
      <c r="AL20" s="58">
        <v>0</v>
      </c>
      <c r="AM20" s="58">
        <v>411677</v>
      </c>
      <c r="AN20" s="58">
        <v>187148</v>
      </c>
      <c r="AO20" s="61">
        <v>10219372</v>
      </c>
    </row>
    <row r="21" spans="1:41" ht="14.25" x14ac:dyDescent="0.15">
      <c r="A21" s="63" t="s">
        <v>22</v>
      </c>
      <c r="B21" s="57">
        <f t="shared" si="2"/>
        <v>811689</v>
      </c>
      <c r="C21" s="58">
        <v>0</v>
      </c>
      <c r="D21" s="58">
        <v>811689</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2"/>
        <v>1011984</v>
      </c>
      <c r="C22" s="58">
        <v>0</v>
      </c>
      <c r="D22" s="58">
        <v>1011984</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2"/>
        <v>12996</v>
      </c>
      <c r="C23" s="58">
        <v>0</v>
      </c>
      <c r="D23" s="58">
        <v>12996</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2"/>
        <v>223148</v>
      </c>
      <c r="C24" s="58">
        <v>0</v>
      </c>
      <c r="D24" s="58">
        <v>223148</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2"/>
        <v>298435</v>
      </c>
      <c r="C25" s="58">
        <v>0</v>
      </c>
      <c r="D25" s="58">
        <v>298434</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1</v>
      </c>
    </row>
    <row r="26" spans="1:41" ht="14.25" x14ac:dyDescent="0.15">
      <c r="A26" s="63" t="s">
        <v>25</v>
      </c>
      <c r="B26" s="57">
        <f t="shared" si="2"/>
        <v>155149</v>
      </c>
      <c r="C26" s="58">
        <v>0</v>
      </c>
      <c r="D26" s="58">
        <v>155149</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2"/>
        <v>611003</v>
      </c>
      <c r="C27" s="58">
        <v>0</v>
      </c>
      <c r="D27" s="58">
        <v>611003</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2"/>
        <v>2597671</v>
      </c>
      <c r="C28" s="58">
        <v>0</v>
      </c>
      <c r="D28" s="58">
        <v>2597671</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2"/>
        <v>138720</v>
      </c>
      <c r="C29" s="58">
        <v>0</v>
      </c>
      <c r="D29" s="58">
        <v>138720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2"/>
        <v>14538</v>
      </c>
      <c r="C30" s="58">
        <v>0</v>
      </c>
      <c r="D30" s="58">
        <v>14538</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2"/>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2"/>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2"/>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2"/>
        <v>407546</v>
      </c>
      <c r="C34" s="58">
        <v>0</v>
      </c>
      <c r="D34" s="58">
        <v>347544</v>
      </c>
      <c r="E34" s="58">
        <v>0</v>
      </c>
      <c r="F34" s="58">
        <v>0</v>
      </c>
      <c r="G34" s="58">
        <v>0</v>
      </c>
      <c r="H34" s="58">
        <v>0</v>
      </c>
      <c r="I34" s="58">
        <v>0</v>
      </c>
      <c r="J34" s="58">
        <v>0</v>
      </c>
      <c r="K34" s="58">
        <v>0</v>
      </c>
      <c r="L34" s="58">
        <v>0</v>
      </c>
      <c r="M34" s="58">
        <v>0</v>
      </c>
      <c r="N34" s="58">
        <v>0</v>
      </c>
      <c r="O34" s="58">
        <v>0</v>
      </c>
      <c r="P34" s="58">
        <v>0</v>
      </c>
      <c r="Q34" s="58">
        <v>0</v>
      </c>
      <c r="R34" s="58">
        <v>5000</v>
      </c>
      <c r="S34" s="58">
        <v>5001</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50000</v>
      </c>
      <c r="AN34" s="58">
        <v>0</v>
      </c>
      <c r="AO34" s="61">
        <v>1</v>
      </c>
    </row>
    <row r="35" spans="1:41" ht="14.25" x14ac:dyDescent="0.15">
      <c r="A35" s="65" t="s">
        <v>85</v>
      </c>
      <c r="B35" s="57">
        <f t="shared" si="2"/>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2"/>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ref="B37:B42" si="3">SUM(C37:AO37)</f>
        <v>40076283</v>
      </c>
      <c r="C37" s="58">
        <v>0</v>
      </c>
      <c r="D37" s="58">
        <v>19138150</v>
      </c>
      <c r="E37" s="58">
        <v>0</v>
      </c>
      <c r="F37" s="58">
        <v>0</v>
      </c>
      <c r="G37" s="58">
        <v>113193</v>
      </c>
      <c r="H37" s="58">
        <v>0</v>
      </c>
      <c r="I37" s="58">
        <v>0</v>
      </c>
      <c r="J37" s="58">
        <v>866069</v>
      </c>
      <c r="K37" s="58">
        <v>0</v>
      </c>
      <c r="L37" s="58">
        <v>0</v>
      </c>
      <c r="M37" s="58">
        <v>0</v>
      </c>
      <c r="N37" s="58">
        <v>0</v>
      </c>
      <c r="O37" s="58">
        <v>2248103</v>
      </c>
      <c r="P37" s="58">
        <v>134477</v>
      </c>
      <c r="Q37" s="58">
        <v>4218819</v>
      </c>
      <c r="R37" s="58">
        <v>30006</v>
      </c>
      <c r="S37" s="58">
        <v>3740147</v>
      </c>
      <c r="T37" s="58">
        <v>0</v>
      </c>
      <c r="U37" s="58">
        <v>25835</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1749739</v>
      </c>
      <c r="AN37" s="58">
        <v>0</v>
      </c>
      <c r="AO37" s="61">
        <v>7811745</v>
      </c>
    </row>
    <row r="38" spans="1:41" ht="14.25" x14ac:dyDescent="0.15">
      <c r="A38" s="65" t="s">
        <v>37</v>
      </c>
      <c r="B38" s="57">
        <f t="shared" si="3"/>
        <v>122429</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122429</v>
      </c>
    </row>
    <row r="39" spans="1:41" ht="14.25" x14ac:dyDescent="0.15">
      <c r="A39" s="65" t="s">
        <v>38</v>
      </c>
      <c r="B39" s="57">
        <f t="shared" si="3"/>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3"/>
        <v>4322845</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2794599</v>
      </c>
      <c r="T40" s="58">
        <v>0</v>
      </c>
      <c r="U40" s="58">
        <v>0</v>
      </c>
      <c r="V40" s="58">
        <v>0</v>
      </c>
      <c r="W40" s="58">
        <v>0</v>
      </c>
      <c r="X40" s="58">
        <v>0</v>
      </c>
      <c r="Y40" s="58">
        <v>0</v>
      </c>
      <c r="Z40" s="58">
        <v>0</v>
      </c>
      <c r="AA40" s="58">
        <v>0</v>
      </c>
      <c r="AB40" s="58">
        <v>0</v>
      </c>
      <c r="AC40" s="58">
        <v>0</v>
      </c>
      <c r="AD40" s="58">
        <v>0</v>
      </c>
      <c r="AE40" s="58">
        <v>0</v>
      </c>
      <c r="AF40" s="58">
        <v>0</v>
      </c>
      <c r="AG40" s="58">
        <v>112826</v>
      </c>
      <c r="AH40" s="58">
        <v>0</v>
      </c>
      <c r="AI40" s="58">
        <v>0</v>
      </c>
      <c r="AJ40" s="58">
        <v>0</v>
      </c>
      <c r="AK40" s="58">
        <v>0</v>
      </c>
      <c r="AL40" s="58">
        <v>0</v>
      </c>
      <c r="AM40" s="70">
        <v>0</v>
      </c>
      <c r="AN40" s="58">
        <v>0</v>
      </c>
      <c r="AO40" s="61">
        <v>1415420</v>
      </c>
    </row>
    <row r="41" spans="1:41" ht="14.25" x14ac:dyDescent="0.15">
      <c r="A41" s="65" t="s">
        <v>34</v>
      </c>
      <c r="B41" s="57">
        <f t="shared" si="3"/>
        <v>1699055</v>
      </c>
      <c r="C41" s="58">
        <v>0</v>
      </c>
      <c r="D41" s="58">
        <v>1262174</v>
      </c>
      <c r="E41" s="58">
        <v>0</v>
      </c>
      <c r="F41" s="58">
        <v>0</v>
      </c>
      <c r="G41" s="58">
        <v>0</v>
      </c>
      <c r="H41" s="58">
        <v>0</v>
      </c>
      <c r="I41" s="58">
        <v>0</v>
      </c>
      <c r="J41" s="58">
        <v>0</v>
      </c>
      <c r="K41" s="58">
        <v>0</v>
      </c>
      <c r="L41" s="58">
        <v>0</v>
      </c>
      <c r="M41" s="58">
        <v>0</v>
      </c>
      <c r="N41" s="58">
        <v>0</v>
      </c>
      <c r="O41" s="58">
        <v>260356</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176525</v>
      </c>
    </row>
    <row r="42" spans="1:41" ht="14.25" x14ac:dyDescent="0.15">
      <c r="A42" s="66" t="s">
        <v>39</v>
      </c>
      <c r="B42" s="67">
        <f t="shared" si="3"/>
        <v>101308857</v>
      </c>
      <c r="C42" s="68">
        <v>0</v>
      </c>
      <c r="D42" s="68">
        <v>73089175</v>
      </c>
      <c r="E42" s="68">
        <v>138462</v>
      </c>
      <c r="F42" s="68">
        <v>217410</v>
      </c>
      <c r="G42" s="68">
        <v>0</v>
      </c>
      <c r="H42" s="68">
        <v>0</v>
      </c>
      <c r="I42" s="68">
        <v>2106623</v>
      </c>
      <c r="J42" s="68">
        <v>915039</v>
      </c>
      <c r="K42" s="68">
        <v>0</v>
      </c>
      <c r="L42" s="68">
        <v>256927</v>
      </c>
      <c r="M42" s="68">
        <v>1827777</v>
      </c>
      <c r="N42" s="68">
        <v>0</v>
      </c>
      <c r="O42" s="68">
        <v>3470780</v>
      </c>
      <c r="P42" s="68">
        <v>293669</v>
      </c>
      <c r="Q42" s="68">
        <v>2221830</v>
      </c>
      <c r="R42" s="68">
        <v>3407182</v>
      </c>
      <c r="S42" s="68">
        <v>3823176</v>
      </c>
      <c r="T42" s="68">
        <v>1855</v>
      </c>
      <c r="U42" s="68">
        <v>0</v>
      </c>
      <c r="V42" s="68">
        <v>0</v>
      </c>
      <c r="W42" s="68">
        <v>22000</v>
      </c>
      <c r="X42" s="68">
        <v>13219</v>
      </c>
      <c r="Y42" s="68">
        <v>0</v>
      </c>
      <c r="Z42" s="68">
        <v>38091</v>
      </c>
      <c r="AA42" s="68">
        <v>10000</v>
      </c>
      <c r="AB42" s="68">
        <v>0</v>
      </c>
      <c r="AC42" s="68">
        <v>0</v>
      </c>
      <c r="AD42" s="68">
        <v>0</v>
      </c>
      <c r="AE42" s="68">
        <v>0</v>
      </c>
      <c r="AF42" s="68">
        <v>0</v>
      </c>
      <c r="AG42" s="68">
        <v>20001</v>
      </c>
      <c r="AH42" s="68">
        <v>0</v>
      </c>
      <c r="AI42" s="68">
        <v>0</v>
      </c>
      <c r="AJ42" s="68">
        <v>6435436</v>
      </c>
      <c r="AK42" s="68">
        <v>36300</v>
      </c>
      <c r="AL42" s="68">
        <v>0</v>
      </c>
      <c r="AM42" s="68">
        <v>1038689</v>
      </c>
      <c r="AN42" s="68">
        <v>1925216</v>
      </c>
      <c r="AO42" s="74">
        <v>0</v>
      </c>
    </row>
    <row r="43" spans="1:41" x14ac:dyDescent="0.15">
      <c r="P43" s="11">
        <v>5590476</v>
      </c>
    </row>
    <row r="44" spans="1:41" x14ac:dyDescent="0.15">
      <c r="C44" s="7" t="s">
        <v>149</v>
      </c>
    </row>
    <row r="45" spans="1:41" x14ac:dyDescent="0.15">
      <c r="C45" s="7" t="s">
        <v>141</v>
      </c>
    </row>
  </sheetData>
  <phoneticPr fontId="3"/>
  <hyperlinks>
    <hyperlink ref="A1" location="Guidance!A1" display="Guidance sheet (link)" xr:uid="{00000000-0004-0000-16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ignoredErrors>
    <ignoredError sqref="P3"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dimension ref="A1:AO45"/>
  <sheetViews>
    <sheetView zoomScale="80" zoomScaleNormal="80" workbookViewId="0">
      <pane xSplit="2" ySplit="3" topLeftCell="C4" activePane="bottomRight" state="frozen"/>
      <selection pane="topRight"/>
      <selection pane="bottomLeft"/>
      <selection pane="bottomRight"/>
    </sheetView>
  </sheetViews>
  <sheetFormatPr defaultColWidth="9" defaultRowHeight="15" x14ac:dyDescent="0.15"/>
  <cols>
    <col min="1" max="1" width="17.125" style="12" customWidth="1"/>
    <col min="2" max="2" width="13.875" style="6" customWidth="1"/>
    <col min="3" max="3" width="0.125" style="11" customWidth="1"/>
    <col min="4" max="20" width="11.625" style="11" customWidth="1"/>
    <col min="21" max="21" width="11.625" style="13" customWidth="1"/>
    <col min="22" max="32" width="11.625" style="11" customWidth="1"/>
    <col min="33" max="35" width="11.625" style="7" customWidth="1"/>
    <col min="36" max="41" width="11.625" style="11" customWidth="1"/>
    <col min="42" max="16384" width="9" style="7"/>
  </cols>
  <sheetData>
    <row r="1" spans="1:41" ht="26.25" x14ac:dyDescent="0.15">
      <c r="A1" s="87" t="s">
        <v>236</v>
      </c>
      <c r="B1" s="87"/>
      <c r="C1" s="88" t="s">
        <v>254</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6" customFormat="1" ht="25.5" customHeight="1" x14ac:dyDescent="0.15">
      <c r="A3" s="49" t="s">
        <v>152</v>
      </c>
      <c r="B3" s="93" t="s">
        <v>267</v>
      </c>
      <c r="C3" s="56">
        <f t="shared" ref="C3:AO3" si="0">SUM(C4:C42)</f>
        <v>0</v>
      </c>
      <c r="D3" s="56">
        <f t="shared" si="0"/>
        <v>89057807</v>
      </c>
      <c r="E3" s="56">
        <f t="shared" si="0"/>
        <v>234861</v>
      </c>
      <c r="F3" s="56">
        <f t="shared" si="0"/>
        <v>3188572</v>
      </c>
      <c r="G3" s="56">
        <f t="shared" si="0"/>
        <v>782307</v>
      </c>
      <c r="H3" s="56">
        <f t="shared" si="0"/>
        <v>1003141</v>
      </c>
      <c r="I3" s="56">
        <f t="shared" si="0"/>
        <v>1723602</v>
      </c>
      <c r="J3" s="56">
        <f t="shared" si="0"/>
        <v>5666389</v>
      </c>
      <c r="K3" s="56">
        <f t="shared" si="0"/>
        <v>108246</v>
      </c>
      <c r="L3" s="56">
        <f t="shared" si="0"/>
        <v>410360</v>
      </c>
      <c r="M3" s="56">
        <f t="shared" si="0"/>
        <v>1825468</v>
      </c>
      <c r="N3" s="56">
        <f t="shared" si="0"/>
        <v>773829</v>
      </c>
      <c r="O3" s="56">
        <f t="shared" si="0"/>
        <v>4280050</v>
      </c>
      <c r="P3" s="56">
        <f t="shared" si="0"/>
        <v>613919</v>
      </c>
      <c r="Q3" s="56">
        <f t="shared" si="0"/>
        <v>1869679</v>
      </c>
      <c r="R3" s="56">
        <f t="shared" si="0"/>
        <v>3599788</v>
      </c>
      <c r="S3" s="56">
        <f t="shared" si="0"/>
        <v>17966019</v>
      </c>
      <c r="T3" s="56">
        <f t="shared" si="0"/>
        <v>0</v>
      </c>
      <c r="U3" s="56">
        <f t="shared" si="0"/>
        <v>11393</v>
      </c>
      <c r="V3" s="56">
        <f t="shared" si="0"/>
        <v>1120</v>
      </c>
      <c r="W3" s="56">
        <f t="shared" si="0"/>
        <v>0</v>
      </c>
      <c r="X3" s="56">
        <f t="shared" si="0"/>
        <v>8530</v>
      </c>
      <c r="Y3" s="56">
        <f t="shared" si="0"/>
        <v>5236</v>
      </c>
      <c r="Z3" s="56">
        <f t="shared" si="0"/>
        <v>21660</v>
      </c>
      <c r="AA3" s="56">
        <f t="shared" si="0"/>
        <v>0</v>
      </c>
      <c r="AB3" s="56">
        <f t="shared" si="0"/>
        <v>893</v>
      </c>
      <c r="AC3" s="56">
        <f t="shared" si="0"/>
        <v>0</v>
      </c>
      <c r="AD3" s="56">
        <f t="shared" si="0"/>
        <v>0</v>
      </c>
      <c r="AE3" s="56">
        <f t="shared" si="0"/>
        <v>0</v>
      </c>
      <c r="AF3" s="56">
        <f t="shared" si="0"/>
        <v>0</v>
      </c>
      <c r="AG3" s="56">
        <f t="shared" si="0"/>
        <v>713954</v>
      </c>
      <c r="AH3" s="56">
        <f>SUM(AH4:AH42)</f>
        <v>0</v>
      </c>
      <c r="AI3" s="56">
        <f t="shared" si="0"/>
        <v>6986</v>
      </c>
      <c r="AJ3" s="56">
        <f>SUM(AJ4:AJ42)</f>
        <v>3255503</v>
      </c>
      <c r="AK3" s="56">
        <f t="shared" si="0"/>
        <v>203206</v>
      </c>
      <c r="AL3" s="56">
        <f t="shared" si="0"/>
        <v>0</v>
      </c>
      <c r="AM3" s="56">
        <f t="shared" si="0"/>
        <v>13984503</v>
      </c>
      <c r="AN3" s="56">
        <f t="shared" si="0"/>
        <v>1562442</v>
      </c>
      <c r="AO3" s="59">
        <f t="shared" si="0"/>
        <v>31727724</v>
      </c>
    </row>
    <row r="4" spans="1:41" ht="14.25" x14ac:dyDescent="0.15">
      <c r="A4" s="60" t="s">
        <v>40</v>
      </c>
      <c r="B4" s="57">
        <f t="shared" ref="B4:B36" si="1">SUM(C4:AO4)</f>
        <v>32020163</v>
      </c>
      <c r="C4" s="70">
        <v>0</v>
      </c>
      <c r="D4" s="58">
        <v>0</v>
      </c>
      <c r="E4" s="58">
        <v>178579</v>
      </c>
      <c r="F4" s="58">
        <v>129465</v>
      </c>
      <c r="G4" s="58">
        <v>750334</v>
      </c>
      <c r="H4" s="58">
        <v>521686</v>
      </c>
      <c r="I4" s="58">
        <v>1251653</v>
      </c>
      <c r="J4" s="58">
        <v>1081487</v>
      </c>
      <c r="K4" s="58">
        <v>0</v>
      </c>
      <c r="L4" s="58">
        <v>0</v>
      </c>
      <c r="M4" s="58">
        <v>195818</v>
      </c>
      <c r="N4" s="58">
        <v>107296</v>
      </c>
      <c r="O4" s="58">
        <v>2460228</v>
      </c>
      <c r="P4" s="58">
        <v>227546</v>
      </c>
      <c r="Q4" s="58">
        <v>659186</v>
      </c>
      <c r="R4" s="58">
        <v>3084215</v>
      </c>
      <c r="S4" s="58">
        <v>12134117</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2370359</v>
      </c>
      <c r="AK4" s="58">
        <v>203206</v>
      </c>
      <c r="AL4" s="58">
        <v>0</v>
      </c>
      <c r="AM4" s="58">
        <v>0</v>
      </c>
      <c r="AN4" s="58">
        <v>1435136</v>
      </c>
      <c r="AO4" s="61">
        <v>5229852</v>
      </c>
    </row>
    <row r="5" spans="1:41" s="6" customFormat="1" x14ac:dyDescent="0.15">
      <c r="A5" s="60" t="s">
        <v>264</v>
      </c>
      <c r="B5" s="57">
        <f t="shared" si="1"/>
        <v>38157956</v>
      </c>
      <c r="C5" s="58">
        <v>0</v>
      </c>
      <c r="D5" s="70">
        <v>0</v>
      </c>
      <c r="E5" s="58">
        <v>51308</v>
      </c>
      <c r="F5" s="58">
        <v>2790505</v>
      </c>
      <c r="G5" s="58">
        <v>31915</v>
      </c>
      <c r="H5" s="58">
        <v>369265</v>
      </c>
      <c r="I5" s="58">
        <v>471949</v>
      </c>
      <c r="J5" s="58">
        <v>3313776</v>
      </c>
      <c r="K5" s="58">
        <v>27570</v>
      </c>
      <c r="L5" s="58">
        <v>38093</v>
      </c>
      <c r="M5" s="58">
        <v>1629650</v>
      </c>
      <c r="N5" s="58">
        <v>11</v>
      </c>
      <c r="O5" s="58">
        <v>973582</v>
      </c>
      <c r="P5" s="58">
        <v>204537</v>
      </c>
      <c r="Q5" s="58">
        <v>776842</v>
      </c>
      <c r="R5" s="58">
        <v>118155</v>
      </c>
      <c r="S5" s="58">
        <v>3619755</v>
      </c>
      <c r="T5" s="58">
        <v>0</v>
      </c>
      <c r="U5" s="58">
        <v>11393</v>
      </c>
      <c r="V5" s="58">
        <v>1120</v>
      </c>
      <c r="W5" s="58">
        <v>0</v>
      </c>
      <c r="X5" s="58">
        <v>8530</v>
      </c>
      <c r="Y5" s="58">
        <v>5236</v>
      </c>
      <c r="Z5" s="58">
        <v>21660</v>
      </c>
      <c r="AA5" s="58">
        <v>0</v>
      </c>
      <c r="AB5" s="58">
        <v>893</v>
      </c>
      <c r="AC5" s="58">
        <v>0</v>
      </c>
      <c r="AD5" s="58">
        <v>0</v>
      </c>
      <c r="AE5" s="58">
        <v>0</v>
      </c>
      <c r="AF5" s="58">
        <v>0</v>
      </c>
      <c r="AG5" s="58">
        <v>252331</v>
      </c>
      <c r="AH5" s="58">
        <v>0</v>
      </c>
      <c r="AI5" s="58">
        <v>6986</v>
      </c>
      <c r="AJ5" s="58">
        <v>264582</v>
      </c>
      <c r="AK5" s="58">
        <v>0</v>
      </c>
      <c r="AL5" s="58">
        <v>0</v>
      </c>
      <c r="AM5" s="58">
        <v>6146249</v>
      </c>
      <c r="AN5" s="58">
        <v>85208</v>
      </c>
      <c r="AO5" s="61">
        <v>16936855</v>
      </c>
    </row>
    <row r="6" spans="1:41" ht="14.25" x14ac:dyDescent="0.15">
      <c r="A6" s="62" t="s">
        <v>15</v>
      </c>
      <c r="B6" s="57">
        <f t="shared" si="1"/>
        <v>51274</v>
      </c>
      <c r="C6" s="58">
        <v>0</v>
      </c>
      <c r="D6" s="58">
        <v>41939</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9335</v>
      </c>
    </row>
    <row r="7" spans="1:41" ht="14.25" x14ac:dyDescent="0.15">
      <c r="A7" s="62" t="s">
        <v>13</v>
      </c>
      <c r="B7" s="57">
        <f t="shared" si="1"/>
        <v>431420</v>
      </c>
      <c r="C7" s="58">
        <v>0</v>
      </c>
      <c r="D7" s="58">
        <v>431420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266340</v>
      </c>
      <c r="C8" s="58">
        <v>0</v>
      </c>
      <c r="D8" s="58">
        <v>266340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492094</v>
      </c>
      <c r="C9" s="58">
        <v>0</v>
      </c>
      <c r="D9" s="58">
        <v>492094</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1977809</v>
      </c>
      <c r="C10" s="58">
        <v>0</v>
      </c>
      <c r="D10" s="58">
        <v>1885427</v>
      </c>
      <c r="E10" s="58">
        <v>0</v>
      </c>
      <c r="F10" s="58">
        <v>0</v>
      </c>
      <c r="G10" s="58">
        <v>0</v>
      </c>
      <c r="H10" s="58">
        <v>0</v>
      </c>
      <c r="I10" s="70">
        <v>0</v>
      </c>
      <c r="J10" s="58">
        <v>0</v>
      </c>
      <c r="K10" s="58">
        <v>0</v>
      </c>
      <c r="L10" s="58">
        <v>0</v>
      </c>
      <c r="M10" s="58">
        <v>0</v>
      </c>
      <c r="N10" s="58">
        <v>0</v>
      </c>
      <c r="O10" s="58">
        <v>0</v>
      </c>
      <c r="P10" s="58">
        <v>19382</v>
      </c>
      <c r="Q10" s="58">
        <v>0</v>
      </c>
      <c r="R10" s="58">
        <v>0</v>
      </c>
      <c r="S10" s="58">
        <v>70000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61">
        <v>3000</v>
      </c>
    </row>
    <row r="11" spans="1:41" ht="14.25" x14ac:dyDescent="0.15">
      <c r="A11" s="62" t="s">
        <v>17</v>
      </c>
      <c r="B11" s="57">
        <f t="shared" si="1"/>
        <v>3659078</v>
      </c>
      <c r="C11" s="58">
        <v>0</v>
      </c>
      <c r="D11" s="58">
        <v>3228209</v>
      </c>
      <c r="E11" s="58">
        <v>4974</v>
      </c>
      <c r="F11" s="58">
        <v>0</v>
      </c>
      <c r="G11" s="58">
        <v>0</v>
      </c>
      <c r="H11" s="58">
        <v>0</v>
      </c>
      <c r="I11" s="58">
        <v>0</v>
      </c>
      <c r="J11" s="70">
        <v>0</v>
      </c>
      <c r="K11" s="58">
        <v>0</v>
      </c>
      <c r="L11" s="58">
        <v>0</v>
      </c>
      <c r="M11" s="58">
        <v>0</v>
      </c>
      <c r="N11" s="58">
        <v>0</v>
      </c>
      <c r="O11" s="58">
        <v>365073</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60822</v>
      </c>
    </row>
    <row r="12" spans="1:41" ht="14.25" x14ac:dyDescent="0.15">
      <c r="A12" s="62" t="s">
        <v>6</v>
      </c>
      <c r="B12" s="57">
        <f t="shared" si="1"/>
        <v>1454</v>
      </c>
      <c r="C12" s="58">
        <v>0</v>
      </c>
      <c r="D12" s="58">
        <v>1454</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372267</v>
      </c>
      <c r="C13" s="58">
        <v>0</v>
      </c>
      <c r="D13" s="58">
        <v>372267</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1601895</v>
      </c>
      <c r="C14" s="58">
        <v>0</v>
      </c>
      <c r="D14" s="58">
        <v>1498227</v>
      </c>
      <c r="E14" s="58">
        <v>0</v>
      </c>
      <c r="F14" s="58">
        <v>0</v>
      </c>
      <c r="G14" s="58">
        <v>0</v>
      </c>
      <c r="H14" s="58">
        <v>0</v>
      </c>
      <c r="I14" s="58">
        <v>0</v>
      </c>
      <c r="J14" s="58">
        <v>103668</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29298</v>
      </c>
      <c r="C15" s="58">
        <v>0</v>
      </c>
      <c r="D15" s="58">
        <v>0</v>
      </c>
      <c r="E15" s="58">
        <v>0</v>
      </c>
      <c r="F15" s="58">
        <v>0</v>
      </c>
      <c r="G15" s="58">
        <v>0</v>
      </c>
      <c r="H15" s="58">
        <v>0</v>
      </c>
      <c r="I15" s="58">
        <v>0</v>
      </c>
      <c r="J15" s="58">
        <v>0</v>
      </c>
      <c r="K15" s="58">
        <v>0</v>
      </c>
      <c r="L15" s="58">
        <v>0</v>
      </c>
      <c r="M15" s="58">
        <v>0</v>
      </c>
      <c r="N15" s="70">
        <v>0</v>
      </c>
      <c r="O15" s="58">
        <v>0</v>
      </c>
      <c r="P15" s="58">
        <v>0</v>
      </c>
      <c r="Q15" s="58">
        <v>30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29268</v>
      </c>
    </row>
    <row r="16" spans="1:41" ht="14.25" x14ac:dyDescent="0.15">
      <c r="A16" s="62" t="s">
        <v>265</v>
      </c>
      <c r="B16" s="57">
        <f t="shared" si="1"/>
        <v>12556245</v>
      </c>
      <c r="C16" s="58">
        <v>0</v>
      </c>
      <c r="D16" s="58">
        <v>12124955</v>
      </c>
      <c r="E16" s="58">
        <v>0</v>
      </c>
      <c r="F16" s="58">
        <v>22000</v>
      </c>
      <c r="G16" s="58">
        <v>0</v>
      </c>
      <c r="H16" s="58">
        <v>0</v>
      </c>
      <c r="I16" s="58">
        <v>0</v>
      </c>
      <c r="J16" s="58">
        <v>0</v>
      </c>
      <c r="K16" s="58">
        <v>1454</v>
      </c>
      <c r="L16" s="58">
        <v>0</v>
      </c>
      <c r="M16" s="58">
        <v>0</v>
      </c>
      <c r="N16" s="58">
        <v>0</v>
      </c>
      <c r="O16" s="70">
        <v>0</v>
      </c>
      <c r="P16" s="58">
        <v>0</v>
      </c>
      <c r="Q16" s="58">
        <v>0</v>
      </c>
      <c r="R16" s="58">
        <v>42097</v>
      </c>
      <c r="S16" s="58">
        <v>58946</v>
      </c>
      <c r="T16" s="58">
        <v>0</v>
      </c>
      <c r="U16" s="58">
        <v>0</v>
      </c>
      <c r="V16" s="58">
        <v>0</v>
      </c>
      <c r="W16" s="58">
        <v>0</v>
      </c>
      <c r="X16" s="58">
        <v>0</v>
      </c>
      <c r="Y16" s="58">
        <v>0</v>
      </c>
      <c r="Z16" s="58">
        <v>0</v>
      </c>
      <c r="AA16" s="58">
        <v>0</v>
      </c>
      <c r="AB16" s="58">
        <v>0</v>
      </c>
      <c r="AC16" s="58">
        <v>0</v>
      </c>
      <c r="AD16" s="58">
        <v>0</v>
      </c>
      <c r="AE16" s="58">
        <v>0</v>
      </c>
      <c r="AF16" s="58">
        <v>0</v>
      </c>
      <c r="AG16" s="58">
        <v>80745</v>
      </c>
      <c r="AH16" s="58">
        <v>0</v>
      </c>
      <c r="AI16" s="58">
        <v>0</v>
      </c>
      <c r="AJ16" s="58">
        <v>0</v>
      </c>
      <c r="AK16" s="58">
        <v>0</v>
      </c>
      <c r="AL16" s="58">
        <v>0</v>
      </c>
      <c r="AM16" s="58">
        <v>0</v>
      </c>
      <c r="AN16" s="58">
        <v>0</v>
      </c>
      <c r="AO16" s="61">
        <v>226048</v>
      </c>
    </row>
    <row r="17" spans="1:41" ht="14.25" x14ac:dyDescent="0.15">
      <c r="A17" s="62" t="s">
        <v>5</v>
      </c>
      <c r="B17" s="57">
        <f t="shared" si="1"/>
        <v>2115762</v>
      </c>
      <c r="C17" s="58">
        <v>0</v>
      </c>
      <c r="D17" s="58">
        <v>1717062</v>
      </c>
      <c r="E17" s="58">
        <v>0</v>
      </c>
      <c r="F17" s="58">
        <v>0</v>
      </c>
      <c r="G17" s="58">
        <v>0</v>
      </c>
      <c r="H17" s="58">
        <v>0</v>
      </c>
      <c r="I17" s="58">
        <v>0</v>
      </c>
      <c r="J17" s="58">
        <v>0</v>
      </c>
      <c r="K17" s="58">
        <v>0</v>
      </c>
      <c r="L17" s="58">
        <v>0</v>
      </c>
      <c r="M17" s="58">
        <v>0</v>
      </c>
      <c r="N17" s="58">
        <v>0</v>
      </c>
      <c r="O17" s="58">
        <v>0</v>
      </c>
      <c r="P17" s="70">
        <v>0</v>
      </c>
      <c r="Q17" s="58">
        <v>398700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3557923</v>
      </c>
      <c r="C18" s="58">
        <v>0</v>
      </c>
      <c r="D18" s="58">
        <v>2956572</v>
      </c>
      <c r="E18" s="58">
        <v>0</v>
      </c>
      <c r="F18" s="58">
        <v>84032</v>
      </c>
      <c r="G18" s="58">
        <v>0</v>
      </c>
      <c r="H18" s="58">
        <v>78381</v>
      </c>
      <c r="I18" s="58">
        <v>0</v>
      </c>
      <c r="J18" s="58">
        <v>0</v>
      </c>
      <c r="K18" s="58">
        <v>0</v>
      </c>
      <c r="L18" s="58">
        <v>0</v>
      </c>
      <c r="M18" s="58">
        <v>0</v>
      </c>
      <c r="N18" s="58">
        <v>47026</v>
      </c>
      <c r="O18" s="58">
        <v>0</v>
      </c>
      <c r="P18" s="58">
        <v>47247</v>
      </c>
      <c r="Q18" s="70">
        <v>0</v>
      </c>
      <c r="R18" s="58">
        <v>47026</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297639</v>
      </c>
    </row>
    <row r="19" spans="1:41" ht="14.25" x14ac:dyDescent="0.15">
      <c r="A19" s="62" t="s">
        <v>9</v>
      </c>
      <c r="B19" s="57">
        <f t="shared" si="1"/>
        <v>1994970</v>
      </c>
      <c r="C19" s="58">
        <v>0</v>
      </c>
      <c r="D19" s="58">
        <v>1749261</v>
      </c>
      <c r="E19" s="58">
        <v>0</v>
      </c>
      <c r="F19" s="58">
        <v>31165</v>
      </c>
      <c r="G19" s="58">
        <v>58</v>
      </c>
      <c r="H19" s="58">
        <v>33809</v>
      </c>
      <c r="I19" s="58">
        <v>0</v>
      </c>
      <c r="J19" s="58">
        <v>0</v>
      </c>
      <c r="K19" s="58">
        <v>0</v>
      </c>
      <c r="L19" s="58">
        <v>0</v>
      </c>
      <c r="M19" s="58">
        <v>0</v>
      </c>
      <c r="N19" s="58">
        <v>17440</v>
      </c>
      <c r="O19" s="58">
        <v>7023</v>
      </c>
      <c r="P19" s="58">
        <v>17440</v>
      </c>
      <c r="Q19" s="58">
        <v>34903</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4730</v>
      </c>
      <c r="AO19" s="61">
        <v>99141</v>
      </c>
    </row>
    <row r="20" spans="1:41" ht="14.25" x14ac:dyDescent="0.15">
      <c r="A20" s="62" t="s">
        <v>14</v>
      </c>
      <c r="B20" s="57">
        <f t="shared" si="1"/>
        <v>28927600</v>
      </c>
      <c r="C20" s="58">
        <v>0</v>
      </c>
      <c r="D20" s="58">
        <v>19385896</v>
      </c>
      <c r="E20" s="58">
        <v>0</v>
      </c>
      <c r="F20" s="58">
        <v>0</v>
      </c>
      <c r="G20" s="58">
        <v>0</v>
      </c>
      <c r="H20" s="58">
        <v>0</v>
      </c>
      <c r="I20" s="58">
        <v>0</v>
      </c>
      <c r="J20" s="58">
        <v>821475</v>
      </c>
      <c r="K20" s="58">
        <v>79222</v>
      </c>
      <c r="L20" s="58">
        <v>372267</v>
      </c>
      <c r="M20" s="58">
        <v>0</v>
      </c>
      <c r="N20" s="58">
        <v>75739</v>
      </c>
      <c r="O20" s="58">
        <v>220551</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10000</v>
      </c>
      <c r="AH20" s="58">
        <v>0</v>
      </c>
      <c r="AI20" s="58">
        <v>0</v>
      </c>
      <c r="AJ20" s="58">
        <v>2000</v>
      </c>
      <c r="AK20" s="58">
        <v>0</v>
      </c>
      <c r="AL20" s="58">
        <v>0</v>
      </c>
      <c r="AM20" s="58">
        <v>2556740</v>
      </c>
      <c r="AN20" s="58">
        <v>0</v>
      </c>
      <c r="AO20" s="61">
        <v>5403710</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12159</v>
      </c>
      <c r="C22" s="58">
        <v>0</v>
      </c>
      <c r="D22" s="58">
        <v>12159</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3087</v>
      </c>
      <c r="C25" s="58">
        <v>0</v>
      </c>
      <c r="D25" s="58">
        <v>3087</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34788</v>
      </c>
      <c r="C26" s="58">
        <v>0</v>
      </c>
      <c r="D26" s="58">
        <v>29552</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5236</v>
      </c>
    </row>
    <row r="27" spans="1:41" ht="14.25" x14ac:dyDescent="0.15">
      <c r="A27" s="63" t="s">
        <v>19</v>
      </c>
      <c r="B27" s="57">
        <f t="shared" si="1"/>
        <v>1</v>
      </c>
      <c r="C27" s="58">
        <v>0</v>
      </c>
      <c r="D27" s="58">
        <v>1</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1"/>
        <v>362662</v>
      </c>
      <c r="C34" s="58">
        <v>0</v>
      </c>
      <c r="D34" s="58">
        <v>24267</v>
      </c>
      <c r="E34" s="58">
        <v>0</v>
      </c>
      <c r="F34" s="58">
        <v>0</v>
      </c>
      <c r="G34" s="58">
        <v>0</v>
      </c>
      <c r="H34" s="58">
        <v>0</v>
      </c>
      <c r="I34" s="58">
        <v>0</v>
      </c>
      <c r="J34" s="58">
        <v>0</v>
      </c>
      <c r="K34" s="58">
        <v>0</v>
      </c>
      <c r="L34" s="58">
        <v>0</v>
      </c>
      <c r="M34" s="58">
        <v>0</v>
      </c>
      <c r="N34" s="58">
        <v>0</v>
      </c>
      <c r="O34" s="58">
        <v>0</v>
      </c>
      <c r="P34" s="58">
        <v>0</v>
      </c>
      <c r="Q34" s="58">
        <v>0</v>
      </c>
      <c r="R34" s="58">
        <v>308295</v>
      </c>
      <c r="S34" s="58">
        <v>100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30000</v>
      </c>
      <c r="AN34" s="58">
        <v>0</v>
      </c>
      <c r="AO34" s="61">
        <v>0</v>
      </c>
    </row>
    <row r="35" spans="1:41" ht="14.25" x14ac:dyDescent="0.15">
      <c r="A35" s="65" t="s">
        <v>85</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ref="B37:B42" si="2">SUM(C37:AO37)</f>
        <v>9037694</v>
      </c>
      <c r="C37" s="58">
        <v>0</v>
      </c>
      <c r="D37" s="58">
        <v>1513134</v>
      </c>
      <c r="E37" s="58">
        <v>0</v>
      </c>
      <c r="F37" s="58">
        <v>0</v>
      </c>
      <c r="G37" s="58">
        <v>0</v>
      </c>
      <c r="H37" s="58">
        <v>0</v>
      </c>
      <c r="I37" s="58">
        <v>0</v>
      </c>
      <c r="J37" s="58">
        <v>0</v>
      </c>
      <c r="K37" s="58">
        <v>0</v>
      </c>
      <c r="L37" s="58">
        <v>0</v>
      </c>
      <c r="M37" s="58">
        <v>0</v>
      </c>
      <c r="N37" s="58">
        <v>0</v>
      </c>
      <c r="O37" s="58">
        <v>83963</v>
      </c>
      <c r="P37" s="58">
        <v>0</v>
      </c>
      <c r="Q37" s="58">
        <v>0</v>
      </c>
      <c r="R37" s="58">
        <v>0</v>
      </c>
      <c r="S37" s="58">
        <v>224994</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4039602</v>
      </c>
      <c r="AN37" s="58">
        <v>0</v>
      </c>
      <c r="AO37" s="61">
        <v>3176001</v>
      </c>
    </row>
    <row r="38" spans="1:41" ht="14.25" x14ac:dyDescent="0.15">
      <c r="A38" s="65" t="s">
        <v>37</v>
      </c>
      <c r="B38" s="57">
        <f t="shared" si="2"/>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f t="shared" si="2"/>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2"/>
        <v>6726469</v>
      </c>
      <c r="C40" s="58">
        <v>0</v>
      </c>
      <c r="D40" s="58">
        <v>6087428</v>
      </c>
      <c r="E40" s="58">
        <v>0</v>
      </c>
      <c r="F40" s="58">
        <v>0</v>
      </c>
      <c r="G40" s="58">
        <v>0</v>
      </c>
      <c r="H40" s="58">
        <v>0</v>
      </c>
      <c r="I40" s="58">
        <v>0</v>
      </c>
      <c r="J40" s="58">
        <v>0</v>
      </c>
      <c r="K40" s="58">
        <v>0</v>
      </c>
      <c r="L40" s="58">
        <v>0</v>
      </c>
      <c r="M40" s="58">
        <v>0</v>
      </c>
      <c r="N40" s="58">
        <v>0</v>
      </c>
      <c r="O40" s="58">
        <v>0</v>
      </c>
      <c r="P40" s="58">
        <v>0</v>
      </c>
      <c r="Q40" s="58">
        <v>0</v>
      </c>
      <c r="R40" s="58">
        <v>0</v>
      </c>
      <c r="S40" s="58">
        <v>34021</v>
      </c>
      <c r="T40" s="58">
        <v>0</v>
      </c>
      <c r="U40" s="58">
        <v>0</v>
      </c>
      <c r="V40" s="58">
        <v>0</v>
      </c>
      <c r="W40" s="58">
        <v>0</v>
      </c>
      <c r="X40" s="58">
        <v>0</v>
      </c>
      <c r="Y40" s="58">
        <v>0</v>
      </c>
      <c r="Z40" s="58">
        <v>0</v>
      </c>
      <c r="AA40" s="58">
        <v>0</v>
      </c>
      <c r="AB40" s="58">
        <v>0</v>
      </c>
      <c r="AC40" s="58">
        <v>0</v>
      </c>
      <c r="AD40" s="58">
        <v>0</v>
      </c>
      <c r="AE40" s="58">
        <v>0</v>
      </c>
      <c r="AF40" s="58">
        <v>0</v>
      </c>
      <c r="AG40" s="58">
        <v>354203</v>
      </c>
      <c r="AH40" s="58">
        <v>0</v>
      </c>
      <c r="AI40" s="58">
        <v>0</v>
      </c>
      <c r="AJ40" s="58">
        <v>0</v>
      </c>
      <c r="AK40" s="58">
        <v>0</v>
      </c>
      <c r="AL40" s="58">
        <v>0</v>
      </c>
      <c r="AM40" s="70">
        <v>0</v>
      </c>
      <c r="AN40" s="58">
        <v>0</v>
      </c>
      <c r="AO40" s="61">
        <v>250817</v>
      </c>
    </row>
    <row r="41" spans="1:41" ht="14.25" x14ac:dyDescent="0.15">
      <c r="A41" s="65" t="s">
        <v>34</v>
      </c>
      <c r="B41" s="57">
        <f t="shared" si="2"/>
        <v>782435</v>
      </c>
      <c r="C41" s="58">
        <v>0</v>
      </c>
      <c r="D41" s="58">
        <v>595287</v>
      </c>
      <c r="E41" s="58">
        <v>0</v>
      </c>
      <c r="F41" s="58">
        <v>0</v>
      </c>
      <c r="G41" s="58">
        <v>0</v>
      </c>
      <c r="H41" s="58">
        <v>0</v>
      </c>
      <c r="I41" s="58">
        <v>0</v>
      </c>
      <c r="J41" s="58">
        <v>0</v>
      </c>
      <c r="K41" s="58">
        <v>0</v>
      </c>
      <c r="L41" s="58">
        <v>0</v>
      </c>
      <c r="M41" s="58">
        <v>0</v>
      </c>
      <c r="N41" s="58">
        <v>0</v>
      </c>
      <c r="O41" s="58">
        <v>0</v>
      </c>
      <c r="P41" s="58">
        <v>0</v>
      </c>
      <c r="Q41" s="58">
        <v>0</v>
      </c>
      <c r="R41" s="58">
        <v>0</v>
      </c>
      <c r="S41" s="58">
        <v>187148</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2"/>
        <v>39434344</v>
      </c>
      <c r="C42" s="68">
        <v>0</v>
      </c>
      <c r="D42" s="68">
        <v>34641769</v>
      </c>
      <c r="E42" s="68">
        <v>0</v>
      </c>
      <c r="F42" s="68">
        <v>131405</v>
      </c>
      <c r="G42" s="68">
        <v>0</v>
      </c>
      <c r="H42" s="68">
        <v>0</v>
      </c>
      <c r="I42" s="68">
        <v>0</v>
      </c>
      <c r="J42" s="68">
        <v>345983</v>
      </c>
      <c r="K42" s="68">
        <v>0</v>
      </c>
      <c r="L42" s="68">
        <v>0</v>
      </c>
      <c r="M42" s="68">
        <v>0</v>
      </c>
      <c r="N42" s="68">
        <v>526317</v>
      </c>
      <c r="O42" s="68">
        <v>169630</v>
      </c>
      <c r="P42" s="68">
        <v>97767</v>
      </c>
      <c r="Q42" s="68">
        <v>18</v>
      </c>
      <c r="R42" s="68">
        <v>0</v>
      </c>
      <c r="S42" s="68">
        <v>1636938</v>
      </c>
      <c r="T42" s="68">
        <v>0</v>
      </c>
      <c r="U42" s="68">
        <v>0</v>
      </c>
      <c r="V42" s="68">
        <v>0</v>
      </c>
      <c r="W42" s="68">
        <v>0</v>
      </c>
      <c r="X42" s="68">
        <v>0</v>
      </c>
      <c r="Y42" s="68">
        <v>0</v>
      </c>
      <c r="Z42" s="68">
        <v>0</v>
      </c>
      <c r="AA42" s="68">
        <v>0</v>
      </c>
      <c r="AB42" s="68">
        <v>0</v>
      </c>
      <c r="AC42" s="68">
        <v>0</v>
      </c>
      <c r="AD42" s="68">
        <v>0</v>
      </c>
      <c r="AE42" s="68">
        <v>0</v>
      </c>
      <c r="AF42" s="68">
        <v>0</v>
      </c>
      <c r="AG42" s="68">
        <v>16675</v>
      </c>
      <c r="AH42" s="68">
        <v>0</v>
      </c>
      <c r="AI42" s="68">
        <v>0</v>
      </c>
      <c r="AJ42" s="68">
        <v>618562</v>
      </c>
      <c r="AK42" s="68">
        <v>0</v>
      </c>
      <c r="AL42" s="68">
        <v>0</v>
      </c>
      <c r="AM42" s="68">
        <v>1211912</v>
      </c>
      <c r="AN42" s="68">
        <v>37368</v>
      </c>
      <c r="AO42" s="74">
        <v>0</v>
      </c>
    </row>
    <row r="44" spans="1:41" x14ac:dyDescent="0.15">
      <c r="C44" s="7" t="s">
        <v>182</v>
      </c>
    </row>
    <row r="45" spans="1:41" x14ac:dyDescent="0.15">
      <c r="C45" s="7" t="s">
        <v>183</v>
      </c>
    </row>
  </sheetData>
  <phoneticPr fontId="3"/>
  <hyperlinks>
    <hyperlink ref="A1" location="Guidance!A1" display="Guidance sheet (link)" xr:uid="{00000000-0004-0000-17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7"/>
  <dimension ref="A1:AO45"/>
  <sheetViews>
    <sheetView zoomScale="80" zoomScaleNormal="80" workbookViewId="0">
      <pane xSplit="2" ySplit="3" topLeftCell="C4" activePane="bottomRight" state="frozen"/>
      <selection pane="topRight"/>
      <selection pane="bottomLeft"/>
      <selection pane="bottomRight" activeCell="A2" sqref="A2"/>
    </sheetView>
  </sheetViews>
  <sheetFormatPr defaultColWidth="9" defaultRowHeight="15" x14ac:dyDescent="0.15"/>
  <cols>
    <col min="1" max="1" width="17.125" style="21" customWidth="1"/>
    <col min="2" max="2" width="13.875" style="20" customWidth="1"/>
    <col min="3" max="3" width="0.5" style="19" customWidth="1"/>
    <col min="4" max="20" width="11.625" style="19" customWidth="1"/>
    <col min="21" max="21" width="11.625" style="22" customWidth="1"/>
    <col min="22" max="41" width="11.625" style="19" customWidth="1"/>
    <col min="42" max="16384" width="9" style="19"/>
  </cols>
  <sheetData>
    <row r="1" spans="1:41" ht="26.25" x14ac:dyDescent="0.15">
      <c r="A1" s="87" t="s">
        <v>236</v>
      </c>
      <c r="B1" s="87"/>
      <c r="C1" s="88" t="s">
        <v>345</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20" customFormat="1" ht="25.5" customHeight="1" x14ac:dyDescent="0.15">
      <c r="A3" s="49" t="s">
        <v>152</v>
      </c>
      <c r="B3" s="93" t="s">
        <v>267</v>
      </c>
      <c r="C3" s="56">
        <f t="shared" ref="C3:AO3" si="0">SUM(C4:C42)</f>
        <v>0</v>
      </c>
      <c r="D3" s="56">
        <f t="shared" si="0"/>
        <v>15061451</v>
      </c>
      <c r="E3" s="56">
        <f t="shared" si="0"/>
        <v>2372180</v>
      </c>
      <c r="F3" s="56">
        <f t="shared" si="0"/>
        <v>11878842</v>
      </c>
      <c r="G3" s="56">
        <f t="shared" si="0"/>
        <v>7352337</v>
      </c>
      <c r="H3" s="56">
        <f t="shared" si="0"/>
        <v>3073495</v>
      </c>
      <c r="I3" s="56">
        <f t="shared" si="0"/>
        <v>10447444</v>
      </c>
      <c r="J3" s="56">
        <f t="shared" si="0"/>
        <v>79776045</v>
      </c>
      <c r="K3" s="56">
        <f t="shared" si="0"/>
        <v>4294544</v>
      </c>
      <c r="L3" s="56">
        <f t="shared" si="0"/>
        <v>2827313</v>
      </c>
      <c r="M3" s="56">
        <f t="shared" si="0"/>
        <v>29780523</v>
      </c>
      <c r="N3" s="56">
        <f t="shared" si="0"/>
        <v>1330082</v>
      </c>
      <c r="O3" s="56">
        <f t="shared" si="0"/>
        <v>25165196</v>
      </c>
      <c r="P3" s="56">
        <f t="shared" si="0"/>
        <v>1891788</v>
      </c>
      <c r="Q3" s="56">
        <f t="shared" si="0"/>
        <v>23627208</v>
      </c>
      <c r="R3" s="56">
        <f t="shared" si="0"/>
        <v>3520165</v>
      </c>
      <c r="S3" s="56">
        <f t="shared" si="0"/>
        <v>41655902</v>
      </c>
      <c r="T3" s="56">
        <f t="shared" si="0"/>
        <v>530060</v>
      </c>
      <c r="U3" s="56">
        <f t="shared" si="0"/>
        <v>1780654</v>
      </c>
      <c r="V3" s="56">
        <f t="shared" si="0"/>
        <v>212531</v>
      </c>
      <c r="W3" s="56">
        <f t="shared" si="0"/>
        <v>1631237</v>
      </c>
      <c r="X3" s="56">
        <f t="shared" si="0"/>
        <v>80545</v>
      </c>
      <c r="Y3" s="56">
        <f t="shared" si="0"/>
        <v>245618</v>
      </c>
      <c r="Z3" s="56">
        <f t="shared" si="0"/>
        <v>6882757</v>
      </c>
      <c r="AA3" s="56">
        <f t="shared" si="0"/>
        <v>1374606</v>
      </c>
      <c r="AB3" s="56">
        <f t="shared" si="0"/>
        <v>4718880</v>
      </c>
      <c r="AC3" s="56">
        <f t="shared" si="0"/>
        <v>220832</v>
      </c>
      <c r="AD3" s="56">
        <f t="shared" si="0"/>
        <v>0</v>
      </c>
      <c r="AE3" s="56">
        <f t="shared" si="0"/>
        <v>0</v>
      </c>
      <c r="AF3" s="56">
        <f t="shared" si="0"/>
        <v>218923</v>
      </c>
      <c r="AG3" s="56">
        <f t="shared" si="0"/>
        <v>28124304</v>
      </c>
      <c r="AH3" s="56">
        <f>SUM(AH4:AH42)</f>
        <v>0</v>
      </c>
      <c r="AI3" s="56">
        <f t="shared" si="0"/>
        <v>86175</v>
      </c>
      <c r="AJ3" s="56">
        <f>SUM(AJ4:AJ42)</f>
        <v>2251495</v>
      </c>
      <c r="AK3" s="56">
        <f t="shared" si="0"/>
        <v>576</v>
      </c>
      <c r="AL3" s="56">
        <f t="shared" si="0"/>
        <v>0</v>
      </c>
      <c r="AM3" s="56">
        <f t="shared" si="0"/>
        <v>13527424</v>
      </c>
      <c r="AN3" s="56">
        <f t="shared" si="0"/>
        <v>7362305</v>
      </c>
      <c r="AO3" s="59">
        <f t="shared" si="0"/>
        <v>10572920</v>
      </c>
    </row>
    <row r="4" spans="1:41" ht="14.25" x14ac:dyDescent="0.15">
      <c r="A4" s="60" t="s">
        <v>40</v>
      </c>
      <c r="B4" s="57">
        <f t="shared" ref="B4:B36" si="1">SUM(C4:AO4)</f>
        <v>12201022</v>
      </c>
      <c r="C4" s="70">
        <v>0</v>
      </c>
      <c r="D4" s="58">
        <v>21687</v>
      </c>
      <c r="E4" s="58">
        <v>13763</v>
      </c>
      <c r="F4" s="58">
        <v>69004</v>
      </c>
      <c r="G4" s="58">
        <v>67096</v>
      </c>
      <c r="H4" s="58">
        <v>205614</v>
      </c>
      <c r="I4" s="58">
        <v>1081194</v>
      </c>
      <c r="J4" s="58">
        <v>1536142</v>
      </c>
      <c r="K4" s="58">
        <v>0</v>
      </c>
      <c r="L4" s="58">
        <v>0</v>
      </c>
      <c r="M4" s="58">
        <v>793567</v>
      </c>
      <c r="N4" s="58">
        <v>715499</v>
      </c>
      <c r="O4" s="58">
        <v>1865468</v>
      </c>
      <c r="P4" s="58">
        <v>0</v>
      </c>
      <c r="Q4" s="58">
        <v>436746</v>
      </c>
      <c r="R4" s="58">
        <v>706550</v>
      </c>
      <c r="S4" s="58">
        <v>2634851</v>
      </c>
      <c r="T4" s="58">
        <v>0</v>
      </c>
      <c r="U4" s="58">
        <v>0</v>
      </c>
      <c r="V4" s="58">
        <v>0</v>
      </c>
      <c r="W4" s="58">
        <v>0</v>
      </c>
      <c r="X4" s="58">
        <v>0</v>
      </c>
      <c r="Y4" s="58">
        <v>0</v>
      </c>
      <c r="Z4" s="58">
        <v>0</v>
      </c>
      <c r="AA4" s="58">
        <v>0</v>
      </c>
      <c r="AB4" s="58">
        <v>0</v>
      </c>
      <c r="AC4" s="58">
        <v>0</v>
      </c>
      <c r="AD4" s="58">
        <v>0</v>
      </c>
      <c r="AE4" s="58">
        <v>0</v>
      </c>
      <c r="AF4" s="58">
        <v>0</v>
      </c>
      <c r="AG4" s="58">
        <v>476879</v>
      </c>
      <c r="AH4" s="58">
        <v>0</v>
      </c>
      <c r="AI4" s="58">
        <v>0</v>
      </c>
      <c r="AJ4" s="58">
        <v>328678</v>
      </c>
      <c r="AK4" s="58">
        <v>0</v>
      </c>
      <c r="AL4" s="58">
        <v>0</v>
      </c>
      <c r="AM4" s="58">
        <v>17436</v>
      </c>
      <c r="AN4" s="58">
        <v>495188</v>
      </c>
      <c r="AO4" s="61">
        <v>735660</v>
      </c>
    </row>
    <row r="5" spans="1:41" s="20" customFormat="1" x14ac:dyDescent="0.15">
      <c r="A5" s="60" t="s">
        <v>264</v>
      </c>
      <c r="B5" s="57">
        <f t="shared" si="1"/>
        <v>231983252</v>
      </c>
      <c r="C5" s="58">
        <v>0</v>
      </c>
      <c r="D5" s="70">
        <v>0</v>
      </c>
      <c r="E5" s="58">
        <v>2347759</v>
      </c>
      <c r="F5" s="58">
        <v>11803399</v>
      </c>
      <c r="G5" s="58">
        <v>7285241</v>
      </c>
      <c r="H5" s="58">
        <v>2809991</v>
      </c>
      <c r="I5" s="58">
        <v>7940882</v>
      </c>
      <c r="J5" s="58">
        <v>61221512</v>
      </c>
      <c r="K5" s="58">
        <v>4294544</v>
      </c>
      <c r="L5" s="58">
        <v>2827313</v>
      </c>
      <c r="M5" s="58">
        <v>28986956</v>
      </c>
      <c r="N5" s="58">
        <v>568638</v>
      </c>
      <c r="O5" s="58">
        <v>18067580</v>
      </c>
      <c r="P5" s="58">
        <v>1891788</v>
      </c>
      <c r="Q5" s="58">
        <v>22986710</v>
      </c>
      <c r="R5" s="58">
        <v>2598559</v>
      </c>
      <c r="S5" s="58">
        <v>23768724</v>
      </c>
      <c r="T5" s="58">
        <v>530060</v>
      </c>
      <c r="U5" s="58">
        <v>1780654</v>
      </c>
      <c r="V5" s="58">
        <v>212531</v>
      </c>
      <c r="W5" s="58">
        <v>1631237</v>
      </c>
      <c r="X5" s="58">
        <v>80545</v>
      </c>
      <c r="Y5" s="58">
        <v>229737</v>
      </c>
      <c r="Z5" s="58">
        <v>6882757</v>
      </c>
      <c r="AA5" s="58">
        <v>1358261</v>
      </c>
      <c r="AB5" s="58">
        <v>4718880</v>
      </c>
      <c r="AC5" s="58">
        <v>220832</v>
      </c>
      <c r="AD5" s="58">
        <v>0</v>
      </c>
      <c r="AE5" s="58">
        <v>0</v>
      </c>
      <c r="AF5" s="58">
        <v>218923</v>
      </c>
      <c r="AG5" s="58">
        <v>1146548</v>
      </c>
      <c r="AH5" s="58">
        <v>0</v>
      </c>
      <c r="AI5" s="58">
        <v>86175</v>
      </c>
      <c r="AJ5" s="58">
        <v>576000</v>
      </c>
      <c r="AK5" s="58">
        <v>0</v>
      </c>
      <c r="AL5" s="58">
        <v>0</v>
      </c>
      <c r="AM5" s="58">
        <v>1296958</v>
      </c>
      <c r="AN5" s="58">
        <v>6033636</v>
      </c>
      <c r="AO5" s="61">
        <v>5579922</v>
      </c>
    </row>
    <row r="6" spans="1:41" ht="14.25" x14ac:dyDescent="0.15">
      <c r="A6" s="62" t="s">
        <v>15</v>
      </c>
      <c r="B6" s="57">
        <f t="shared" si="1"/>
        <v>7047</v>
      </c>
      <c r="C6" s="58">
        <v>0</v>
      </c>
      <c r="D6" s="58">
        <v>7047</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1"/>
        <v>4427</v>
      </c>
      <c r="C7" s="58">
        <v>0</v>
      </c>
      <c r="D7" s="58">
        <v>1741</v>
      </c>
      <c r="E7" s="58">
        <v>0</v>
      </c>
      <c r="F7" s="70">
        <v>0</v>
      </c>
      <c r="G7" s="58">
        <v>0</v>
      </c>
      <c r="H7" s="58">
        <v>0</v>
      </c>
      <c r="I7" s="58">
        <v>0</v>
      </c>
      <c r="J7" s="58">
        <v>0</v>
      </c>
      <c r="K7" s="58">
        <v>0</v>
      </c>
      <c r="L7" s="58">
        <v>0</v>
      </c>
      <c r="M7" s="58">
        <v>0</v>
      </c>
      <c r="N7" s="58">
        <v>0</v>
      </c>
      <c r="O7" s="58">
        <v>2686</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3809</v>
      </c>
      <c r="C8" s="58">
        <v>0</v>
      </c>
      <c r="D8" s="58">
        <v>3809</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270309</v>
      </c>
      <c r="C9" s="58">
        <v>0</v>
      </c>
      <c r="D9" s="58">
        <v>270309</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2842590</v>
      </c>
      <c r="C10" s="58">
        <v>0</v>
      </c>
      <c r="D10" s="58">
        <v>44822</v>
      </c>
      <c r="E10" s="58">
        <v>0</v>
      </c>
      <c r="F10" s="58">
        <v>0</v>
      </c>
      <c r="G10" s="58">
        <v>0</v>
      </c>
      <c r="H10" s="58">
        <v>0</v>
      </c>
      <c r="I10" s="70">
        <v>0</v>
      </c>
      <c r="J10" s="58">
        <v>950000</v>
      </c>
      <c r="K10" s="58">
        <v>0</v>
      </c>
      <c r="L10" s="58">
        <v>0</v>
      </c>
      <c r="M10" s="58">
        <v>0</v>
      </c>
      <c r="N10" s="58">
        <v>0</v>
      </c>
      <c r="O10" s="58">
        <v>15000</v>
      </c>
      <c r="P10" s="58">
        <v>0</v>
      </c>
      <c r="Q10" s="58">
        <v>0</v>
      </c>
      <c r="R10" s="58">
        <v>0</v>
      </c>
      <c r="S10" s="58">
        <v>458228</v>
      </c>
      <c r="T10" s="58">
        <v>0</v>
      </c>
      <c r="U10" s="58">
        <v>0</v>
      </c>
      <c r="V10" s="58">
        <v>0</v>
      </c>
      <c r="W10" s="58">
        <v>0</v>
      </c>
      <c r="X10" s="58">
        <v>0</v>
      </c>
      <c r="Y10" s="58">
        <v>0</v>
      </c>
      <c r="Z10" s="58">
        <v>0</v>
      </c>
      <c r="AA10" s="58">
        <v>0</v>
      </c>
      <c r="AB10" s="58">
        <v>0</v>
      </c>
      <c r="AC10" s="58">
        <v>0</v>
      </c>
      <c r="AD10" s="58">
        <v>0</v>
      </c>
      <c r="AE10" s="58">
        <v>0</v>
      </c>
      <c r="AF10" s="58">
        <v>0</v>
      </c>
      <c r="AG10" s="58">
        <v>1000079</v>
      </c>
      <c r="AH10" s="58">
        <v>0</v>
      </c>
      <c r="AI10" s="58">
        <v>0</v>
      </c>
      <c r="AJ10" s="58">
        <v>0</v>
      </c>
      <c r="AK10" s="58">
        <v>0</v>
      </c>
      <c r="AL10" s="58">
        <v>0</v>
      </c>
      <c r="AM10" s="58">
        <v>374461</v>
      </c>
      <c r="AN10" s="58">
        <v>0</v>
      </c>
      <c r="AO10" s="61">
        <v>0</v>
      </c>
    </row>
    <row r="11" spans="1:41" ht="14.25" x14ac:dyDescent="0.15">
      <c r="A11" s="62" t="s">
        <v>17</v>
      </c>
      <c r="B11" s="57">
        <f t="shared" si="1"/>
        <v>19895112</v>
      </c>
      <c r="C11" s="58">
        <v>0</v>
      </c>
      <c r="D11" s="58">
        <v>630182</v>
      </c>
      <c r="E11" s="58">
        <v>0</v>
      </c>
      <c r="F11" s="58">
        <v>0</v>
      </c>
      <c r="G11" s="58">
        <v>0</v>
      </c>
      <c r="H11" s="58">
        <v>0</v>
      </c>
      <c r="I11" s="58">
        <v>44822</v>
      </c>
      <c r="J11" s="70">
        <v>0</v>
      </c>
      <c r="K11" s="58">
        <v>0</v>
      </c>
      <c r="L11" s="58">
        <v>0</v>
      </c>
      <c r="M11" s="58">
        <v>0</v>
      </c>
      <c r="N11" s="58">
        <v>0</v>
      </c>
      <c r="O11" s="58">
        <v>334542</v>
      </c>
      <c r="P11" s="58">
        <v>0</v>
      </c>
      <c r="Q11" s="58">
        <v>0</v>
      </c>
      <c r="R11" s="58">
        <v>0</v>
      </c>
      <c r="S11" s="58">
        <v>3377314</v>
      </c>
      <c r="T11" s="58">
        <v>0</v>
      </c>
      <c r="U11" s="58">
        <v>0</v>
      </c>
      <c r="V11" s="58">
        <v>0</v>
      </c>
      <c r="W11" s="58">
        <v>0</v>
      </c>
      <c r="X11" s="58">
        <v>0</v>
      </c>
      <c r="Y11" s="58">
        <v>0</v>
      </c>
      <c r="Z11" s="58">
        <v>0</v>
      </c>
      <c r="AA11" s="58">
        <v>0</v>
      </c>
      <c r="AB11" s="58">
        <v>0</v>
      </c>
      <c r="AC11" s="58">
        <v>0</v>
      </c>
      <c r="AD11" s="58">
        <v>0</v>
      </c>
      <c r="AE11" s="58">
        <v>0</v>
      </c>
      <c r="AF11" s="58">
        <v>0</v>
      </c>
      <c r="AG11" s="58">
        <v>12091314</v>
      </c>
      <c r="AH11" s="58">
        <v>0</v>
      </c>
      <c r="AI11" s="58">
        <v>0</v>
      </c>
      <c r="AJ11" s="58">
        <v>0</v>
      </c>
      <c r="AK11" s="58">
        <v>0</v>
      </c>
      <c r="AL11" s="58">
        <v>0</v>
      </c>
      <c r="AM11" s="58">
        <v>443845</v>
      </c>
      <c r="AN11" s="58">
        <v>821475</v>
      </c>
      <c r="AO11" s="61">
        <v>2151618</v>
      </c>
    </row>
    <row r="12" spans="1:41" ht="14.25" x14ac:dyDescent="0.15">
      <c r="A12" s="62" t="s">
        <v>6</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17796</v>
      </c>
      <c r="C13" s="58">
        <v>0</v>
      </c>
      <c r="D13" s="58">
        <v>6616</v>
      </c>
      <c r="E13" s="58">
        <v>0</v>
      </c>
      <c r="F13" s="58">
        <v>0</v>
      </c>
      <c r="G13" s="58">
        <v>0</v>
      </c>
      <c r="H13" s="58">
        <v>0</v>
      </c>
      <c r="I13" s="58">
        <v>0</v>
      </c>
      <c r="J13" s="58">
        <v>0</v>
      </c>
      <c r="K13" s="58">
        <v>0</v>
      </c>
      <c r="L13" s="70">
        <v>0</v>
      </c>
      <c r="M13" s="58">
        <v>0</v>
      </c>
      <c r="N13" s="58">
        <v>0</v>
      </c>
      <c r="O13" s="58">
        <v>0</v>
      </c>
      <c r="P13" s="58">
        <v>0</v>
      </c>
      <c r="Q13" s="58">
        <v>0</v>
      </c>
      <c r="R13" s="58">
        <v>0</v>
      </c>
      <c r="S13" s="58">
        <v>11180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358297</v>
      </c>
      <c r="C14" s="58">
        <v>0</v>
      </c>
      <c r="D14" s="58">
        <v>159082</v>
      </c>
      <c r="E14" s="58">
        <v>0</v>
      </c>
      <c r="F14" s="58">
        <v>0</v>
      </c>
      <c r="G14" s="58">
        <v>0</v>
      </c>
      <c r="H14" s="58">
        <v>0</v>
      </c>
      <c r="I14" s="58">
        <v>0</v>
      </c>
      <c r="J14" s="58">
        <v>199215</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34072</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34072</v>
      </c>
    </row>
    <row r="16" spans="1:41" ht="14.25" x14ac:dyDescent="0.15">
      <c r="A16" s="62" t="s">
        <v>265</v>
      </c>
      <c r="B16" s="57">
        <f t="shared" si="1"/>
        <v>16364795</v>
      </c>
      <c r="C16" s="58">
        <v>0</v>
      </c>
      <c r="D16" s="58">
        <v>849862</v>
      </c>
      <c r="E16" s="58">
        <v>0</v>
      </c>
      <c r="F16" s="58">
        <v>4194</v>
      </c>
      <c r="G16" s="58">
        <v>0</v>
      </c>
      <c r="H16" s="58">
        <v>0</v>
      </c>
      <c r="I16" s="58">
        <v>796096</v>
      </c>
      <c r="J16" s="58">
        <v>7010482</v>
      </c>
      <c r="K16" s="58">
        <v>0</v>
      </c>
      <c r="L16" s="58">
        <v>0</v>
      </c>
      <c r="M16" s="58">
        <v>0</v>
      </c>
      <c r="N16" s="58">
        <v>0</v>
      </c>
      <c r="O16" s="70">
        <v>0</v>
      </c>
      <c r="P16" s="58">
        <v>0</v>
      </c>
      <c r="Q16" s="58">
        <v>132382</v>
      </c>
      <c r="R16" s="58">
        <v>0</v>
      </c>
      <c r="S16" s="58">
        <v>843352</v>
      </c>
      <c r="T16" s="58">
        <v>0</v>
      </c>
      <c r="U16" s="58">
        <v>0</v>
      </c>
      <c r="V16" s="58">
        <v>0</v>
      </c>
      <c r="W16" s="58">
        <v>0</v>
      </c>
      <c r="X16" s="58">
        <v>0</v>
      </c>
      <c r="Y16" s="58">
        <v>0</v>
      </c>
      <c r="Z16" s="58">
        <v>0</v>
      </c>
      <c r="AA16" s="58">
        <v>0</v>
      </c>
      <c r="AB16" s="58">
        <v>0</v>
      </c>
      <c r="AC16" s="58">
        <v>0</v>
      </c>
      <c r="AD16" s="58">
        <v>0</v>
      </c>
      <c r="AE16" s="58">
        <v>0</v>
      </c>
      <c r="AF16" s="58">
        <v>0</v>
      </c>
      <c r="AG16" s="58">
        <v>2568341</v>
      </c>
      <c r="AH16" s="58">
        <v>0</v>
      </c>
      <c r="AI16" s="58">
        <v>0</v>
      </c>
      <c r="AJ16" s="58">
        <v>550000</v>
      </c>
      <c r="AK16" s="58">
        <v>0</v>
      </c>
      <c r="AL16" s="58">
        <v>0</v>
      </c>
      <c r="AM16" s="58">
        <v>2877669</v>
      </c>
      <c r="AN16" s="58">
        <v>0</v>
      </c>
      <c r="AO16" s="61">
        <v>732417</v>
      </c>
    </row>
    <row r="17" spans="1:41" ht="14.25" x14ac:dyDescent="0.15">
      <c r="A17" s="62" t="s">
        <v>5</v>
      </c>
      <c r="B17" s="57">
        <f t="shared" si="1"/>
        <v>1719817</v>
      </c>
      <c r="C17" s="58">
        <v>0</v>
      </c>
      <c r="D17" s="58">
        <v>1427059</v>
      </c>
      <c r="E17" s="58">
        <v>0</v>
      </c>
      <c r="F17" s="58">
        <v>0</v>
      </c>
      <c r="G17" s="58">
        <v>0</v>
      </c>
      <c r="H17" s="58">
        <v>0</v>
      </c>
      <c r="I17" s="58">
        <v>0</v>
      </c>
      <c r="J17" s="58">
        <v>0</v>
      </c>
      <c r="K17" s="58">
        <v>0</v>
      </c>
      <c r="L17" s="58">
        <v>0</v>
      </c>
      <c r="M17" s="58">
        <v>0</v>
      </c>
      <c r="N17" s="58">
        <v>0</v>
      </c>
      <c r="O17" s="58">
        <v>0</v>
      </c>
      <c r="P17" s="70">
        <v>0</v>
      </c>
      <c r="Q17" s="58">
        <v>7169</v>
      </c>
      <c r="R17" s="58">
        <v>0</v>
      </c>
      <c r="S17" s="58">
        <v>285589</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2874745</v>
      </c>
      <c r="C18" s="58">
        <v>0</v>
      </c>
      <c r="D18" s="58">
        <v>2789745</v>
      </c>
      <c r="E18" s="58">
        <v>0</v>
      </c>
      <c r="F18" s="58">
        <v>0</v>
      </c>
      <c r="G18" s="58">
        <v>0</v>
      </c>
      <c r="H18" s="58">
        <v>0</v>
      </c>
      <c r="I18" s="58">
        <v>0</v>
      </c>
      <c r="J18" s="58">
        <v>0</v>
      </c>
      <c r="K18" s="58">
        <v>0</v>
      </c>
      <c r="L18" s="58">
        <v>0</v>
      </c>
      <c r="M18" s="58">
        <v>0</v>
      </c>
      <c r="N18" s="58">
        <v>0</v>
      </c>
      <c r="O18" s="58">
        <v>0</v>
      </c>
      <c r="P18" s="58">
        <v>0</v>
      </c>
      <c r="Q18" s="70">
        <v>0</v>
      </c>
      <c r="R18" s="58">
        <v>0</v>
      </c>
      <c r="S18" s="58">
        <v>85000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0</v>
      </c>
    </row>
    <row r="19" spans="1:41" ht="14.25" x14ac:dyDescent="0.15">
      <c r="A19" s="62" t="s">
        <v>9</v>
      </c>
      <c r="B19" s="57">
        <f t="shared" si="1"/>
        <v>390542</v>
      </c>
      <c r="C19" s="58">
        <v>0</v>
      </c>
      <c r="D19" s="58">
        <v>40262</v>
      </c>
      <c r="E19" s="58">
        <v>0</v>
      </c>
      <c r="F19" s="58">
        <v>0</v>
      </c>
      <c r="G19" s="58">
        <v>0</v>
      </c>
      <c r="H19" s="58">
        <v>37479</v>
      </c>
      <c r="I19" s="58">
        <v>0</v>
      </c>
      <c r="J19" s="58">
        <v>0</v>
      </c>
      <c r="K19" s="58">
        <v>0</v>
      </c>
      <c r="L19" s="58">
        <v>0</v>
      </c>
      <c r="M19" s="58">
        <v>0</v>
      </c>
      <c r="N19" s="58">
        <v>0</v>
      </c>
      <c r="O19" s="58">
        <v>265845</v>
      </c>
      <c r="P19" s="58">
        <v>0</v>
      </c>
      <c r="Q19" s="58">
        <v>0</v>
      </c>
      <c r="R19" s="70">
        <v>0</v>
      </c>
      <c r="S19" s="58">
        <v>46956</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61">
        <v>0</v>
      </c>
    </row>
    <row r="20" spans="1:41" ht="14.25" x14ac:dyDescent="0.15">
      <c r="A20" s="62" t="s">
        <v>14</v>
      </c>
      <c r="B20" s="57">
        <f t="shared" si="1"/>
        <v>18500845</v>
      </c>
      <c r="C20" s="58">
        <v>0</v>
      </c>
      <c r="D20" s="58">
        <v>1041292</v>
      </c>
      <c r="E20" s="58">
        <v>0</v>
      </c>
      <c r="F20" s="58">
        <v>0</v>
      </c>
      <c r="G20" s="58">
        <v>0</v>
      </c>
      <c r="H20" s="58">
        <v>20411</v>
      </c>
      <c r="I20" s="58">
        <v>195845</v>
      </c>
      <c r="J20" s="58">
        <v>3799543</v>
      </c>
      <c r="K20" s="58">
        <v>0</v>
      </c>
      <c r="L20" s="58">
        <v>0</v>
      </c>
      <c r="M20" s="58">
        <v>0</v>
      </c>
      <c r="N20" s="58">
        <v>25262</v>
      </c>
      <c r="O20" s="58">
        <v>1135340</v>
      </c>
      <c r="P20" s="58">
        <v>0</v>
      </c>
      <c r="Q20" s="58">
        <v>41150</v>
      </c>
      <c r="R20" s="58">
        <v>15608</v>
      </c>
      <c r="S20" s="70">
        <v>0</v>
      </c>
      <c r="T20" s="58">
        <v>0</v>
      </c>
      <c r="U20" s="58">
        <v>0</v>
      </c>
      <c r="V20" s="58">
        <v>0</v>
      </c>
      <c r="W20" s="58">
        <v>0</v>
      </c>
      <c r="X20" s="58">
        <v>0</v>
      </c>
      <c r="Y20" s="58">
        <v>0</v>
      </c>
      <c r="Z20" s="58">
        <v>0</v>
      </c>
      <c r="AA20" s="58">
        <v>16345</v>
      </c>
      <c r="AB20" s="58">
        <v>0</v>
      </c>
      <c r="AC20" s="58">
        <v>0</v>
      </c>
      <c r="AD20" s="58">
        <v>0</v>
      </c>
      <c r="AE20" s="58">
        <v>0</v>
      </c>
      <c r="AF20" s="58">
        <v>0</v>
      </c>
      <c r="AG20" s="58">
        <v>5285863</v>
      </c>
      <c r="AH20" s="58">
        <v>0</v>
      </c>
      <c r="AI20" s="58">
        <v>0</v>
      </c>
      <c r="AJ20" s="58">
        <v>237006</v>
      </c>
      <c r="AK20" s="58">
        <v>0</v>
      </c>
      <c r="AL20" s="58">
        <v>0</v>
      </c>
      <c r="AM20" s="58">
        <v>5657309</v>
      </c>
      <c r="AN20" s="58">
        <v>12006</v>
      </c>
      <c r="AO20" s="61">
        <v>1017865</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128</v>
      </c>
      <c r="C22" s="58">
        <v>0</v>
      </c>
      <c r="D22" s="58">
        <v>128</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206389</v>
      </c>
      <c r="C26" s="58">
        <v>0</v>
      </c>
      <c r="D26" s="58">
        <v>19886</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186503</v>
      </c>
      <c r="AH26" s="58">
        <v>0</v>
      </c>
      <c r="AI26" s="58">
        <v>0</v>
      </c>
      <c r="AJ26" s="58">
        <v>0</v>
      </c>
      <c r="AK26" s="58">
        <v>0</v>
      </c>
      <c r="AL26" s="58">
        <v>0</v>
      </c>
      <c r="AM26" s="58">
        <v>0</v>
      </c>
      <c r="AN26" s="58">
        <v>0</v>
      </c>
      <c r="AO26" s="61">
        <v>0</v>
      </c>
    </row>
    <row r="27" spans="1:41" ht="14.25" x14ac:dyDescent="0.15">
      <c r="A27" s="63" t="s">
        <v>19</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1"/>
        <v>3505619</v>
      </c>
      <c r="C34" s="58">
        <v>0</v>
      </c>
      <c r="D34" s="58">
        <v>0</v>
      </c>
      <c r="E34" s="58">
        <v>10658</v>
      </c>
      <c r="F34" s="58">
        <v>0</v>
      </c>
      <c r="G34" s="58">
        <v>0</v>
      </c>
      <c r="H34" s="58">
        <v>0</v>
      </c>
      <c r="I34" s="58">
        <v>0</v>
      </c>
      <c r="J34" s="58">
        <v>1357696</v>
      </c>
      <c r="K34" s="58">
        <v>0</v>
      </c>
      <c r="L34" s="58">
        <v>0</v>
      </c>
      <c r="M34" s="58">
        <v>0</v>
      </c>
      <c r="N34" s="58">
        <v>0</v>
      </c>
      <c r="O34" s="58">
        <v>115051</v>
      </c>
      <c r="P34" s="58">
        <v>0</v>
      </c>
      <c r="Q34" s="58">
        <v>0</v>
      </c>
      <c r="R34" s="58">
        <v>178939</v>
      </c>
      <c r="S34" s="58">
        <v>644356</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1198400</v>
      </c>
      <c r="AN34" s="58">
        <v>0</v>
      </c>
      <c r="AO34" s="61">
        <v>519</v>
      </c>
    </row>
    <row r="35" spans="1:41" ht="14.25" x14ac:dyDescent="0.15">
      <c r="A35" s="65" t="s">
        <v>85</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ref="B37:B42" si="2">SUM(C37:AO37)</f>
        <v>603761</v>
      </c>
      <c r="C37" s="58">
        <v>0</v>
      </c>
      <c r="D37" s="58">
        <v>392169</v>
      </c>
      <c r="E37" s="58">
        <v>0</v>
      </c>
      <c r="F37" s="58">
        <v>0</v>
      </c>
      <c r="G37" s="58">
        <v>0</v>
      </c>
      <c r="H37" s="58">
        <v>0</v>
      </c>
      <c r="I37" s="58">
        <v>0</v>
      </c>
      <c r="J37" s="58">
        <v>0</v>
      </c>
      <c r="K37" s="58">
        <v>0</v>
      </c>
      <c r="L37" s="58">
        <v>0</v>
      </c>
      <c r="M37" s="58">
        <v>0</v>
      </c>
      <c r="N37" s="58">
        <v>0</v>
      </c>
      <c r="O37" s="58">
        <v>3000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58592</v>
      </c>
      <c r="AN37" s="58">
        <v>0</v>
      </c>
      <c r="AO37" s="61">
        <v>150000</v>
      </c>
    </row>
    <row r="38" spans="1:41" ht="14.25" x14ac:dyDescent="0.15">
      <c r="A38" s="65" t="s">
        <v>37</v>
      </c>
      <c r="B38" s="57">
        <f t="shared" si="2"/>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f t="shared" si="2"/>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2"/>
        <v>9963744</v>
      </c>
      <c r="C40" s="58">
        <v>0</v>
      </c>
      <c r="D40" s="58">
        <v>77090</v>
      </c>
      <c r="E40" s="58">
        <v>0</v>
      </c>
      <c r="F40" s="58">
        <v>0</v>
      </c>
      <c r="G40" s="58">
        <v>0</v>
      </c>
      <c r="H40" s="58">
        <v>0</v>
      </c>
      <c r="I40" s="58">
        <v>110973</v>
      </c>
      <c r="J40" s="58">
        <v>315238</v>
      </c>
      <c r="K40" s="58">
        <v>0</v>
      </c>
      <c r="L40" s="58">
        <v>0</v>
      </c>
      <c r="M40" s="58">
        <v>0</v>
      </c>
      <c r="N40" s="58">
        <v>20683</v>
      </c>
      <c r="O40" s="58">
        <v>993843</v>
      </c>
      <c r="P40" s="58">
        <v>0</v>
      </c>
      <c r="Q40" s="58">
        <v>0</v>
      </c>
      <c r="R40" s="58">
        <v>0</v>
      </c>
      <c r="S40" s="58">
        <v>3072256</v>
      </c>
      <c r="T40" s="58">
        <v>0</v>
      </c>
      <c r="U40" s="58">
        <v>0</v>
      </c>
      <c r="V40" s="58">
        <v>0</v>
      </c>
      <c r="W40" s="58">
        <v>0</v>
      </c>
      <c r="X40" s="58">
        <v>0</v>
      </c>
      <c r="Y40" s="58">
        <v>0</v>
      </c>
      <c r="Z40" s="58">
        <v>0</v>
      </c>
      <c r="AA40" s="58">
        <v>0</v>
      </c>
      <c r="AB40" s="58">
        <v>0</v>
      </c>
      <c r="AC40" s="58">
        <v>0</v>
      </c>
      <c r="AD40" s="58">
        <v>0</v>
      </c>
      <c r="AE40" s="58">
        <v>0</v>
      </c>
      <c r="AF40" s="58">
        <v>0</v>
      </c>
      <c r="AG40" s="58">
        <v>5162334</v>
      </c>
      <c r="AH40" s="58">
        <v>0</v>
      </c>
      <c r="AI40" s="58">
        <v>0</v>
      </c>
      <c r="AJ40" s="58">
        <v>40480</v>
      </c>
      <c r="AK40" s="58">
        <v>0</v>
      </c>
      <c r="AL40" s="58">
        <v>0</v>
      </c>
      <c r="AM40" s="70">
        <v>0</v>
      </c>
      <c r="AN40" s="58">
        <v>0</v>
      </c>
      <c r="AO40" s="61">
        <v>170847</v>
      </c>
    </row>
    <row r="41" spans="1:41" ht="14.25" x14ac:dyDescent="0.15">
      <c r="A41" s="65" t="s">
        <v>34</v>
      </c>
      <c r="B41" s="57">
        <f t="shared" si="2"/>
        <v>666171</v>
      </c>
      <c r="C41" s="58">
        <v>0</v>
      </c>
      <c r="D41" s="58">
        <v>666171</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2"/>
        <v>21462068</v>
      </c>
      <c r="C42" s="68">
        <v>0</v>
      </c>
      <c r="D42" s="68">
        <v>6612492</v>
      </c>
      <c r="E42" s="68">
        <v>0</v>
      </c>
      <c r="F42" s="68">
        <v>2245</v>
      </c>
      <c r="G42" s="68">
        <v>0</v>
      </c>
      <c r="H42" s="68">
        <v>0</v>
      </c>
      <c r="I42" s="68">
        <v>277632</v>
      </c>
      <c r="J42" s="68">
        <v>3386217</v>
      </c>
      <c r="K42" s="68">
        <v>0</v>
      </c>
      <c r="L42" s="68">
        <v>0</v>
      </c>
      <c r="M42" s="68">
        <v>0</v>
      </c>
      <c r="N42" s="68">
        <v>0</v>
      </c>
      <c r="O42" s="68">
        <v>2366841</v>
      </c>
      <c r="P42" s="68">
        <v>0</v>
      </c>
      <c r="Q42" s="68">
        <v>23051</v>
      </c>
      <c r="R42" s="68">
        <v>20509</v>
      </c>
      <c r="S42" s="68">
        <v>6428096</v>
      </c>
      <c r="T42" s="68">
        <v>0</v>
      </c>
      <c r="U42" s="68">
        <v>0</v>
      </c>
      <c r="V42" s="68">
        <v>0</v>
      </c>
      <c r="W42" s="68">
        <v>0</v>
      </c>
      <c r="X42" s="68">
        <v>0</v>
      </c>
      <c r="Y42" s="68">
        <v>15881</v>
      </c>
      <c r="Z42" s="68">
        <v>0</v>
      </c>
      <c r="AA42" s="68">
        <v>0</v>
      </c>
      <c r="AB42" s="68">
        <v>0</v>
      </c>
      <c r="AC42" s="68">
        <v>0</v>
      </c>
      <c r="AD42" s="68">
        <v>0</v>
      </c>
      <c r="AE42" s="68">
        <v>0</v>
      </c>
      <c r="AF42" s="68">
        <v>0</v>
      </c>
      <c r="AG42" s="68">
        <v>206443</v>
      </c>
      <c r="AH42" s="68">
        <v>0</v>
      </c>
      <c r="AI42" s="68">
        <v>0</v>
      </c>
      <c r="AJ42" s="68">
        <v>519331</v>
      </c>
      <c r="AK42" s="68">
        <v>576</v>
      </c>
      <c r="AL42" s="68">
        <v>0</v>
      </c>
      <c r="AM42" s="68">
        <v>1602754</v>
      </c>
      <c r="AN42" s="68">
        <v>0</v>
      </c>
      <c r="AO42" s="74">
        <v>0</v>
      </c>
    </row>
    <row r="43" spans="1:41" x14ac:dyDescent="0.15">
      <c r="S43" s="19" t="s">
        <v>150</v>
      </c>
    </row>
    <row r="44" spans="1:41" x14ac:dyDescent="0.15">
      <c r="C44" s="19" t="s">
        <v>182</v>
      </c>
      <c r="S44" s="19" t="s">
        <v>150</v>
      </c>
    </row>
    <row r="45" spans="1:41" x14ac:dyDescent="0.15">
      <c r="C45" s="19" t="s">
        <v>185</v>
      </c>
      <c r="S45" s="19" t="s">
        <v>150</v>
      </c>
    </row>
  </sheetData>
  <phoneticPr fontId="3"/>
  <hyperlinks>
    <hyperlink ref="A1" location="Guidance!A1" display="Guidance sheet (link)" xr:uid="{00000000-0004-0000-18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7"/>
  <dimension ref="A1:AO45"/>
  <sheetViews>
    <sheetView zoomScale="80" zoomScaleNormal="80" workbookViewId="0">
      <pane xSplit="2" ySplit="3" topLeftCell="C4" activePane="bottomRight" state="frozen"/>
      <selection pane="topRight"/>
      <selection pane="bottomLeft"/>
      <selection pane="bottomRight" activeCell="A2" sqref="A2"/>
    </sheetView>
  </sheetViews>
  <sheetFormatPr defaultColWidth="9" defaultRowHeight="15" x14ac:dyDescent="0.15"/>
  <cols>
    <col min="1" max="1" width="17.125" style="21" customWidth="1"/>
    <col min="2" max="2" width="13.875" style="20" customWidth="1"/>
    <col min="3" max="3" width="0.125" style="19" customWidth="1"/>
    <col min="4" max="20" width="11.625" style="19" customWidth="1"/>
    <col min="21" max="21" width="11.625" style="22" customWidth="1"/>
    <col min="22" max="41" width="11.625" style="19" customWidth="1"/>
    <col min="42" max="16384" width="9" style="19"/>
  </cols>
  <sheetData>
    <row r="1" spans="1:41" ht="26.25" x14ac:dyDescent="0.15">
      <c r="A1" s="87" t="s">
        <v>236</v>
      </c>
      <c r="B1" s="87"/>
      <c r="C1" s="88" t="s">
        <v>270</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20" customFormat="1" ht="25.5" customHeight="1" x14ac:dyDescent="0.15">
      <c r="A3" s="49" t="s">
        <v>152</v>
      </c>
      <c r="B3" s="93" t="s">
        <v>267</v>
      </c>
      <c r="C3" s="56">
        <f t="shared" ref="C3:AO3" si="0">SUM(C4:C42)</f>
        <v>0</v>
      </c>
      <c r="D3" s="56">
        <f t="shared" si="0"/>
        <v>0</v>
      </c>
      <c r="E3" s="56">
        <f t="shared" si="0"/>
        <v>168</v>
      </c>
      <c r="F3" s="56">
        <f t="shared" si="0"/>
        <v>487</v>
      </c>
      <c r="G3" s="56">
        <f t="shared" si="0"/>
        <v>110</v>
      </c>
      <c r="H3" s="56">
        <f t="shared" si="0"/>
        <v>5609</v>
      </c>
      <c r="I3" s="56">
        <f t="shared" si="0"/>
        <v>10047</v>
      </c>
      <c r="J3" s="56">
        <f t="shared" si="0"/>
        <v>216</v>
      </c>
      <c r="K3" s="56">
        <f t="shared" si="0"/>
        <v>0</v>
      </c>
      <c r="L3" s="56">
        <f t="shared" si="0"/>
        <v>0</v>
      </c>
      <c r="M3" s="56">
        <f t="shared" si="0"/>
        <v>233</v>
      </c>
      <c r="N3" s="56">
        <f t="shared" si="0"/>
        <v>335</v>
      </c>
      <c r="O3" s="56">
        <f t="shared" si="0"/>
        <v>0</v>
      </c>
      <c r="P3" s="56">
        <f t="shared" si="0"/>
        <v>0</v>
      </c>
      <c r="Q3" s="56">
        <f t="shared" si="0"/>
        <v>1226</v>
      </c>
      <c r="R3" s="56">
        <f t="shared" si="0"/>
        <v>278876</v>
      </c>
      <c r="S3" s="56">
        <f t="shared" si="0"/>
        <v>97179</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f t="shared" si="0"/>
        <v>0</v>
      </c>
      <c r="AF3" s="56">
        <f t="shared" si="0"/>
        <v>0</v>
      </c>
      <c r="AG3" s="56">
        <f t="shared" si="0"/>
        <v>0</v>
      </c>
      <c r="AH3" s="56">
        <f>SUM(AH4:AH42)</f>
        <v>0</v>
      </c>
      <c r="AI3" s="56">
        <f t="shared" si="0"/>
        <v>0</v>
      </c>
      <c r="AJ3" s="56">
        <f>SUM(AJ4:AJ42)</f>
        <v>899</v>
      </c>
      <c r="AK3" s="56">
        <f t="shared" si="0"/>
        <v>0</v>
      </c>
      <c r="AL3" s="56">
        <f t="shared" si="0"/>
        <v>0</v>
      </c>
      <c r="AM3" s="56">
        <f t="shared" si="0"/>
        <v>0</v>
      </c>
      <c r="AN3" s="56">
        <f t="shared" si="0"/>
        <v>404</v>
      </c>
      <c r="AO3" s="59">
        <f t="shared" si="0"/>
        <v>0</v>
      </c>
    </row>
    <row r="4" spans="1:41" ht="14.25" x14ac:dyDescent="0.15">
      <c r="A4" s="60" t="s">
        <v>40</v>
      </c>
      <c r="B4" s="57">
        <f t="shared" ref="B4:B36" si="1">SUM(C4:AO4)</f>
        <v>395789</v>
      </c>
      <c r="C4" s="70">
        <v>0</v>
      </c>
      <c r="D4" s="58">
        <v>0</v>
      </c>
      <c r="E4" s="58">
        <v>168</v>
      </c>
      <c r="F4" s="58">
        <v>487</v>
      </c>
      <c r="G4" s="58">
        <v>110</v>
      </c>
      <c r="H4" s="58">
        <v>5609</v>
      </c>
      <c r="I4" s="58">
        <v>10047</v>
      </c>
      <c r="J4" s="58">
        <v>216</v>
      </c>
      <c r="K4" s="58">
        <v>0</v>
      </c>
      <c r="L4" s="58">
        <v>0</v>
      </c>
      <c r="M4" s="58">
        <v>233</v>
      </c>
      <c r="N4" s="58">
        <v>335</v>
      </c>
      <c r="O4" s="58">
        <v>0</v>
      </c>
      <c r="P4" s="58">
        <v>0</v>
      </c>
      <c r="Q4" s="58">
        <v>1226</v>
      </c>
      <c r="R4" s="58">
        <v>278876</v>
      </c>
      <c r="S4" s="58">
        <v>97179</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899</v>
      </c>
      <c r="AK4" s="58">
        <v>0</v>
      </c>
      <c r="AL4" s="58">
        <v>0</v>
      </c>
      <c r="AM4" s="58">
        <v>0</v>
      </c>
      <c r="AN4" s="58">
        <v>404</v>
      </c>
      <c r="AO4" s="61">
        <v>0</v>
      </c>
    </row>
    <row r="5" spans="1:41" s="20" customFormat="1"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61">
        <v>0</v>
      </c>
    </row>
    <row r="11" spans="1:41" ht="14.25" x14ac:dyDescent="0.15">
      <c r="A11" s="62" t="s">
        <v>17</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0</v>
      </c>
    </row>
    <row r="12" spans="1:41" ht="14.25" x14ac:dyDescent="0.15">
      <c r="A12" s="62" t="s">
        <v>6</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61">
        <v>0</v>
      </c>
    </row>
    <row r="17" spans="1:41" ht="14.25" x14ac:dyDescent="0.15">
      <c r="A17" s="62" t="s">
        <v>5</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0</v>
      </c>
    </row>
    <row r="19" spans="1:41" ht="14.25" x14ac:dyDescent="0.15">
      <c r="A19" s="62" t="s">
        <v>9</v>
      </c>
      <c r="B19" s="57">
        <f t="shared" si="1"/>
        <v>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61">
        <v>0</v>
      </c>
    </row>
    <row r="20" spans="1:41" ht="14.25" x14ac:dyDescent="0.15">
      <c r="A20" s="62" t="s">
        <v>14</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61">
        <v>0</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ref="B37:B42" si="2">SUM(C37:AO37)</f>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0</v>
      </c>
    </row>
    <row r="38" spans="1:41" ht="14.25" x14ac:dyDescent="0.15">
      <c r="A38" s="65" t="s">
        <v>37</v>
      </c>
      <c r="B38" s="57">
        <f t="shared" si="2"/>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f t="shared" si="2"/>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2"/>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2"/>
        <v>0</v>
      </c>
      <c r="C41" s="58">
        <v>0</v>
      </c>
      <c r="D41" s="58">
        <v>0</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2"/>
        <v>0</v>
      </c>
      <c r="C42" s="68">
        <v>0</v>
      </c>
      <c r="D42" s="68">
        <v>0</v>
      </c>
      <c r="E42" s="68">
        <v>0</v>
      </c>
      <c r="F42" s="68">
        <v>0</v>
      </c>
      <c r="G42" s="68">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74">
        <v>0</v>
      </c>
    </row>
    <row r="43" spans="1:41" x14ac:dyDescent="0.15">
      <c r="S43" s="19" t="s">
        <v>150</v>
      </c>
    </row>
    <row r="44" spans="1:41" x14ac:dyDescent="0.15">
      <c r="C44" s="19" t="s">
        <v>272</v>
      </c>
      <c r="S44" s="19" t="s">
        <v>150</v>
      </c>
    </row>
    <row r="45" spans="1:41" x14ac:dyDescent="0.15">
      <c r="C45" s="19" t="s">
        <v>273</v>
      </c>
      <c r="S45" s="19" t="s">
        <v>150</v>
      </c>
    </row>
  </sheetData>
  <phoneticPr fontId="3"/>
  <hyperlinks>
    <hyperlink ref="A1" location="Guidance!A1" display="Guidance sheet (link)" xr:uid="{00000000-0004-0000-19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6"/>
  <dimension ref="A1:AO45"/>
  <sheetViews>
    <sheetView zoomScale="80" zoomScaleNormal="80" workbookViewId="0">
      <pane xSplit="2" ySplit="3" topLeftCell="C4" activePane="bottomRight" state="frozen"/>
      <selection pane="topRight"/>
      <selection pane="bottomLeft"/>
      <selection pane="bottomRight" activeCell="A2" sqref="A2"/>
    </sheetView>
  </sheetViews>
  <sheetFormatPr defaultColWidth="9" defaultRowHeight="15" x14ac:dyDescent="0.15"/>
  <cols>
    <col min="1" max="1" width="17.125" style="21" customWidth="1"/>
    <col min="2" max="2" width="13.875" style="20" customWidth="1"/>
    <col min="3" max="3" width="0.125" style="19" customWidth="1"/>
    <col min="4" max="4" width="11.625" style="19" customWidth="1"/>
    <col min="5" max="5" width="8.875" style="19" customWidth="1"/>
    <col min="6" max="20" width="11.625" style="19" customWidth="1"/>
    <col min="21" max="21" width="11.625" style="22" customWidth="1"/>
    <col min="22" max="41" width="11.625" style="19" customWidth="1"/>
    <col min="42" max="16384" width="9" style="19"/>
  </cols>
  <sheetData>
    <row r="1" spans="1:41" ht="26.25" x14ac:dyDescent="0.15">
      <c r="A1" s="87" t="s">
        <v>236</v>
      </c>
      <c r="B1" s="87"/>
      <c r="C1" s="88" t="s">
        <v>271</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20" customFormat="1" ht="25.5" customHeight="1" x14ac:dyDescent="0.15">
      <c r="A3" s="49" t="s">
        <v>152</v>
      </c>
      <c r="B3" s="93" t="s">
        <v>267</v>
      </c>
      <c r="C3" s="56">
        <f t="shared" ref="C3:AO3" si="0">SUM(C4:C42)</f>
        <v>0</v>
      </c>
      <c r="D3" s="56">
        <f t="shared" si="0"/>
        <v>0</v>
      </c>
      <c r="E3" s="56">
        <f t="shared" si="0"/>
        <v>0</v>
      </c>
      <c r="F3" s="56">
        <f t="shared" si="0"/>
        <v>0</v>
      </c>
      <c r="G3" s="56">
        <f t="shared" si="0"/>
        <v>2730</v>
      </c>
      <c r="H3" s="56">
        <f t="shared" si="0"/>
        <v>0</v>
      </c>
      <c r="I3" s="56">
        <f t="shared" si="0"/>
        <v>0</v>
      </c>
      <c r="J3" s="56">
        <f t="shared" si="0"/>
        <v>9341</v>
      </c>
      <c r="K3" s="56">
        <f t="shared" si="0"/>
        <v>0</v>
      </c>
      <c r="L3" s="56">
        <f t="shared" si="0"/>
        <v>0</v>
      </c>
      <c r="M3" s="56">
        <f t="shared" si="0"/>
        <v>0</v>
      </c>
      <c r="N3" s="56">
        <f t="shared" si="0"/>
        <v>0</v>
      </c>
      <c r="O3" s="56">
        <f t="shared" si="0"/>
        <v>0</v>
      </c>
      <c r="P3" s="56">
        <f t="shared" si="0"/>
        <v>0</v>
      </c>
      <c r="Q3" s="56">
        <f t="shared" si="0"/>
        <v>0</v>
      </c>
      <c r="R3" s="56">
        <f t="shared" si="0"/>
        <v>632</v>
      </c>
      <c r="S3" s="56">
        <f t="shared" si="0"/>
        <v>0</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f t="shared" si="0"/>
        <v>0</v>
      </c>
      <c r="AF3" s="56">
        <f t="shared" si="0"/>
        <v>0</v>
      </c>
      <c r="AG3" s="56">
        <f t="shared" si="0"/>
        <v>0</v>
      </c>
      <c r="AH3" s="56">
        <f>SUM(AH4:AH42)</f>
        <v>0</v>
      </c>
      <c r="AI3" s="56">
        <f t="shared" si="0"/>
        <v>0</v>
      </c>
      <c r="AJ3" s="56">
        <f>SUM(AJ4:AJ42)</f>
        <v>0</v>
      </c>
      <c r="AK3" s="56">
        <f t="shared" si="0"/>
        <v>0</v>
      </c>
      <c r="AL3" s="56">
        <f t="shared" si="0"/>
        <v>0</v>
      </c>
      <c r="AM3" s="56">
        <f t="shared" si="0"/>
        <v>0</v>
      </c>
      <c r="AN3" s="56">
        <f t="shared" si="0"/>
        <v>0</v>
      </c>
      <c r="AO3" s="59">
        <f t="shared" si="0"/>
        <v>0</v>
      </c>
    </row>
    <row r="4" spans="1:41" ht="14.25" x14ac:dyDescent="0.15">
      <c r="A4" s="60" t="s">
        <v>40</v>
      </c>
      <c r="B4" s="57">
        <f t="shared" ref="B4:B36" si="1">SUM(C4:AO4)</f>
        <v>12703</v>
      </c>
      <c r="C4" s="70">
        <v>0</v>
      </c>
      <c r="D4" s="58">
        <v>0</v>
      </c>
      <c r="E4" s="58">
        <v>0</v>
      </c>
      <c r="F4" s="58">
        <v>0</v>
      </c>
      <c r="G4" s="58">
        <v>2730</v>
      </c>
      <c r="H4" s="58">
        <v>0</v>
      </c>
      <c r="I4" s="58">
        <v>0</v>
      </c>
      <c r="J4" s="58">
        <v>9341</v>
      </c>
      <c r="K4" s="58">
        <v>0</v>
      </c>
      <c r="L4" s="58">
        <v>0</v>
      </c>
      <c r="M4" s="58">
        <v>0</v>
      </c>
      <c r="N4" s="58">
        <v>0</v>
      </c>
      <c r="O4" s="58">
        <v>0</v>
      </c>
      <c r="P4" s="58">
        <v>0</v>
      </c>
      <c r="Q4" s="58">
        <v>0</v>
      </c>
      <c r="R4" s="58">
        <v>632</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58">
        <v>0</v>
      </c>
      <c r="AO4" s="61">
        <v>0</v>
      </c>
    </row>
    <row r="5" spans="1:41" s="20" customFormat="1"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61">
        <v>0</v>
      </c>
    </row>
    <row r="11" spans="1:41" ht="14.25" x14ac:dyDescent="0.15">
      <c r="A11" s="62" t="s">
        <v>17</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0</v>
      </c>
    </row>
    <row r="12" spans="1:41" ht="14.25" x14ac:dyDescent="0.15">
      <c r="A12" s="62" t="s">
        <v>6</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61">
        <v>0</v>
      </c>
    </row>
    <row r="17" spans="1:41" ht="14.25" x14ac:dyDescent="0.15">
      <c r="A17" s="62" t="s">
        <v>5</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0</v>
      </c>
    </row>
    <row r="19" spans="1:41" ht="14.25" x14ac:dyDescent="0.15">
      <c r="A19" s="62" t="s">
        <v>9</v>
      </c>
      <c r="B19" s="57">
        <f t="shared" si="1"/>
        <v>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61">
        <v>0</v>
      </c>
    </row>
    <row r="20" spans="1:41" ht="14.25" x14ac:dyDescent="0.15">
      <c r="A20" s="62" t="s">
        <v>14</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61">
        <v>0</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ref="B37:B42" si="2">SUM(C37:AO37)</f>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0</v>
      </c>
    </row>
    <row r="38" spans="1:41" ht="14.25" x14ac:dyDescent="0.15">
      <c r="A38" s="65" t="s">
        <v>37</v>
      </c>
      <c r="B38" s="57">
        <f t="shared" si="2"/>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f t="shared" si="2"/>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2"/>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2"/>
        <v>0</v>
      </c>
      <c r="C41" s="58">
        <v>0</v>
      </c>
      <c r="D41" s="58">
        <v>0</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2"/>
        <v>0</v>
      </c>
      <c r="C42" s="68">
        <v>0</v>
      </c>
      <c r="D42" s="68">
        <v>0</v>
      </c>
      <c r="E42" s="68">
        <v>0</v>
      </c>
      <c r="F42" s="68">
        <v>0</v>
      </c>
      <c r="G42" s="68">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74">
        <v>0</v>
      </c>
    </row>
    <row r="43" spans="1:41" x14ac:dyDescent="0.15">
      <c r="S43" s="19" t="s">
        <v>150</v>
      </c>
    </row>
    <row r="44" spans="1:41" x14ac:dyDescent="0.15">
      <c r="C44" s="19" t="s">
        <v>182</v>
      </c>
      <c r="S44" s="19" t="s">
        <v>150</v>
      </c>
    </row>
    <row r="45" spans="1:41" x14ac:dyDescent="0.15">
      <c r="C45" s="106" t="s">
        <v>273</v>
      </c>
      <c r="S45" s="19" t="s">
        <v>150</v>
      </c>
    </row>
  </sheetData>
  <phoneticPr fontId="3"/>
  <hyperlinks>
    <hyperlink ref="A1" location="Guidance!A1" display="Guidance sheet (link)" xr:uid="{00000000-0004-0000-1A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O45"/>
  <sheetViews>
    <sheetView zoomScale="80" zoomScaleNormal="80" workbookViewId="0">
      <pane xSplit="2" ySplit="3" topLeftCell="C4" activePane="bottomRight" state="frozen"/>
      <selection pane="topRight"/>
      <selection pane="bottomLeft"/>
      <selection pane="bottomRight"/>
    </sheetView>
  </sheetViews>
  <sheetFormatPr defaultColWidth="9" defaultRowHeight="15" x14ac:dyDescent="0.15"/>
  <cols>
    <col min="1" max="1" width="17.125" style="21" customWidth="1"/>
    <col min="2" max="2" width="13.875" style="20" customWidth="1"/>
    <col min="3" max="3" width="0.125" style="19" customWidth="1"/>
    <col min="4" max="4" width="11.625" style="19" customWidth="1"/>
    <col min="5" max="5" width="8.875" style="19" customWidth="1"/>
    <col min="6" max="20" width="11.625" style="19" customWidth="1"/>
    <col min="21" max="21" width="11.625" style="22" customWidth="1"/>
    <col min="22" max="41" width="11.625" style="19" customWidth="1"/>
    <col min="42" max="16384" width="9" style="19"/>
  </cols>
  <sheetData>
    <row r="1" spans="1:41" ht="26.25" x14ac:dyDescent="0.15">
      <c r="A1" s="87" t="s">
        <v>236</v>
      </c>
      <c r="B1" s="87"/>
      <c r="C1" s="88" t="s">
        <v>336</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20" customFormat="1" ht="25.5" customHeight="1" x14ac:dyDescent="0.15">
      <c r="A3" s="49" t="s">
        <v>152</v>
      </c>
      <c r="B3" s="93" t="s">
        <v>267</v>
      </c>
      <c r="C3" s="56">
        <f t="shared" ref="C3:AO3" si="0">SUM(C4:C42)</f>
        <v>0</v>
      </c>
      <c r="D3" s="56">
        <f t="shared" si="0"/>
        <v>0</v>
      </c>
      <c r="E3" s="56">
        <f t="shared" si="0"/>
        <v>144</v>
      </c>
      <c r="F3" s="56">
        <f t="shared" si="0"/>
        <v>416</v>
      </c>
      <c r="G3" s="56">
        <f t="shared" si="0"/>
        <v>122</v>
      </c>
      <c r="H3" s="56">
        <f t="shared" si="0"/>
        <v>1275</v>
      </c>
      <c r="I3" s="56">
        <f t="shared" si="0"/>
        <v>172</v>
      </c>
      <c r="J3" s="56">
        <f t="shared" si="0"/>
        <v>4313</v>
      </c>
      <c r="K3" s="56">
        <f t="shared" si="0"/>
        <v>0</v>
      </c>
      <c r="L3" s="56">
        <f t="shared" si="0"/>
        <v>0</v>
      </c>
      <c r="M3" s="56">
        <f t="shared" si="0"/>
        <v>0</v>
      </c>
      <c r="N3" s="56">
        <f t="shared" si="0"/>
        <v>287</v>
      </c>
      <c r="O3" s="56">
        <f t="shared" si="0"/>
        <v>0</v>
      </c>
      <c r="P3" s="56">
        <f t="shared" si="0"/>
        <v>0</v>
      </c>
      <c r="Q3" s="56">
        <f t="shared" si="0"/>
        <v>1969</v>
      </c>
      <c r="R3" s="56">
        <f t="shared" si="0"/>
        <v>0</v>
      </c>
      <c r="S3" s="56">
        <f t="shared" si="0"/>
        <v>0</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f t="shared" si="0"/>
        <v>0</v>
      </c>
      <c r="AF3" s="56">
        <f t="shared" si="0"/>
        <v>0</v>
      </c>
      <c r="AG3" s="56">
        <f t="shared" si="0"/>
        <v>490</v>
      </c>
      <c r="AH3" s="56">
        <f>SUM(AH4:AH42)</f>
        <v>0</v>
      </c>
      <c r="AI3" s="56">
        <f t="shared" si="0"/>
        <v>0</v>
      </c>
      <c r="AJ3" s="56">
        <f>SUM(AJ4:AJ42)</f>
        <v>1053</v>
      </c>
      <c r="AK3" s="56">
        <f t="shared" si="0"/>
        <v>0</v>
      </c>
      <c r="AL3" s="56">
        <f t="shared" si="0"/>
        <v>0</v>
      </c>
      <c r="AM3" s="56">
        <f t="shared" si="0"/>
        <v>0</v>
      </c>
      <c r="AN3" s="56">
        <f t="shared" si="0"/>
        <v>0</v>
      </c>
      <c r="AO3" s="59">
        <f t="shared" si="0"/>
        <v>0</v>
      </c>
    </row>
    <row r="4" spans="1:41" ht="14.25" x14ac:dyDescent="0.15">
      <c r="A4" s="60" t="s">
        <v>40</v>
      </c>
      <c r="B4" s="57">
        <f t="shared" ref="B4:B42" si="1">SUM(C4:AO4)</f>
        <v>10241</v>
      </c>
      <c r="C4" s="70">
        <v>0</v>
      </c>
      <c r="D4" s="58">
        <v>0</v>
      </c>
      <c r="E4" s="58">
        <v>144</v>
      </c>
      <c r="F4" s="58">
        <v>416</v>
      </c>
      <c r="G4" s="58">
        <v>122</v>
      </c>
      <c r="H4" s="58">
        <v>1275</v>
      </c>
      <c r="I4" s="58">
        <v>172</v>
      </c>
      <c r="J4" s="58">
        <v>4313</v>
      </c>
      <c r="K4" s="58">
        <v>0</v>
      </c>
      <c r="L4" s="58">
        <v>0</v>
      </c>
      <c r="M4" s="58">
        <v>0</v>
      </c>
      <c r="N4" s="58">
        <v>287</v>
      </c>
      <c r="O4" s="58">
        <v>0</v>
      </c>
      <c r="P4" s="58">
        <v>0</v>
      </c>
      <c r="Q4" s="58">
        <v>1969</v>
      </c>
      <c r="R4" s="58">
        <v>0</v>
      </c>
      <c r="S4" s="58">
        <v>0</v>
      </c>
      <c r="T4" s="58">
        <v>0</v>
      </c>
      <c r="U4" s="58">
        <v>0</v>
      </c>
      <c r="V4" s="58">
        <v>0</v>
      </c>
      <c r="W4" s="58">
        <v>0</v>
      </c>
      <c r="X4" s="58">
        <v>0</v>
      </c>
      <c r="Y4" s="58">
        <v>0</v>
      </c>
      <c r="Z4" s="58">
        <v>0</v>
      </c>
      <c r="AA4" s="58">
        <v>0</v>
      </c>
      <c r="AB4" s="58">
        <v>0</v>
      </c>
      <c r="AC4" s="58">
        <v>0</v>
      </c>
      <c r="AD4" s="58">
        <v>0</v>
      </c>
      <c r="AE4" s="58">
        <v>0</v>
      </c>
      <c r="AF4" s="58">
        <v>0</v>
      </c>
      <c r="AG4" s="58">
        <v>490</v>
      </c>
      <c r="AH4" s="58">
        <v>0</v>
      </c>
      <c r="AI4" s="58">
        <v>0</v>
      </c>
      <c r="AJ4" s="58">
        <v>1053</v>
      </c>
      <c r="AK4" s="58">
        <v>0</v>
      </c>
      <c r="AL4" s="58">
        <v>0</v>
      </c>
      <c r="AM4" s="58">
        <v>0</v>
      </c>
      <c r="AN4" s="58">
        <v>0</v>
      </c>
      <c r="AO4" s="61">
        <v>0</v>
      </c>
    </row>
    <row r="5" spans="1:41" s="20" customFormat="1"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61">
        <v>0</v>
      </c>
    </row>
    <row r="11" spans="1:41" ht="14.25" x14ac:dyDescent="0.15">
      <c r="A11" s="62" t="s">
        <v>17</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0</v>
      </c>
    </row>
    <row r="12" spans="1:41" ht="14.25" x14ac:dyDescent="0.15">
      <c r="A12" s="62" t="s">
        <v>6</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61">
        <v>0</v>
      </c>
    </row>
    <row r="17" spans="1:41" ht="14.25" x14ac:dyDescent="0.15">
      <c r="A17" s="62" t="s">
        <v>5</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0</v>
      </c>
    </row>
    <row r="19" spans="1:41" ht="14.25" x14ac:dyDescent="0.15">
      <c r="A19" s="62" t="s">
        <v>9</v>
      </c>
      <c r="B19" s="57">
        <f t="shared" si="1"/>
        <v>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61">
        <v>0</v>
      </c>
    </row>
    <row r="20" spans="1:41" ht="14.25" x14ac:dyDescent="0.15">
      <c r="A20" s="62" t="s">
        <v>14</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61">
        <v>0</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0</v>
      </c>
    </row>
    <row r="38" spans="1:41" ht="14.25" x14ac:dyDescent="0.15">
      <c r="A38" s="65" t="s">
        <v>37</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f t="shared" si="1"/>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1"/>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1"/>
        <v>0</v>
      </c>
      <c r="C41" s="58">
        <v>0</v>
      </c>
      <c r="D41" s="58">
        <v>0</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1"/>
        <v>0</v>
      </c>
      <c r="C42" s="68">
        <v>0</v>
      </c>
      <c r="D42" s="68">
        <v>0</v>
      </c>
      <c r="E42" s="68">
        <v>0</v>
      </c>
      <c r="F42" s="68">
        <v>0</v>
      </c>
      <c r="G42" s="68">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74">
        <v>0</v>
      </c>
    </row>
    <row r="43" spans="1:41" x14ac:dyDescent="0.15">
      <c r="S43" s="19" t="s">
        <v>150</v>
      </c>
    </row>
    <row r="44" spans="1:41" x14ac:dyDescent="0.15">
      <c r="C44" s="19" t="s">
        <v>182</v>
      </c>
      <c r="S44" s="19" t="s">
        <v>150</v>
      </c>
    </row>
    <row r="45" spans="1:41" x14ac:dyDescent="0.15">
      <c r="C45" s="106" t="s">
        <v>273</v>
      </c>
      <c r="S45" s="19" t="s">
        <v>150</v>
      </c>
    </row>
  </sheetData>
  <phoneticPr fontId="3"/>
  <hyperlinks>
    <hyperlink ref="A1" location="Guidance!A1" display="Guidance sheet (link)" xr:uid="{00000000-0004-0000-1B00-000000000000}"/>
  </hyperlinks>
  <pageMargins left="0.35433070866141736" right="0.27559055118110237" top="0.43307086614173229" bottom="0.47244094488188981" header="0.23622047244094491" footer="0.19685039370078741"/>
  <pageSetup paperSize="8" scale="74"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O45"/>
  <sheetViews>
    <sheetView zoomScale="80" zoomScaleNormal="80" workbookViewId="0">
      <selection activeCell="A2" sqref="A2"/>
    </sheetView>
  </sheetViews>
  <sheetFormatPr defaultColWidth="9" defaultRowHeight="15" x14ac:dyDescent="0.15"/>
  <cols>
    <col min="1" max="1" width="17.125" style="21" customWidth="1"/>
    <col min="2" max="2" width="13.875" style="20" customWidth="1"/>
    <col min="3" max="3" width="0.5" style="19" customWidth="1"/>
    <col min="4" max="4" width="11.625" style="19" customWidth="1"/>
    <col min="5" max="5" width="8.875" style="19" customWidth="1"/>
    <col min="6" max="20" width="11.625" style="19" customWidth="1"/>
    <col min="21" max="21" width="11.625" style="22" customWidth="1"/>
    <col min="22" max="41" width="11.625" style="19" customWidth="1"/>
    <col min="42" max="16384" width="9" style="19"/>
  </cols>
  <sheetData>
    <row r="1" spans="1:41" ht="26.25" x14ac:dyDescent="0.15">
      <c r="A1" s="87" t="s">
        <v>236</v>
      </c>
      <c r="B1" s="87"/>
      <c r="C1" s="88" t="s">
        <v>346</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20" customFormat="1" ht="25.5" customHeight="1" x14ac:dyDescent="0.15">
      <c r="A3" s="49" t="s">
        <v>152</v>
      </c>
      <c r="B3" s="93" t="s">
        <v>267</v>
      </c>
      <c r="C3" s="56">
        <f t="shared" ref="C3:AO3" si="0">SUM(C4:C42)</f>
        <v>0</v>
      </c>
      <c r="D3" s="56">
        <f t="shared" si="0"/>
        <v>0</v>
      </c>
      <c r="E3" s="56">
        <f t="shared" si="0"/>
        <v>0</v>
      </c>
      <c r="F3" s="56">
        <f t="shared" si="0"/>
        <v>0</v>
      </c>
      <c r="G3" s="56">
        <f t="shared" si="0"/>
        <v>0</v>
      </c>
      <c r="H3" s="56">
        <f t="shared" si="0"/>
        <v>0</v>
      </c>
      <c r="I3" s="56">
        <f t="shared" si="0"/>
        <v>0</v>
      </c>
      <c r="J3" s="56">
        <f t="shared" si="0"/>
        <v>3222</v>
      </c>
      <c r="K3" s="56">
        <f t="shared" si="0"/>
        <v>0</v>
      </c>
      <c r="L3" s="56">
        <f t="shared" si="0"/>
        <v>0</v>
      </c>
      <c r="M3" s="56">
        <f t="shared" si="0"/>
        <v>0</v>
      </c>
      <c r="N3" s="56">
        <f t="shared" si="0"/>
        <v>0</v>
      </c>
      <c r="O3" s="56">
        <f t="shared" si="0"/>
        <v>0</v>
      </c>
      <c r="P3" s="56">
        <f t="shared" si="0"/>
        <v>0</v>
      </c>
      <c r="Q3" s="56">
        <f t="shared" si="0"/>
        <v>0</v>
      </c>
      <c r="R3" s="56">
        <f t="shared" si="0"/>
        <v>10491</v>
      </c>
      <c r="S3" s="56">
        <f t="shared" si="0"/>
        <v>0</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f t="shared" si="0"/>
        <v>0</v>
      </c>
      <c r="AF3" s="56">
        <f t="shared" si="0"/>
        <v>0</v>
      </c>
      <c r="AG3" s="56">
        <f t="shared" si="0"/>
        <v>42344</v>
      </c>
      <c r="AH3" s="56">
        <f>SUM(AH4:AH42)</f>
        <v>0</v>
      </c>
      <c r="AI3" s="56">
        <f t="shared" si="0"/>
        <v>0</v>
      </c>
      <c r="AJ3" s="56">
        <f>SUM(AJ4:AJ42)</f>
        <v>0</v>
      </c>
      <c r="AK3" s="56">
        <f t="shared" si="0"/>
        <v>0</v>
      </c>
      <c r="AL3" s="56">
        <f t="shared" si="0"/>
        <v>15000</v>
      </c>
      <c r="AM3" s="56">
        <f t="shared" si="0"/>
        <v>0</v>
      </c>
      <c r="AN3" s="56">
        <f t="shared" si="0"/>
        <v>15167</v>
      </c>
      <c r="AO3" s="59">
        <f t="shared" si="0"/>
        <v>0</v>
      </c>
    </row>
    <row r="4" spans="1:41" ht="14.25" x14ac:dyDescent="0.15">
      <c r="A4" s="60" t="s">
        <v>40</v>
      </c>
      <c r="B4" s="57">
        <f t="shared" ref="B4:B42" si="1">SUM(C4:AO4)</f>
        <v>71224</v>
      </c>
      <c r="C4" s="70">
        <v>0</v>
      </c>
      <c r="D4" s="58">
        <v>0</v>
      </c>
      <c r="E4" s="58">
        <v>0</v>
      </c>
      <c r="F4" s="58">
        <v>0</v>
      </c>
      <c r="G4" s="58">
        <v>0</v>
      </c>
      <c r="H4" s="58">
        <v>0</v>
      </c>
      <c r="I4" s="58">
        <v>0</v>
      </c>
      <c r="J4" s="58">
        <v>3222</v>
      </c>
      <c r="K4" s="58">
        <v>0</v>
      </c>
      <c r="L4" s="58">
        <v>0</v>
      </c>
      <c r="M4" s="58">
        <v>0</v>
      </c>
      <c r="N4" s="58">
        <v>0</v>
      </c>
      <c r="O4" s="58">
        <v>0</v>
      </c>
      <c r="P4" s="58">
        <v>0</v>
      </c>
      <c r="Q4" s="58">
        <v>0</v>
      </c>
      <c r="R4" s="58">
        <v>10491</v>
      </c>
      <c r="S4" s="58">
        <v>0</v>
      </c>
      <c r="T4" s="58">
        <v>0</v>
      </c>
      <c r="U4" s="58">
        <v>0</v>
      </c>
      <c r="V4" s="58">
        <v>0</v>
      </c>
      <c r="W4" s="58">
        <v>0</v>
      </c>
      <c r="X4" s="58">
        <v>0</v>
      </c>
      <c r="Y4" s="58">
        <v>0</v>
      </c>
      <c r="Z4" s="58">
        <v>0</v>
      </c>
      <c r="AA4" s="58">
        <v>0</v>
      </c>
      <c r="AB4" s="58">
        <v>0</v>
      </c>
      <c r="AC4" s="58">
        <v>0</v>
      </c>
      <c r="AD4" s="58">
        <v>0</v>
      </c>
      <c r="AE4" s="58">
        <v>0</v>
      </c>
      <c r="AF4" s="58">
        <v>0</v>
      </c>
      <c r="AG4" s="58">
        <v>42344</v>
      </c>
      <c r="AH4" s="58">
        <v>0</v>
      </c>
      <c r="AI4" s="58">
        <v>0</v>
      </c>
      <c r="AJ4" s="58">
        <v>0</v>
      </c>
      <c r="AK4" s="58">
        <v>0</v>
      </c>
      <c r="AL4" s="58">
        <v>0</v>
      </c>
      <c r="AM4" s="58">
        <v>0</v>
      </c>
      <c r="AN4" s="58">
        <v>15167</v>
      </c>
      <c r="AO4" s="61">
        <v>0</v>
      </c>
    </row>
    <row r="5" spans="1:41" s="20" customFormat="1"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61">
        <v>0</v>
      </c>
    </row>
    <row r="11" spans="1:41" ht="14.25" x14ac:dyDescent="0.15">
      <c r="A11" s="62" t="s">
        <v>17</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0</v>
      </c>
    </row>
    <row r="12" spans="1:41" ht="14.25" x14ac:dyDescent="0.15">
      <c r="A12" s="62" t="s">
        <v>6</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61">
        <v>0</v>
      </c>
    </row>
    <row r="17" spans="1:41" ht="14.25" x14ac:dyDescent="0.15">
      <c r="A17" s="62" t="s">
        <v>5</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0</v>
      </c>
    </row>
    <row r="19" spans="1:41" ht="14.25" x14ac:dyDescent="0.15">
      <c r="A19" s="62" t="s">
        <v>9</v>
      </c>
      <c r="B19" s="57">
        <f t="shared" si="1"/>
        <v>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61">
        <v>0</v>
      </c>
    </row>
    <row r="20" spans="1:41" ht="14.25" x14ac:dyDescent="0.15">
      <c r="A20" s="62" t="s">
        <v>14</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61">
        <v>0</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0</v>
      </c>
    </row>
    <row r="38" spans="1:41" ht="14.25" x14ac:dyDescent="0.15">
      <c r="A38" s="65" t="s">
        <v>37</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f t="shared" si="1"/>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1"/>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1"/>
        <v>0</v>
      </c>
      <c r="C41" s="58">
        <v>0</v>
      </c>
      <c r="D41" s="58">
        <v>0</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1"/>
        <v>15000</v>
      </c>
      <c r="C42" s="68">
        <v>0</v>
      </c>
      <c r="D42" s="68">
        <v>0</v>
      </c>
      <c r="E42" s="68">
        <v>0</v>
      </c>
      <c r="F42" s="68">
        <v>0</v>
      </c>
      <c r="G42" s="68">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c r="AG42" s="68">
        <v>0</v>
      </c>
      <c r="AH42" s="68">
        <v>0</v>
      </c>
      <c r="AI42" s="68">
        <v>0</v>
      </c>
      <c r="AJ42" s="68">
        <v>0</v>
      </c>
      <c r="AK42" s="68">
        <v>0</v>
      </c>
      <c r="AL42" s="68">
        <v>15000</v>
      </c>
      <c r="AM42" s="68">
        <v>0</v>
      </c>
      <c r="AN42" s="68">
        <v>0</v>
      </c>
      <c r="AO42" s="74">
        <v>0</v>
      </c>
    </row>
    <row r="43" spans="1:41" x14ac:dyDescent="0.15">
      <c r="S43" s="19" t="s">
        <v>150</v>
      </c>
    </row>
    <row r="44" spans="1:41" x14ac:dyDescent="0.15">
      <c r="C44" s="19" t="s">
        <v>182</v>
      </c>
      <c r="S44" s="19" t="s">
        <v>150</v>
      </c>
    </row>
    <row r="45" spans="1:41" x14ac:dyDescent="0.15">
      <c r="C45" s="106" t="s">
        <v>273</v>
      </c>
      <c r="S45" s="19" t="s">
        <v>150</v>
      </c>
    </row>
  </sheetData>
  <phoneticPr fontId="3"/>
  <hyperlinks>
    <hyperlink ref="A1" location="Guidance!A1" display="Guidance sheet (link)"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4A434B"/>
  </sheetPr>
  <dimension ref="A1:HO87"/>
  <sheetViews>
    <sheetView zoomScale="80" zoomScaleNormal="80" workbookViewId="0">
      <pane xSplit="2" ySplit="5" topLeftCell="C6" activePane="bottomRight" state="frozen"/>
      <selection pane="topRight"/>
      <selection pane="bottomLeft"/>
      <selection pane="bottomRight" activeCell="C1" sqref="C1:I1"/>
    </sheetView>
  </sheetViews>
  <sheetFormatPr defaultRowHeight="14.25" x14ac:dyDescent="0.15"/>
  <cols>
    <col min="1" max="1" width="10" style="7" customWidth="1"/>
    <col min="2" max="2" width="15.875" style="7" customWidth="1"/>
    <col min="3" max="3" width="14.125" style="8" customWidth="1"/>
    <col min="4" max="4" width="13.875" style="8" customWidth="1"/>
    <col min="5" max="7" width="13.125" style="7" customWidth="1"/>
    <col min="8" max="9" width="10.625" style="7" customWidth="1"/>
    <col min="10" max="10" width="7.875" style="7" customWidth="1"/>
    <col min="11" max="11" width="13.125" style="9" customWidth="1"/>
    <col min="12" max="12" width="12.875" style="7" customWidth="1"/>
    <col min="13" max="13" width="13.125" style="7" customWidth="1"/>
    <col min="14" max="14" width="12.375" style="7" customWidth="1"/>
    <col min="15" max="15" width="10.625" style="7" customWidth="1"/>
    <col min="16" max="16" width="7.875" style="7" customWidth="1"/>
    <col min="17" max="19" width="13.375" style="7" customWidth="1"/>
    <col min="20" max="20" width="12.125" style="7" customWidth="1"/>
    <col min="21" max="21" width="10.625" style="7" customWidth="1"/>
    <col min="22" max="22" width="9.125" style="7" customWidth="1"/>
    <col min="23" max="23" width="14" style="7" customWidth="1"/>
    <col min="24" max="24" width="13" style="7" customWidth="1"/>
    <col min="25" max="25" width="14.375" style="7" customWidth="1"/>
    <col min="26" max="26" width="13.375" style="7" customWidth="1"/>
    <col min="27" max="27" width="12" style="7" customWidth="1"/>
    <col min="28" max="28" width="10.625" style="7" customWidth="1"/>
    <col min="29" max="31" width="14.5" style="7" customWidth="1"/>
    <col min="32" max="32" width="13.125" style="7" customWidth="1"/>
    <col min="33" max="34" width="10.625" style="7" customWidth="1"/>
    <col min="35" max="35" width="14" style="7" customWidth="1"/>
    <col min="36" max="36" width="13" style="7" customWidth="1"/>
    <col min="37" max="37" width="15.875" style="7" customWidth="1"/>
    <col min="38" max="38" width="13.5" style="7" customWidth="1"/>
    <col min="39" max="40" width="10.625" style="7" customWidth="1"/>
    <col min="41" max="41" width="14.5" style="7" customWidth="1"/>
    <col min="42" max="42" width="13" style="7" customWidth="1"/>
    <col min="43" max="43" width="15.125" style="7" customWidth="1"/>
    <col min="44" max="44" width="12.875" style="7" customWidth="1"/>
    <col min="45" max="46" width="10.625" style="7" customWidth="1"/>
    <col min="47" max="49" width="13.875" style="7" customWidth="1"/>
    <col min="50" max="50" width="13.125" style="7" customWidth="1"/>
    <col min="51" max="51" width="10.625" style="7" customWidth="1"/>
    <col min="52" max="52" width="11.125" style="7" customWidth="1"/>
    <col min="53" max="55" width="11.375" style="7" customWidth="1"/>
    <col min="56" max="56" width="10.625" style="7" customWidth="1"/>
    <col min="57" max="57" width="10.125" style="7" customWidth="1"/>
    <col min="58" max="58" width="8.875" style="7" customWidth="1"/>
    <col min="59" max="61" width="12.5" style="7" customWidth="1"/>
    <col min="62" max="62" width="10.375" style="7" customWidth="1"/>
    <col min="63" max="63" width="10.125" style="7" customWidth="1"/>
    <col min="64" max="64" width="9.5" style="7" customWidth="1"/>
    <col min="65" max="67" width="12.875" style="7" customWidth="1"/>
    <col min="68" max="68" width="11.875" style="7" customWidth="1"/>
    <col min="69" max="69" width="9.5" style="7" customWidth="1"/>
    <col min="70" max="70" width="9" style="7" customWidth="1"/>
    <col min="71" max="73" width="13.625" style="7" customWidth="1"/>
    <col min="74" max="74" width="11.875" style="7" customWidth="1"/>
    <col min="75" max="75" width="10.625" style="7" customWidth="1"/>
    <col min="76" max="76" width="12.125" style="7" customWidth="1"/>
    <col min="77" max="79" width="12.875" style="7" customWidth="1"/>
    <col min="80" max="80" width="11.125" style="7" customWidth="1"/>
    <col min="81" max="81" width="10.625" style="7" customWidth="1"/>
    <col min="82" max="82" width="12.125" style="7" customWidth="1"/>
    <col min="83" max="85" width="13.125" style="7" customWidth="1"/>
    <col min="86" max="87" width="12.125" style="7" customWidth="1"/>
    <col min="88" max="88" width="9.625" style="7" customWidth="1"/>
    <col min="89" max="92" width="11.125" style="7" customWidth="1"/>
    <col min="93" max="94" width="9.625" style="7" customWidth="1"/>
    <col min="95" max="97" width="13.5" style="7" customWidth="1"/>
    <col min="98" max="98" width="12.125" style="7" customWidth="1"/>
    <col min="99" max="99" width="9.625" style="7" customWidth="1"/>
    <col min="100" max="100" width="11.625" style="7" customWidth="1"/>
    <col min="101" max="103" width="12.375" style="7" customWidth="1"/>
    <col min="104" max="104" width="13" style="7" customWidth="1"/>
    <col min="105" max="107" width="11.625" style="7" customWidth="1"/>
    <col min="108" max="108" width="12.375" style="7" customWidth="1"/>
    <col min="109" max="109" width="11.625" style="7" customWidth="1"/>
    <col min="110" max="110" width="12.125" style="7" customWidth="1"/>
    <col min="111" max="113" width="11.625" style="7" customWidth="1"/>
    <col min="114" max="114" width="12.375" style="7" customWidth="1"/>
    <col min="115" max="115" width="11.625" style="7" customWidth="1"/>
    <col min="116" max="116" width="12.375" style="7" customWidth="1"/>
    <col min="117" max="119" width="11.625" style="7" customWidth="1"/>
    <col min="120" max="120" width="12.375" style="7" customWidth="1"/>
    <col min="121" max="121" width="11.625" style="7" customWidth="1"/>
    <col min="122" max="122" width="12.375" style="7" customWidth="1"/>
    <col min="123" max="125" width="11.625" style="7" customWidth="1"/>
    <col min="126" max="126" width="12.375" style="7" customWidth="1"/>
    <col min="127" max="127" width="11.625" style="7" customWidth="1"/>
    <col min="128" max="128" width="12.375" style="7" customWidth="1"/>
    <col min="129" max="131" width="11.625" style="7" customWidth="1"/>
    <col min="132" max="132" width="12.375" style="7" customWidth="1"/>
    <col min="133" max="133" width="11.625" style="7" customWidth="1"/>
    <col min="134" max="134" width="12.375" style="7" customWidth="1"/>
    <col min="135" max="137" width="11.625" style="7" customWidth="1"/>
    <col min="138" max="138" width="12.375" style="7" customWidth="1"/>
    <col min="139" max="139" width="11.625" style="7" customWidth="1"/>
    <col min="140" max="140" width="12.375" style="7" customWidth="1"/>
    <col min="141" max="142" width="11.625" style="7" customWidth="1"/>
    <col min="143" max="144" width="11.75" style="7" customWidth="1"/>
    <col min="145" max="145" width="8.625" style="7" customWidth="1"/>
    <col min="146" max="146" width="9.875" style="7" customWidth="1"/>
    <col min="147" max="147" width="11.5" style="7" customWidth="1"/>
    <col min="148" max="148" width="7.875" style="7" customWidth="1"/>
    <col min="149" max="150" width="11.875" style="7" customWidth="1"/>
    <col min="151" max="151" width="11.125" style="7" customWidth="1"/>
    <col min="152" max="152" width="10.875" style="7" customWidth="1"/>
    <col min="153" max="153" width="10.625" style="7" customWidth="1"/>
    <col min="154" max="154" width="7.875" style="7" customWidth="1"/>
    <col min="155" max="156" width="11.875" style="7" customWidth="1"/>
    <col min="157" max="157" width="11.125" style="7" customWidth="1"/>
    <col min="158" max="159" width="10.625" style="7" customWidth="1"/>
    <col min="160" max="160" width="8.875" style="7" customWidth="1"/>
    <col min="161" max="162" width="11.875" style="7" customWidth="1"/>
    <col min="163" max="165" width="10.625" style="7" customWidth="1"/>
    <col min="166" max="166" width="8.5" style="7" customWidth="1"/>
    <col min="167" max="168" width="11.875" style="7" customWidth="1"/>
    <col min="169" max="169" width="11.375" style="7" customWidth="1"/>
    <col min="170" max="170" width="10.875" style="7" customWidth="1"/>
    <col min="171" max="172" width="8.5" style="7" customWidth="1"/>
    <col min="173" max="174" width="11.875" style="7" customWidth="1"/>
    <col min="175" max="175" width="11.375" style="7" customWidth="1"/>
    <col min="176" max="176" width="11.125" style="7" customWidth="1"/>
    <col min="177" max="177" width="9" style="7" bestFit="1" customWidth="1"/>
    <col min="178" max="178" width="8.5" style="7" customWidth="1"/>
    <col min="179" max="181" width="12.875" style="7" customWidth="1"/>
    <col min="182" max="182" width="12.125" style="7" customWidth="1"/>
    <col min="183" max="183" width="9" style="7" bestFit="1" customWidth="1"/>
    <col min="184" max="184" width="8.5" style="7" customWidth="1"/>
    <col min="185" max="187" width="12.125" style="7" customWidth="1"/>
    <col min="188" max="188" width="11.625" style="7" customWidth="1"/>
    <col min="189" max="189" width="9" style="7" bestFit="1" customWidth="1"/>
    <col min="190" max="190" width="10.5" style="7" customWidth="1"/>
    <col min="191" max="192" width="11.75" style="7" customWidth="1"/>
    <col min="193" max="193" width="11.625" style="7" customWidth="1"/>
    <col min="194" max="195" width="10.625" style="7" customWidth="1"/>
    <col min="196" max="196" width="9.625" style="7" customWidth="1"/>
    <col min="197" max="198" width="11.875" style="7" customWidth="1"/>
    <col min="199" max="199" width="10.875" style="7" customWidth="1"/>
    <col min="200" max="202" width="9.625" style="7" customWidth="1"/>
    <col min="203" max="205" width="11.875" style="7" customWidth="1"/>
    <col min="206" max="206" width="9.625" style="7" customWidth="1"/>
    <col min="207" max="207" width="10.125" style="7" customWidth="1"/>
    <col min="208" max="208" width="9.625" style="7" customWidth="1"/>
    <col min="209" max="210" width="11.75" style="7" customWidth="1"/>
    <col min="211" max="212" width="11.875" style="7" customWidth="1"/>
    <col min="213" max="213" width="10.875" style="7" customWidth="1"/>
    <col min="214" max="214" width="9.625" style="7" customWidth="1"/>
    <col min="215" max="216" width="11.75" style="7" customWidth="1"/>
    <col min="217" max="217" width="11.875" style="7" customWidth="1"/>
    <col min="218" max="218" width="10.875" style="7" customWidth="1"/>
    <col min="219" max="219" width="11.625" style="7" customWidth="1"/>
    <col min="220" max="220" width="10.5" style="7" customWidth="1"/>
    <col min="221" max="221" width="58.375" style="164" bestFit="1" customWidth="1"/>
    <col min="222" max="222" width="19" style="163" hidden="1" customWidth="1"/>
    <col min="223" max="223" width="13.875" style="7" customWidth="1"/>
    <col min="225" max="225" width="10.5" bestFit="1" customWidth="1"/>
    <col min="226" max="226" width="9.875" bestFit="1" customWidth="1"/>
  </cols>
  <sheetData>
    <row r="1" spans="1:223" ht="27.75" customHeight="1" x14ac:dyDescent="0.15">
      <c r="A1" s="87" t="s">
        <v>236</v>
      </c>
      <c r="B1" s="86"/>
      <c r="C1" s="315" t="s">
        <v>212</v>
      </c>
      <c r="D1" s="315"/>
      <c r="E1" s="315"/>
      <c r="F1" s="315"/>
      <c r="G1" s="315"/>
      <c r="H1" s="315"/>
      <c r="I1" s="315"/>
      <c r="AB1"/>
      <c r="AC1"/>
      <c r="AD1"/>
      <c r="AE1"/>
      <c r="AF1"/>
      <c r="AG1"/>
    </row>
    <row r="2" spans="1:223" s="3" customFormat="1" ht="23.25" customHeight="1" x14ac:dyDescent="0.15">
      <c r="A2" s="310" t="s">
        <v>2</v>
      </c>
      <c r="B2" s="310" t="s">
        <v>47</v>
      </c>
      <c r="C2" s="310" t="s">
        <v>269</v>
      </c>
      <c r="D2" s="310" t="s">
        <v>3</v>
      </c>
      <c r="E2" s="287" t="s">
        <v>58</v>
      </c>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9"/>
      <c r="BA2" s="312" t="s">
        <v>308</v>
      </c>
      <c r="BB2" s="313"/>
      <c r="BC2" s="313"/>
      <c r="BD2" s="313"/>
      <c r="BE2" s="313"/>
      <c r="BF2" s="313"/>
      <c r="BG2" s="313"/>
      <c r="BH2" s="313"/>
      <c r="BI2" s="313"/>
      <c r="BJ2" s="313"/>
      <c r="BK2" s="313"/>
      <c r="BL2" s="313"/>
      <c r="BM2" s="313"/>
      <c r="BN2" s="313"/>
      <c r="BO2" s="313"/>
      <c r="BP2" s="313"/>
      <c r="BQ2" s="313"/>
      <c r="BR2" s="313"/>
      <c r="BS2" s="313"/>
      <c r="BT2" s="313"/>
      <c r="BU2" s="313"/>
      <c r="BV2" s="313"/>
      <c r="BW2" s="313"/>
      <c r="BX2" s="313"/>
      <c r="BY2" s="313"/>
      <c r="BZ2" s="313"/>
      <c r="CA2" s="313"/>
      <c r="CB2" s="313"/>
      <c r="CC2" s="313"/>
      <c r="CD2" s="313"/>
      <c r="CE2" s="313"/>
      <c r="CF2" s="313"/>
      <c r="CG2" s="313"/>
      <c r="CH2" s="313"/>
      <c r="CI2" s="313"/>
      <c r="CJ2" s="313"/>
      <c r="CK2" s="313"/>
      <c r="CL2" s="313"/>
      <c r="CM2" s="313"/>
      <c r="CN2" s="313"/>
      <c r="CO2" s="313"/>
      <c r="CP2" s="313"/>
      <c r="CQ2" s="313"/>
      <c r="CR2" s="313"/>
      <c r="CS2" s="313"/>
      <c r="CT2" s="313"/>
      <c r="CU2" s="313"/>
      <c r="CV2" s="313"/>
      <c r="CW2" s="313"/>
      <c r="CX2" s="313"/>
      <c r="CY2" s="313"/>
      <c r="CZ2" s="313"/>
      <c r="DA2" s="313"/>
      <c r="DB2" s="313"/>
      <c r="DC2" s="313"/>
      <c r="DD2" s="313"/>
      <c r="DE2" s="313"/>
      <c r="DF2" s="313"/>
      <c r="DG2" s="313"/>
      <c r="DH2" s="313"/>
      <c r="DI2" s="313"/>
      <c r="DJ2" s="313"/>
      <c r="DK2" s="313"/>
      <c r="DL2" s="313"/>
      <c r="DM2" s="313"/>
      <c r="DN2" s="314"/>
      <c r="DO2" s="191"/>
      <c r="DP2" s="191"/>
      <c r="DQ2" s="191"/>
      <c r="DR2" s="191"/>
      <c r="DS2" s="191"/>
      <c r="DT2" s="191"/>
      <c r="DU2" s="201"/>
      <c r="DV2" s="201"/>
      <c r="DW2" s="201"/>
      <c r="DX2" s="201"/>
      <c r="DY2" s="201"/>
      <c r="DZ2" s="201"/>
      <c r="EA2" s="207"/>
      <c r="EB2" s="207"/>
      <c r="EC2" s="207"/>
      <c r="ED2" s="207"/>
      <c r="EE2" s="207"/>
      <c r="EF2" s="207"/>
      <c r="EG2" s="215"/>
      <c r="EH2" s="215"/>
      <c r="EI2" s="215"/>
      <c r="EJ2" s="215"/>
      <c r="EK2" s="215"/>
      <c r="EL2" s="215"/>
      <c r="EM2" s="287" t="s">
        <v>95</v>
      </c>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9"/>
      <c r="GI2" s="312" t="s">
        <v>94</v>
      </c>
      <c r="GJ2" s="313"/>
      <c r="GK2" s="313"/>
      <c r="GL2" s="313"/>
      <c r="GM2" s="313"/>
      <c r="GN2" s="313"/>
      <c r="GO2" s="313"/>
      <c r="GP2" s="313"/>
      <c r="GQ2" s="313"/>
      <c r="GR2" s="313"/>
      <c r="GS2" s="313"/>
      <c r="GT2" s="313"/>
      <c r="GU2" s="313"/>
      <c r="GV2" s="313"/>
      <c r="GW2" s="313"/>
      <c r="GX2" s="313"/>
      <c r="GY2" s="313"/>
      <c r="GZ2" s="313"/>
      <c r="HA2" s="313"/>
      <c r="HB2" s="313"/>
      <c r="HC2" s="313"/>
      <c r="HD2" s="313"/>
      <c r="HE2" s="313"/>
      <c r="HF2" s="313"/>
      <c r="HG2" s="313"/>
      <c r="HH2" s="313"/>
      <c r="HI2" s="313"/>
      <c r="HJ2" s="313"/>
      <c r="HK2" s="313"/>
      <c r="HL2" s="313"/>
      <c r="HM2" s="306" t="s">
        <v>4</v>
      </c>
      <c r="HN2" s="308" t="s">
        <v>105</v>
      </c>
      <c r="HO2" s="9"/>
    </row>
    <row r="3" spans="1:223" s="3" customFormat="1" ht="15" customHeight="1" x14ac:dyDescent="0.15">
      <c r="A3" s="311"/>
      <c r="B3" s="311"/>
      <c r="C3" s="311"/>
      <c r="D3" s="311"/>
      <c r="E3" s="290">
        <v>2008</v>
      </c>
      <c r="F3" s="291"/>
      <c r="G3" s="291"/>
      <c r="H3" s="291"/>
      <c r="I3" s="291"/>
      <c r="J3" s="292"/>
      <c r="K3" s="290">
        <v>2009</v>
      </c>
      <c r="L3" s="291"/>
      <c r="M3" s="291"/>
      <c r="N3" s="291"/>
      <c r="O3" s="291"/>
      <c r="P3" s="292"/>
      <c r="Q3" s="290">
        <v>2010</v>
      </c>
      <c r="R3" s="291"/>
      <c r="S3" s="291"/>
      <c r="T3" s="291"/>
      <c r="U3" s="291"/>
      <c r="V3" s="292"/>
      <c r="W3" s="290">
        <v>2011</v>
      </c>
      <c r="X3" s="291"/>
      <c r="Y3" s="291"/>
      <c r="Z3" s="291"/>
      <c r="AA3" s="291"/>
      <c r="AB3" s="292"/>
      <c r="AC3" s="290">
        <v>2012</v>
      </c>
      <c r="AD3" s="291"/>
      <c r="AE3" s="291"/>
      <c r="AF3" s="291"/>
      <c r="AG3" s="291"/>
      <c r="AH3" s="292"/>
      <c r="AI3" s="290">
        <v>2013</v>
      </c>
      <c r="AJ3" s="291"/>
      <c r="AK3" s="291"/>
      <c r="AL3" s="291"/>
      <c r="AM3" s="291"/>
      <c r="AN3" s="292"/>
      <c r="AO3" s="290">
        <v>2014</v>
      </c>
      <c r="AP3" s="291"/>
      <c r="AQ3" s="291"/>
      <c r="AR3" s="291"/>
      <c r="AS3" s="291"/>
      <c r="AT3" s="292"/>
      <c r="AU3" s="290">
        <v>2015</v>
      </c>
      <c r="AV3" s="291"/>
      <c r="AW3" s="291"/>
      <c r="AX3" s="291"/>
      <c r="AY3" s="291"/>
      <c r="AZ3" s="292"/>
      <c r="BA3" s="300">
        <v>2007</v>
      </c>
      <c r="BB3" s="301"/>
      <c r="BC3" s="301"/>
      <c r="BD3" s="301"/>
      <c r="BE3" s="301"/>
      <c r="BF3" s="301"/>
      <c r="BG3" s="300">
        <v>2008</v>
      </c>
      <c r="BH3" s="301"/>
      <c r="BI3" s="301"/>
      <c r="BJ3" s="301"/>
      <c r="BK3" s="301"/>
      <c r="BL3" s="301"/>
      <c r="BM3" s="300">
        <v>2009</v>
      </c>
      <c r="BN3" s="301"/>
      <c r="BO3" s="301"/>
      <c r="BP3" s="301"/>
      <c r="BQ3" s="301"/>
      <c r="BR3" s="301"/>
      <c r="BS3" s="300">
        <v>2010</v>
      </c>
      <c r="BT3" s="301"/>
      <c r="BU3" s="301"/>
      <c r="BV3" s="301"/>
      <c r="BW3" s="301"/>
      <c r="BX3" s="301"/>
      <c r="BY3" s="300">
        <v>2011</v>
      </c>
      <c r="BZ3" s="301"/>
      <c r="CA3" s="301"/>
      <c r="CB3" s="301"/>
      <c r="CC3" s="301"/>
      <c r="CD3" s="301"/>
      <c r="CE3" s="300">
        <v>2012</v>
      </c>
      <c r="CF3" s="301"/>
      <c r="CG3" s="301"/>
      <c r="CH3" s="301"/>
      <c r="CI3" s="301"/>
      <c r="CJ3" s="301"/>
      <c r="CK3" s="300">
        <v>2013</v>
      </c>
      <c r="CL3" s="301"/>
      <c r="CM3" s="301"/>
      <c r="CN3" s="301"/>
      <c r="CO3" s="301"/>
      <c r="CP3" s="301"/>
      <c r="CQ3" s="300">
        <v>2014</v>
      </c>
      <c r="CR3" s="301"/>
      <c r="CS3" s="301"/>
      <c r="CT3" s="301"/>
      <c r="CU3" s="301"/>
      <c r="CV3" s="301"/>
      <c r="CW3" s="300">
        <v>2015</v>
      </c>
      <c r="CX3" s="301"/>
      <c r="CY3" s="301"/>
      <c r="CZ3" s="301"/>
      <c r="DA3" s="301"/>
      <c r="DB3" s="301"/>
      <c r="DC3" s="300">
        <v>2016</v>
      </c>
      <c r="DD3" s="301"/>
      <c r="DE3" s="301"/>
      <c r="DF3" s="301"/>
      <c r="DG3" s="301"/>
      <c r="DH3" s="301"/>
      <c r="DI3" s="300">
        <v>2017</v>
      </c>
      <c r="DJ3" s="301"/>
      <c r="DK3" s="301"/>
      <c r="DL3" s="301"/>
      <c r="DM3" s="301"/>
      <c r="DN3" s="301"/>
      <c r="DO3" s="300">
        <v>2018</v>
      </c>
      <c r="DP3" s="301"/>
      <c r="DQ3" s="301"/>
      <c r="DR3" s="301"/>
      <c r="DS3" s="301"/>
      <c r="DT3" s="301"/>
      <c r="DU3" s="300">
        <v>2019</v>
      </c>
      <c r="DV3" s="301"/>
      <c r="DW3" s="301"/>
      <c r="DX3" s="301"/>
      <c r="DY3" s="301"/>
      <c r="DZ3" s="301"/>
      <c r="EA3" s="300">
        <v>2020</v>
      </c>
      <c r="EB3" s="301"/>
      <c r="EC3" s="301"/>
      <c r="ED3" s="301"/>
      <c r="EE3" s="301"/>
      <c r="EF3" s="301"/>
      <c r="EG3" s="300">
        <v>2021</v>
      </c>
      <c r="EH3" s="301"/>
      <c r="EI3" s="301"/>
      <c r="EJ3" s="301"/>
      <c r="EK3" s="301"/>
      <c r="EL3" s="301"/>
      <c r="EM3" s="290">
        <v>2008</v>
      </c>
      <c r="EN3" s="291"/>
      <c r="EO3" s="291"/>
      <c r="EP3" s="291"/>
      <c r="EQ3" s="291"/>
      <c r="ER3" s="292"/>
      <c r="ES3" s="290">
        <v>2009</v>
      </c>
      <c r="ET3" s="291"/>
      <c r="EU3" s="291"/>
      <c r="EV3" s="291"/>
      <c r="EW3" s="291"/>
      <c r="EX3" s="292"/>
      <c r="EY3" s="290">
        <v>2010</v>
      </c>
      <c r="EZ3" s="291"/>
      <c r="FA3" s="291"/>
      <c r="FB3" s="291"/>
      <c r="FC3" s="291"/>
      <c r="FD3" s="292"/>
      <c r="FE3" s="290">
        <v>2011</v>
      </c>
      <c r="FF3" s="291"/>
      <c r="FG3" s="291"/>
      <c r="FH3" s="291"/>
      <c r="FI3" s="291"/>
      <c r="FJ3" s="292"/>
      <c r="FK3" s="290">
        <v>2012</v>
      </c>
      <c r="FL3" s="291"/>
      <c r="FM3" s="291"/>
      <c r="FN3" s="291"/>
      <c r="FO3" s="291"/>
      <c r="FP3" s="292"/>
      <c r="FQ3" s="290">
        <v>2013</v>
      </c>
      <c r="FR3" s="291"/>
      <c r="FS3" s="291"/>
      <c r="FT3" s="291"/>
      <c r="FU3" s="291"/>
      <c r="FV3" s="292"/>
      <c r="FW3" s="290">
        <v>2014</v>
      </c>
      <c r="FX3" s="291"/>
      <c r="FY3" s="291"/>
      <c r="FZ3" s="291"/>
      <c r="GA3" s="291"/>
      <c r="GB3" s="292"/>
      <c r="GC3" s="290">
        <v>2015</v>
      </c>
      <c r="GD3" s="291"/>
      <c r="GE3" s="291"/>
      <c r="GF3" s="291"/>
      <c r="GG3" s="291"/>
      <c r="GH3" s="292"/>
      <c r="GI3" s="300">
        <v>2011</v>
      </c>
      <c r="GJ3" s="301"/>
      <c r="GK3" s="301"/>
      <c r="GL3" s="301"/>
      <c r="GM3" s="301"/>
      <c r="GN3" s="301"/>
      <c r="GO3" s="300">
        <v>2012</v>
      </c>
      <c r="GP3" s="301"/>
      <c r="GQ3" s="301"/>
      <c r="GR3" s="301"/>
      <c r="GS3" s="301"/>
      <c r="GT3" s="301"/>
      <c r="GU3" s="300">
        <v>2013</v>
      </c>
      <c r="GV3" s="301"/>
      <c r="GW3" s="301"/>
      <c r="GX3" s="301"/>
      <c r="GY3" s="301"/>
      <c r="GZ3" s="301"/>
      <c r="HA3" s="300">
        <v>2014</v>
      </c>
      <c r="HB3" s="301"/>
      <c r="HC3" s="301"/>
      <c r="HD3" s="301"/>
      <c r="HE3" s="301"/>
      <c r="HF3" s="301"/>
      <c r="HG3" s="300">
        <v>2015</v>
      </c>
      <c r="HH3" s="301"/>
      <c r="HI3" s="301"/>
      <c r="HJ3" s="301"/>
      <c r="HK3" s="301"/>
      <c r="HL3" s="301"/>
      <c r="HM3" s="307"/>
      <c r="HN3" s="309"/>
      <c r="HO3" s="9"/>
    </row>
    <row r="4" spans="1:223" s="3" customFormat="1" ht="19.350000000000001" customHeight="1" x14ac:dyDescent="0.15">
      <c r="A4" s="311"/>
      <c r="B4" s="311"/>
      <c r="C4" s="311"/>
      <c r="D4" s="311"/>
      <c r="E4" s="299" t="s">
        <v>303</v>
      </c>
      <c r="F4" s="299"/>
      <c r="G4" s="299"/>
      <c r="H4" s="264" t="s">
        <v>76</v>
      </c>
      <c r="I4" s="266" t="s">
        <v>77</v>
      </c>
      <c r="J4" s="268"/>
      <c r="K4" s="299" t="s">
        <v>303</v>
      </c>
      <c r="L4" s="299"/>
      <c r="M4" s="299"/>
      <c r="N4" s="264" t="s">
        <v>76</v>
      </c>
      <c r="O4" s="266" t="s">
        <v>77</v>
      </c>
      <c r="P4" s="268"/>
      <c r="Q4" s="299" t="s">
        <v>303</v>
      </c>
      <c r="R4" s="299"/>
      <c r="S4" s="299"/>
      <c r="T4" s="264" t="s">
        <v>76</v>
      </c>
      <c r="U4" s="266" t="s">
        <v>77</v>
      </c>
      <c r="V4" s="268"/>
      <c r="W4" s="299" t="s">
        <v>303</v>
      </c>
      <c r="X4" s="299"/>
      <c r="Y4" s="299"/>
      <c r="Z4" s="264" t="s">
        <v>76</v>
      </c>
      <c r="AA4" s="266" t="s">
        <v>77</v>
      </c>
      <c r="AB4" s="268"/>
      <c r="AC4" s="299" t="s">
        <v>303</v>
      </c>
      <c r="AD4" s="299"/>
      <c r="AE4" s="299"/>
      <c r="AF4" s="264" t="s">
        <v>76</v>
      </c>
      <c r="AG4" s="266" t="s">
        <v>77</v>
      </c>
      <c r="AH4" s="268"/>
      <c r="AI4" s="299" t="s">
        <v>303</v>
      </c>
      <c r="AJ4" s="299"/>
      <c r="AK4" s="299"/>
      <c r="AL4" s="264" t="s">
        <v>76</v>
      </c>
      <c r="AM4" s="266" t="s">
        <v>77</v>
      </c>
      <c r="AN4" s="268"/>
      <c r="AO4" s="299" t="s">
        <v>303</v>
      </c>
      <c r="AP4" s="299"/>
      <c r="AQ4" s="299"/>
      <c r="AR4" s="264" t="s">
        <v>76</v>
      </c>
      <c r="AS4" s="266" t="s">
        <v>77</v>
      </c>
      <c r="AT4" s="268"/>
      <c r="AU4" s="299" t="s">
        <v>303</v>
      </c>
      <c r="AV4" s="299"/>
      <c r="AW4" s="299"/>
      <c r="AX4" s="264" t="s">
        <v>76</v>
      </c>
      <c r="AY4" s="266" t="s">
        <v>77</v>
      </c>
      <c r="AZ4" s="268"/>
      <c r="BA4" s="305" t="s">
        <v>303</v>
      </c>
      <c r="BB4" s="305"/>
      <c r="BC4" s="305"/>
      <c r="BD4" s="295" t="s">
        <v>76</v>
      </c>
      <c r="BE4" s="293" t="s">
        <v>77</v>
      </c>
      <c r="BF4" s="298"/>
      <c r="BG4" s="305" t="s">
        <v>303</v>
      </c>
      <c r="BH4" s="305"/>
      <c r="BI4" s="305"/>
      <c r="BJ4" s="295" t="s">
        <v>76</v>
      </c>
      <c r="BK4" s="293" t="s">
        <v>77</v>
      </c>
      <c r="BL4" s="298"/>
      <c r="BM4" s="305" t="s">
        <v>303</v>
      </c>
      <c r="BN4" s="305"/>
      <c r="BO4" s="305"/>
      <c r="BP4" s="295" t="s">
        <v>76</v>
      </c>
      <c r="BQ4" s="293" t="s">
        <v>77</v>
      </c>
      <c r="BR4" s="298"/>
      <c r="BS4" s="305" t="s">
        <v>303</v>
      </c>
      <c r="BT4" s="305"/>
      <c r="BU4" s="305"/>
      <c r="BV4" s="295" t="s">
        <v>76</v>
      </c>
      <c r="BW4" s="293" t="s">
        <v>77</v>
      </c>
      <c r="BX4" s="294"/>
      <c r="BY4" s="305" t="s">
        <v>303</v>
      </c>
      <c r="BZ4" s="305"/>
      <c r="CA4" s="305"/>
      <c r="CB4" s="295" t="s">
        <v>76</v>
      </c>
      <c r="CC4" s="293" t="s">
        <v>77</v>
      </c>
      <c r="CD4" s="294"/>
      <c r="CE4" s="305" t="s">
        <v>303</v>
      </c>
      <c r="CF4" s="305"/>
      <c r="CG4" s="305"/>
      <c r="CH4" s="295" t="s">
        <v>76</v>
      </c>
      <c r="CI4" s="293" t="s">
        <v>77</v>
      </c>
      <c r="CJ4" s="294"/>
      <c r="CK4" s="305" t="s">
        <v>303</v>
      </c>
      <c r="CL4" s="305"/>
      <c r="CM4" s="305"/>
      <c r="CN4" s="295" t="s">
        <v>76</v>
      </c>
      <c r="CO4" s="293" t="s">
        <v>77</v>
      </c>
      <c r="CP4" s="294"/>
      <c r="CQ4" s="305" t="s">
        <v>303</v>
      </c>
      <c r="CR4" s="305"/>
      <c r="CS4" s="305"/>
      <c r="CT4" s="295" t="s">
        <v>76</v>
      </c>
      <c r="CU4" s="293" t="s">
        <v>77</v>
      </c>
      <c r="CV4" s="294"/>
      <c r="CW4" s="305" t="s">
        <v>303</v>
      </c>
      <c r="CX4" s="305"/>
      <c r="CY4" s="305"/>
      <c r="CZ4" s="295" t="s">
        <v>76</v>
      </c>
      <c r="DA4" s="293" t="s">
        <v>77</v>
      </c>
      <c r="DB4" s="294"/>
      <c r="DC4" s="305" t="s">
        <v>303</v>
      </c>
      <c r="DD4" s="305"/>
      <c r="DE4" s="305"/>
      <c r="DF4" s="295" t="s">
        <v>76</v>
      </c>
      <c r="DG4" s="293" t="s">
        <v>77</v>
      </c>
      <c r="DH4" s="294"/>
      <c r="DI4" s="305" t="s">
        <v>303</v>
      </c>
      <c r="DJ4" s="305"/>
      <c r="DK4" s="305"/>
      <c r="DL4" s="295" t="s">
        <v>76</v>
      </c>
      <c r="DM4" s="293" t="s">
        <v>77</v>
      </c>
      <c r="DN4" s="294"/>
      <c r="DO4" s="305" t="s">
        <v>303</v>
      </c>
      <c r="DP4" s="305"/>
      <c r="DQ4" s="305"/>
      <c r="DR4" s="295" t="s">
        <v>76</v>
      </c>
      <c r="DS4" s="293" t="s">
        <v>77</v>
      </c>
      <c r="DT4" s="294"/>
      <c r="DU4" s="305" t="s">
        <v>303</v>
      </c>
      <c r="DV4" s="305"/>
      <c r="DW4" s="305"/>
      <c r="DX4" s="295" t="s">
        <v>76</v>
      </c>
      <c r="DY4" s="293" t="s">
        <v>77</v>
      </c>
      <c r="DZ4" s="294"/>
      <c r="EA4" s="305" t="s">
        <v>303</v>
      </c>
      <c r="EB4" s="305"/>
      <c r="EC4" s="305"/>
      <c r="ED4" s="295" t="s">
        <v>76</v>
      </c>
      <c r="EE4" s="293" t="s">
        <v>77</v>
      </c>
      <c r="EF4" s="294"/>
      <c r="EG4" s="305" t="s">
        <v>303</v>
      </c>
      <c r="EH4" s="305"/>
      <c r="EI4" s="305"/>
      <c r="EJ4" s="295" t="s">
        <v>76</v>
      </c>
      <c r="EK4" s="293" t="s">
        <v>77</v>
      </c>
      <c r="EL4" s="294"/>
      <c r="EM4" s="302" t="s">
        <v>303</v>
      </c>
      <c r="EN4" s="303"/>
      <c r="EO4" s="304"/>
      <c r="EP4" s="264" t="s">
        <v>76</v>
      </c>
      <c r="EQ4" s="266" t="s">
        <v>77</v>
      </c>
      <c r="ER4" s="268"/>
      <c r="ES4" s="302" t="s">
        <v>303</v>
      </c>
      <c r="ET4" s="303"/>
      <c r="EU4" s="304"/>
      <c r="EV4" s="264" t="s">
        <v>76</v>
      </c>
      <c r="EW4" s="266" t="s">
        <v>77</v>
      </c>
      <c r="EX4" s="268"/>
      <c r="EY4" s="302" t="s">
        <v>303</v>
      </c>
      <c r="EZ4" s="303"/>
      <c r="FA4" s="304"/>
      <c r="FB4" s="264" t="s">
        <v>76</v>
      </c>
      <c r="FC4" s="266" t="s">
        <v>77</v>
      </c>
      <c r="FD4" s="268"/>
      <c r="FE4" s="302" t="s">
        <v>303</v>
      </c>
      <c r="FF4" s="303"/>
      <c r="FG4" s="304"/>
      <c r="FH4" s="264" t="s">
        <v>76</v>
      </c>
      <c r="FI4" s="266" t="s">
        <v>77</v>
      </c>
      <c r="FJ4" s="268"/>
      <c r="FK4" s="302" t="s">
        <v>303</v>
      </c>
      <c r="FL4" s="303"/>
      <c r="FM4" s="304"/>
      <c r="FN4" s="264" t="s">
        <v>76</v>
      </c>
      <c r="FO4" s="266" t="s">
        <v>77</v>
      </c>
      <c r="FP4" s="268"/>
      <c r="FQ4" s="302" t="s">
        <v>303</v>
      </c>
      <c r="FR4" s="303"/>
      <c r="FS4" s="304"/>
      <c r="FT4" s="264" t="s">
        <v>76</v>
      </c>
      <c r="FU4" s="266" t="s">
        <v>77</v>
      </c>
      <c r="FV4" s="268"/>
      <c r="FW4" s="302" t="s">
        <v>303</v>
      </c>
      <c r="FX4" s="303"/>
      <c r="FY4" s="304"/>
      <c r="FZ4" s="264" t="s">
        <v>76</v>
      </c>
      <c r="GA4" s="266" t="s">
        <v>77</v>
      </c>
      <c r="GB4" s="268"/>
      <c r="GC4" s="302" t="s">
        <v>303</v>
      </c>
      <c r="GD4" s="303"/>
      <c r="GE4" s="304"/>
      <c r="GF4" s="264" t="s">
        <v>76</v>
      </c>
      <c r="GG4" s="266" t="s">
        <v>77</v>
      </c>
      <c r="GH4" s="268"/>
      <c r="GI4" s="305" t="s">
        <v>303</v>
      </c>
      <c r="GJ4" s="305"/>
      <c r="GK4" s="305"/>
      <c r="GL4" s="295" t="s">
        <v>76</v>
      </c>
      <c r="GM4" s="293" t="s">
        <v>77</v>
      </c>
      <c r="GN4" s="294"/>
      <c r="GO4" s="305" t="s">
        <v>303</v>
      </c>
      <c r="GP4" s="305"/>
      <c r="GQ4" s="305"/>
      <c r="GR4" s="295" t="s">
        <v>76</v>
      </c>
      <c r="GS4" s="293" t="s">
        <v>77</v>
      </c>
      <c r="GT4" s="294"/>
      <c r="GU4" s="305" t="s">
        <v>303</v>
      </c>
      <c r="GV4" s="305"/>
      <c r="GW4" s="305"/>
      <c r="GX4" s="295" t="s">
        <v>76</v>
      </c>
      <c r="GY4" s="293" t="s">
        <v>77</v>
      </c>
      <c r="GZ4" s="294"/>
      <c r="HA4" s="305" t="s">
        <v>303</v>
      </c>
      <c r="HB4" s="305"/>
      <c r="HC4" s="305"/>
      <c r="HD4" s="295" t="s">
        <v>76</v>
      </c>
      <c r="HE4" s="293" t="s">
        <v>77</v>
      </c>
      <c r="HF4" s="294"/>
      <c r="HG4" s="305" t="s">
        <v>303</v>
      </c>
      <c r="HH4" s="305"/>
      <c r="HI4" s="305"/>
      <c r="HJ4" s="295" t="s">
        <v>76</v>
      </c>
      <c r="HK4" s="293" t="s">
        <v>77</v>
      </c>
      <c r="HL4" s="298"/>
      <c r="HM4" s="307"/>
      <c r="HN4" s="309"/>
      <c r="HO4" s="9"/>
    </row>
    <row r="5" spans="1:223" s="3" customFormat="1" ht="40.35" customHeight="1" x14ac:dyDescent="0.15">
      <c r="A5" s="311"/>
      <c r="B5" s="311"/>
      <c r="C5" s="311"/>
      <c r="D5" s="311"/>
      <c r="E5" s="107" t="s">
        <v>304</v>
      </c>
      <c r="F5" s="107" t="s">
        <v>305</v>
      </c>
      <c r="G5" s="107" t="s">
        <v>233</v>
      </c>
      <c r="H5" s="284"/>
      <c r="I5" s="35" t="s">
        <v>93</v>
      </c>
      <c r="J5" s="35" t="s">
        <v>31</v>
      </c>
      <c r="K5" s="107" t="s">
        <v>304</v>
      </c>
      <c r="L5" s="107" t="s">
        <v>305</v>
      </c>
      <c r="M5" s="107" t="s">
        <v>233</v>
      </c>
      <c r="N5" s="284"/>
      <c r="O5" s="35" t="s">
        <v>93</v>
      </c>
      <c r="P5" s="35" t="s">
        <v>31</v>
      </c>
      <c r="Q5" s="107" t="s">
        <v>304</v>
      </c>
      <c r="R5" s="107" t="s">
        <v>305</v>
      </c>
      <c r="S5" s="107" t="s">
        <v>233</v>
      </c>
      <c r="T5" s="284"/>
      <c r="U5" s="35" t="s">
        <v>93</v>
      </c>
      <c r="V5" s="35" t="s">
        <v>31</v>
      </c>
      <c r="W5" s="107" t="s">
        <v>304</v>
      </c>
      <c r="X5" s="107" t="s">
        <v>305</v>
      </c>
      <c r="Y5" s="107" t="s">
        <v>233</v>
      </c>
      <c r="Z5" s="284"/>
      <c r="AA5" s="35" t="s">
        <v>93</v>
      </c>
      <c r="AB5" s="35" t="s">
        <v>31</v>
      </c>
      <c r="AC5" s="107" t="s">
        <v>304</v>
      </c>
      <c r="AD5" s="107" t="s">
        <v>305</v>
      </c>
      <c r="AE5" s="107" t="s">
        <v>233</v>
      </c>
      <c r="AF5" s="284"/>
      <c r="AG5" s="35" t="s">
        <v>93</v>
      </c>
      <c r="AH5" s="35" t="s">
        <v>31</v>
      </c>
      <c r="AI5" s="107" t="s">
        <v>304</v>
      </c>
      <c r="AJ5" s="107" t="s">
        <v>305</v>
      </c>
      <c r="AK5" s="107" t="s">
        <v>233</v>
      </c>
      <c r="AL5" s="284"/>
      <c r="AM5" s="35" t="s">
        <v>93</v>
      </c>
      <c r="AN5" s="35" t="s">
        <v>31</v>
      </c>
      <c r="AO5" s="107" t="s">
        <v>304</v>
      </c>
      <c r="AP5" s="107" t="s">
        <v>305</v>
      </c>
      <c r="AQ5" s="107" t="s">
        <v>233</v>
      </c>
      <c r="AR5" s="284"/>
      <c r="AS5" s="35" t="s">
        <v>93</v>
      </c>
      <c r="AT5" s="35" t="s">
        <v>31</v>
      </c>
      <c r="AU5" s="107" t="s">
        <v>304</v>
      </c>
      <c r="AV5" s="107" t="s">
        <v>305</v>
      </c>
      <c r="AW5" s="107" t="s">
        <v>233</v>
      </c>
      <c r="AX5" s="284"/>
      <c r="AY5" s="35" t="s">
        <v>93</v>
      </c>
      <c r="AZ5" s="35" t="s">
        <v>31</v>
      </c>
      <c r="BA5" s="122" t="s">
        <v>304</v>
      </c>
      <c r="BB5" s="122" t="s">
        <v>305</v>
      </c>
      <c r="BC5" s="122" t="s">
        <v>233</v>
      </c>
      <c r="BD5" s="297"/>
      <c r="BE5" s="76" t="s">
        <v>93</v>
      </c>
      <c r="BF5" s="76" t="s">
        <v>31</v>
      </c>
      <c r="BG5" s="122" t="s">
        <v>304</v>
      </c>
      <c r="BH5" s="122" t="s">
        <v>305</v>
      </c>
      <c r="BI5" s="122" t="s">
        <v>233</v>
      </c>
      <c r="BJ5" s="297"/>
      <c r="BK5" s="76" t="s">
        <v>93</v>
      </c>
      <c r="BL5" s="76" t="s">
        <v>31</v>
      </c>
      <c r="BM5" s="122" t="s">
        <v>304</v>
      </c>
      <c r="BN5" s="122" t="s">
        <v>305</v>
      </c>
      <c r="BO5" s="122" t="s">
        <v>233</v>
      </c>
      <c r="BP5" s="297"/>
      <c r="BQ5" s="76" t="s">
        <v>93</v>
      </c>
      <c r="BR5" s="76" t="s">
        <v>31</v>
      </c>
      <c r="BS5" s="122" t="s">
        <v>304</v>
      </c>
      <c r="BT5" s="122" t="s">
        <v>305</v>
      </c>
      <c r="BU5" s="122" t="s">
        <v>233</v>
      </c>
      <c r="BV5" s="296"/>
      <c r="BW5" s="76" t="s">
        <v>93</v>
      </c>
      <c r="BX5" s="76" t="s">
        <v>31</v>
      </c>
      <c r="BY5" s="122" t="s">
        <v>304</v>
      </c>
      <c r="BZ5" s="122" t="s">
        <v>305</v>
      </c>
      <c r="CA5" s="122" t="s">
        <v>233</v>
      </c>
      <c r="CB5" s="296"/>
      <c r="CC5" s="76" t="s">
        <v>93</v>
      </c>
      <c r="CD5" s="76" t="s">
        <v>31</v>
      </c>
      <c r="CE5" s="122" t="s">
        <v>304</v>
      </c>
      <c r="CF5" s="122" t="s">
        <v>305</v>
      </c>
      <c r="CG5" s="122" t="s">
        <v>233</v>
      </c>
      <c r="CH5" s="296"/>
      <c r="CI5" s="76" t="s">
        <v>93</v>
      </c>
      <c r="CJ5" s="76" t="s">
        <v>31</v>
      </c>
      <c r="CK5" s="122" t="s">
        <v>304</v>
      </c>
      <c r="CL5" s="122" t="s">
        <v>305</v>
      </c>
      <c r="CM5" s="122" t="s">
        <v>233</v>
      </c>
      <c r="CN5" s="296"/>
      <c r="CO5" s="76" t="s">
        <v>93</v>
      </c>
      <c r="CP5" s="76" t="s">
        <v>31</v>
      </c>
      <c r="CQ5" s="122" t="s">
        <v>304</v>
      </c>
      <c r="CR5" s="122" t="s">
        <v>305</v>
      </c>
      <c r="CS5" s="122" t="s">
        <v>233</v>
      </c>
      <c r="CT5" s="296"/>
      <c r="CU5" s="76" t="s">
        <v>93</v>
      </c>
      <c r="CV5" s="76" t="s">
        <v>31</v>
      </c>
      <c r="CW5" s="122" t="s">
        <v>304</v>
      </c>
      <c r="CX5" s="122" t="s">
        <v>305</v>
      </c>
      <c r="CY5" s="122" t="s">
        <v>233</v>
      </c>
      <c r="CZ5" s="296"/>
      <c r="DA5" s="76" t="s">
        <v>93</v>
      </c>
      <c r="DB5" s="76" t="s">
        <v>31</v>
      </c>
      <c r="DC5" s="122" t="s">
        <v>304</v>
      </c>
      <c r="DD5" s="122" t="s">
        <v>305</v>
      </c>
      <c r="DE5" s="122" t="s">
        <v>233</v>
      </c>
      <c r="DF5" s="296"/>
      <c r="DG5" s="76" t="s">
        <v>92</v>
      </c>
      <c r="DH5" s="76" t="s">
        <v>31</v>
      </c>
      <c r="DI5" s="122" t="s">
        <v>304</v>
      </c>
      <c r="DJ5" s="122" t="s">
        <v>305</v>
      </c>
      <c r="DK5" s="122" t="s">
        <v>233</v>
      </c>
      <c r="DL5" s="296"/>
      <c r="DM5" s="76" t="s">
        <v>92</v>
      </c>
      <c r="DN5" s="76" t="s">
        <v>31</v>
      </c>
      <c r="DO5" s="190" t="s">
        <v>304</v>
      </c>
      <c r="DP5" s="190" t="s">
        <v>305</v>
      </c>
      <c r="DQ5" s="190" t="s">
        <v>233</v>
      </c>
      <c r="DR5" s="296"/>
      <c r="DS5" s="76" t="s">
        <v>92</v>
      </c>
      <c r="DT5" s="76" t="s">
        <v>31</v>
      </c>
      <c r="DU5" s="200" t="s">
        <v>304</v>
      </c>
      <c r="DV5" s="200" t="s">
        <v>305</v>
      </c>
      <c r="DW5" s="200" t="s">
        <v>233</v>
      </c>
      <c r="DX5" s="296"/>
      <c r="DY5" s="76" t="s">
        <v>92</v>
      </c>
      <c r="DZ5" s="76" t="s">
        <v>31</v>
      </c>
      <c r="EA5" s="206" t="s">
        <v>304</v>
      </c>
      <c r="EB5" s="206" t="s">
        <v>305</v>
      </c>
      <c r="EC5" s="206" t="s">
        <v>233</v>
      </c>
      <c r="ED5" s="296"/>
      <c r="EE5" s="76" t="s">
        <v>92</v>
      </c>
      <c r="EF5" s="76" t="s">
        <v>31</v>
      </c>
      <c r="EG5" s="216" t="s">
        <v>304</v>
      </c>
      <c r="EH5" s="216" t="s">
        <v>305</v>
      </c>
      <c r="EI5" s="216" t="s">
        <v>233</v>
      </c>
      <c r="EJ5" s="296"/>
      <c r="EK5" s="76" t="s">
        <v>92</v>
      </c>
      <c r="EL5" s="76" t="s">
        <v>31</v>
      </c>
      <c r="EM5" s="107" t="s">
        <v>304</v>
      </c>
      <c r="EN5" s="107" t="s">
        <v>305</v>
      </c>
      <c r="EO5" s="107" t="s">
        <v>233</v>
      </c>
      <c r="EP5" s="284"/>
      <c r="EQ5" s="35" t="s">
        <v>93</v>
      </c>
      <c r="ER5" s="35" t="s">
        <v>31</v>
      </c>
      <c r="ES5" s="107" t="s">
        <v>304</v>
      </c>
      <c r="ET5" s="107" t="s">
        <v>305</v>
      </c>
      <c r="EU5" s="107" t="s">
        <v>233</v>
      </c>
      <c r="EV5" s="284"/>
      <c r="EW5" s="35" t="s">
        <v>93</v>
      </c>
      <c r="EX5" s="35" t="s">
        <v>31</v>
      </c>
      <c r="EY5" s="107" t="s">
        <v>304</v>
      </c>
      <c r="EZ5" s="107" t="s">
        <v>305</v>
      </c>
      <c r="FA5" s="107" t="s">
        <v>233</v>
      </c>
      <c r="FB5" s="284"/>
      <c r="FC5" s="35" t="s">
        <v>93</v>
      </c>
      <c r="FD5" s="35" t="s">
        <v>31</v>
      </c>
      <c r="FE5" s="107" t="s">
        <v>304</v>
      </c>
      <c r="FF5" s="107" t="s">
        <v>305</v>
      </c>
      <c r="FG5" s="107" t="s">
        <v>233</v>
      </c>
      <c r="FH5" s="284"/>
      <c r="FI5" s="35" t="s">
        <v>93</v>
      </c>
      <c r="FJ5" s="35" t="s">
        <v>31</v>
      </c>
      <c r="FK5" s="107" t="s">
        <v>304</v>
      </c>
      <c r="FL5" s="107" t="s">
        <v>305</v>
      </c>
      <c r="FM5" s="107" t="s">
        <v>233</v>
      </c>
      <c r="FN5" s="284"/>
      <c r="FO5" s="35" t="s">
        <v>93</v>
      </c>
      <c r="FP5" s="35" t="s">
        <v>31</v>
      </c>
      <c r="FQ5" s="107" t="s">
        <v>304</v>
      </c>
      <c r="FR5" s="107" t="s">
        <v>305</v>
      </c>
      <c r="FS5" s="107" t="s">
        <v>233</v>
      </c>
      <c r="FT5" s="284"/>
      <c r="FU5" s="35" t="s">
        <v>93</v>
      </c>
      <c r="FV5" s="35" t="s">
        <v>31</v>
      </c>
      <c r="FW5" s="107" t="s">
        <v>304</v>
      </c>
      <c r="FX5" s="107" t="s">
        <v>305</v>
      </c>
      <c r="FY5" s="107" t="s">
        <v>233</v>
      </c>
      <c r="FZ5" s="284"/>
      <c r="GA5" s="35" t="s">
        <v>93</v>
      </c>
      <c r="GB5" s="35" t="s">
        <v>31</v>
      </c>
      <c r="GC5" s="107" t="s">
        <v>304</v>
      </c>
      <c r="GD5" s="107" t="s">
        <v>305</v>
      </c>
      <c r="GE5" s="107" t="s">
        <v>233</v>
      </c>
      <c r="GF5" s="284"/>
      <c r="GG5" s="35" t="s">
        <v>93</v>
      </c>
      <c r="GH5" s="35" t="s">
        <v>31</v>
      </c>
      <c r="GI5" s="122" t="s">
        <v>304</v>
      </c>
      <c r="GJ5" s="122" t="s">
        <v>305</v>
      </c>
      <c r="GK5" s="122" t="s">
        <v>233</v>
      </c>
      <c r="GL5" s="296"/>
      <c r="GM5" s="76" t="s">
        <v>93</v>
      </c>
      <c r="GN5" s="76" t="s">
        <v>31</v>
      </c>
      <c r="GO5" s="122" t="s">
        <v>304</v>
      </c>
      <c r="GP5" s="122" t="s">
        <v>305</v>
      </c>
      <c r="GQ5" s="122" t="s">
        <v>233</v>
      </c>
      <c r="GR5" s="296"/>
      <c r="GS5" s="76" t="s">
        <v>93</v>
      </c>
      <c r="GT5" s="76" t="s">
        <v>31</v>
      </c>
      <c r="GU5" s="121" t="s">
        <v>304</v>
      </c>
      <c r="GV5" s="122" t="s">
        <v>305</v>
      </c>
      <c r="GW5" s="122" t="s">
        <v>233</v>
      </c>
      <c r="GX5" s="296"/>
      <c r="GY5" s="76" t="s">
        <v>93</v>
      </c>
      <c r="GZ5" s="76" t="s">
        <v>31</v>
      </c>
      <c r="HA5" s="122" t="s">
        <v>304</v>
      </c>
      <c r="HB5" s="122" t="s">
        <v>305</v>
      </c>
      <c r="HC5" s="122" t="s">
        <v>233</v>
      </c>
      <c r="HD5" s="296"/>
      <c r="HE5" s="76" t="s">
        <v>93</v>
      </c>
      <c r="HF5" s="76" t="s">
        <v>31</v>
      </c>
      <c r="HG5" s="122" t="s">
        <v>304</v>
      </c>
      <c r="HH5" s="122" t="s">
        <v>305</v>
      </c>
      <c r="HI5" s="122" t="s">
        <v>233</v>
      </c>
      <c r="HJ5" s="296"/>
      <c r="HK5" s="76" t="s">
        <v>93</v>
      </c>
      <c r="HL5" s="76" t="s">
        <v>31</v>
      </c>
      <c r="HM5" s="307"/>
      <c r="HN5" s="309"/>
      <c r="HO5" s="9"/>
    </row>
    <row r="6" spans="1:223" ht="18" customHeight="1" x14ac:dyDescent="0.15">
      <c r="A6" s="40" t="s">
        <v>348</v>
      </c>
      <c r="B6" s="69" t="s">
        <v>264</v>
      </c>
      <c r="C6" s="46">
        <v>0</v>
      </c>
      <c r="D6" s="75">
        <v>0</v>
      </c>
      <c r="E6" s="124">
        <v>0</v>
      </c>
      <c r="F6" s="124">
        <v>0</v>
      </c>
      <c r="G6" s="125">
        <f t="shared" ref="G6:G12" si="0">E6+F6</f>
        <v>0</v>
      </c>
      <c r="H6" s="125">
        <v>0</v>
      </c>
      <c r="I6" s="125">
        <v>0</v>
      </c>
      <c r="J6" s="126">
        <v>0</v>
      </c>
      <c r="K6" s="125">
        <v>0</v>
      </c>
      <c r="L6" s="125">
        <v>0</v>
      </c>
      <c r="M6" s="125">
        <f t="shared" ref="M6:M12" si="1">K6+L6</f>
        <v>0</v>
      </c>
      <c r="N6" s="125">
        <v>0</v>
      </c>
      <c r="O6" s="125">
        <v>0</v>
      </c>
      <c r="P6" s="126">
        <v>0</v>
      </c>
      <c r="Q6" s="125">
        <v>125516</v>
      </c>
      <c r="R6" s="125">
        <v>0</v>
      </c>
      <c r="S6" s="125">
        <f t="shared" ref="S6:S12" si="2">Q6+R6</f>
        <v>125516</v>
      </c>
      <c r="T6" s="125">
        <v>0</v>
      </c>
      <c r="U6" s="125">
        <v>0</v>
      </c>
      <c r="V6" s="126">
        <v>0</v>
      </c>
      <c r="W6" s="125">
        <v>14770754</v>
      </c>
      <c r="X6" s="125">
        <v>0</v>
      </c>
      <c r="Y6" s="125">
        <f t="shared" ref="Y6:Y12" si="3">W6+X6</f>
        <v>14770754</v>
      </c>
      <c r="Z6" s="125">
        <v>0</v>
      </c>
      <c r="AA6" s="125">
        <v>0</v>
      </c>
      <c r="AB6" s="126">
        <v>0</v>
      </c>
      <c r="AC6" s="125" t="s">
        <v>81</v>
      </c>
      <c r="AD6" s="125" t="s">
        <v>81</v>
      </c>
      <c r="AE6" s="125" t="s">
        <v>81</v>
      </c>
      <c r="AF6" s="125" t="s">
        <v>81</v>
      </c>
      <c r="AG6" s="125" t="s">
        <v>81</v>
      </c>
      <c r="AH6" s="126" t="s">
        <v>81</v>
      </c>
      <c r="AI6" s="125" t="s">
        <v>81</v>
      </c>
      <c r="AJ6" s="125" t="s">
        <v>81</v>
      </c>
      <c r="AK6" s="125" t="s">
        <v>81</v>
      </c>
      <c r="AL6" s="125" t="s">
        <v>81</v>
      </c>
      <c r="AM6" s="125" t="s">
        <v>81</v>
      </c>
      <c r="AN6" s="126" t="s">
        <v>81</v>
      </c>
      <c r="AO6" s="125" t="s">
        <v>81</v>
      </c>
      <c r="AP6" s="125" t="s">
        <v>81</v>
      </c>
      <c r="AQ6" s="125" t="s">
        <v>81</v>
      </c>
      <c r="AR6" s="125" t="s">
        <v>81</v>
      </c>
      <c r="AS6" s="125" t="s">
        <v>81</v>
      </c>
      <c r="AT6" s="126" t="s">
        <v>81</v>
      </c>
      <c r="AU6" s="125">
        <v>2124109368</v>
      </c>
      <c r="AV6" s="125">
        <v>0</v>
      </c>
      <c r="AW6" s="125">
        <v>2124109368</v>
      </c>
      <c r="AX6" s="125">
        <v>0</v>
      </c>
      <c r="AY6" s="125">
        <v>0</v>
      </c>
      <c r="AZ6" s="127">
        <v>0</v>
      </c>
      <c r="BA6" s="124" t="s">
        <v>81</v>
      </c>
      <c r="BB6" s="124" t="s">
        <v>81</v>
      </c>
      <c r="BC6" s="125" t="s">
        <v>81</v>
      </c>
      <c r="BD6" s="125" t="s">
        <v>81</v>
      </c>
      <c r="BE6" s="125" t="s">
        <v>81</v>
      </c>
      <c r="BF6" s="126" t="s">
        <v>81</v>
      </c>
      <c r="BG6" s="125">
        <v>0</v>
      </c>
      <c r="BH6" s="125">
        <v>0</v>
      </c>
      <c r="BI6" s="125">
        <f t="shared" ref="BI6:BI12" si="4">SUM(BG6,BH6)</f>
        <v>0</v>
      </c>
      <c r="BJ6" s="125">
        <v>0</v>
      </c>
      <c r="BK6" s="125">
        <v>0</v>
      </c>
      <c r="BL6" s="126">
        <v>0</v>
      </c>
      <c r="BM6" s="125">
        <v>0</v>
      </c>
      <c r="BN6" s="125">
        <v>0</v>
      </c>
      <c r="BO6" s="125">
        <f t="shared" ref="BO6:BO12" si="5">BM6+BN6</f>
        <v>0</v>
      </c>
      <c r="BP6" s="125">
        <v>0</v>
      </c>
      <c r="BQ6" s="125">
        <v>0</v>
      </c>
      <c r="BR6" s="126">
        <v>0</v>
      </c>
      <c r="BS6" s="125">
        <v>303069</v>
      </c>
      <c r="BT6" s="125">
        <v>0</v>
      </c>
      <c r="BU6" s="125">
        <f t="shared" ref="BU6:BU12" si="6">BS6+BT6</f>
        <v>303069</v>
      </c>
      <c r="BV6" s="125">
        <v>0</v>
      </c>
      <c r="BW6" s="125">
        <v>0</v>
      </c>
      <c r="BX6" s="126">
        <v>0</v>
      </c>
      <c r="BY6" s="125">
        <v>956471</v>
      </c>
      <c r="BZ6" s="125">
        <v>0</v>
      </c>
      <c r="CA6" s="125">
        <f t="shared" ref="CA6:CA12" si="7">BY6+BZ6</f>
        <v>956471</v>
      </c>
      <c r="CB6" s="125">
        <v>0</v>
      </c>
      <c r="CC6" s="125">
        <v>0</v>
      </c>
      <c r="CD6" s="126">
        <v>0</v>
      </c>
      <c r="CE6" s="125" t="s">
        <v>81</v>
      </c>
      <c r="CF6" s="125" t="s">
        <v>81</v>
      </c>
      <c r="CG6" s="125" t="s">
        <v>81</v>
      </c>
      <c r="CH6" s="125" t="s">
        <v>81</v>
      </c>
      <c r="CI6" s="125" t="s">
        <v>81</v>
      </c>
      <c r="CJ6" s="126" t="s">
        <v>81</v>
      </c>
      <c r="CK6" s="125" t="s">
        <v>81</v>
      </c>
      <c r="CL6" s="125" t="s">
        <v>81</v>
      </c>
      <c r="CM6" s="125" t="s">
        <v>81</v>
      </c>
      <c r="CN6" s="125" t="s">
        <v>81</v>
      </c>
      <c r="CO6" s="125" t="s">
        <v>81</v>
      </c>
      <c r="CP6" s="126" t="s">
        <v>81</v>
      </c>
      <c r="CQ6" s="125" t="s">
        <v>81</v>
      </c>
      <c r="CR6" s="125" t="s">
        <v>81</v>
      </c>
      <c r="CS6" s="125" t="s">
        <v>81</v>
      </c>
      <c r="CT6" s="125" t="s">
        <v>81</v>
      </c>
      <c r="CU6" s="125" t="s">
        <v>81</v>
      </c>
      <c r="CV6" s="126" t="s">
        <v>81</v>
      </c>
      <c r="CW6" s="125">
        <v>5476982</v>
      </c>
      <c r="CX6" s="125">
        <v>0</v>
      </c>
      <c r="CY6" s="125">
        <f t="shared" ref="CY6:CY13" si="8">CW6+CX6</f>
        <v>5476982</v>
      </c>
      <c r="CZ6" s="125">
        <v>0</v>
      </c>
      <c r="DA6" s="125">
        <v>0</v>
      </c>
      <c r="DB6" s="127">
        <v>4609412</v>
      </c>
      <c r="DC6" s="125" t="s">
        <v>81</v>
      </c>
      <c r="DD6" s="125" t="s">
        <v>81</v>
      </c>
      <c r="DE6" s="125" t="s">
        <v>81</v>
      </c>
      <c r="DF6" s="125" t="s">
        <v>81</v>
      </c>
      <c r="DG6" s="125" t="s">
        <v>81</v>
      </c>
      <c r="DH6" s="127" t="s">
        <v>81</v>
      </c>
      <c r="DI6" s="125" t="s">
        <v>81</v>
      </c>
      <c r="DJ6" s="125" t="s">
        <v>81</v>
      </c>
      <c r="DK6" s="125" t="s">
        <v>81</v>
      </c>
      <c r="DL6" s="125" t="s">
        <v>81</v>
      </c>
      <c r="DM6" s="125" t="s">
        <v>81</v>
      </c>
      <c r="DN6" s="127" t="s">
        <v>81</v>
      </c>
      <c r="DO6" s="197" t="s">
        <v>81</v>
      </c>
      <c r="DP6" s="197" t="s">
        <v>81</v>
      </c>
      <c r="DQ6" s="197" t="s">
        <v>81</v>
      </c>
      <c r="DR6" s="197" t="s">
        <v>81</v>
      </c>
      <c r="DS6" s="197" t="s">
        <v>81</v>
      </c>
      <c r="DT6" s="198" t="s">
        <v>81</v>
      </c>
      <c r="DU6" s="197" t="s">
        <v>81</v>
      </c>
      <c r="DV6" s="197" t="s">
        <v>81</v>
      </c>
      <c r="DW6" s="197" t="s">
        <v>81</v>
      </c>
      <c r="DX6" s="197" t="s">
        <v>81</v>
      </c>
      <c r="DY6" s="197" t="s">
        <v>81</v>
      </c>
      <c r="DZ6" s="198" t="s">
        <v>81</v>
      </c>
      <c r="EA6" s="197">
        <v>2832601</v>
      </c>
      <c r="EB6" s="197">
        <v>0</v>
      </c>
      <c r="EC6" s="197">
        <f>EA6+EB6</f>
        <v>2832601</v>
      </c>
      <c r="ED6" s="197">
        <v>0</v>
      </c>
      <c r="EE6" s="197">
        <v>0</v>
      </c>
      <c r="EF6" s="198">
        <v>7253793</v>
      </c>
      <c r="EG6" s="197">
        <v>2797582</v>
      </c>
      <c r="EH6" s="197">
        <v>0</v>
      </c>
      <c r="EI6" s="197">
        <f>EG6+EH6</f>
        <v>2797582</v>
      </c>
      <c r="EJ6" s="197">
        <v>0</v>
      </c>
      <c r="EK6" s="197">
        <v>0</v>
      </c>
      <c r="EL6" s="198">
        <v>7288812</v>
      </c>
      <c r="EM6" s="217">
        <v>0</v>
      </c>
      <c r="EN6" s="125">
        <v>0</v>
      </c>
      <c r="EO6" s="125">
        <f t="shared" ref="EO6:EO14" si="9">EM6+EN6</f>
        <v>0</v>
      </c>
      <c r="EP6" s="125">
        <v>0</v>
      </c>
      <c r="EQ6" s="125">
        <v>0</v>
      </c>
      <c r="ER6" s="126">
        <v>0</v>
      </c>
      <c r="ES6" s="125">
        <v>0</v>
      </c>
      <c r="ET6" s="125">
        <v>0</v>
      </c>
      <c r="EU6" s="125">
        <f t="shared" ref="EU6:EU42" si="10">ES6+ET6</f>
        <v>0</v>
      </c>
      <c r="EV6" s="125">
        <v>0</v>
      </c>
      <c r="EW6" s="125">
        <v>0</v>
      </c>
      <c r="EX6" s="126">
        <v>0</v>
      </c>
      <c r="EY6" s="125">
        <v>0</v>
      </c>
      <c r="EZ6" s="125">
        <v>0</v>
      </c>
      <c r="FA6" s="125">
        <f t="shared" ref="FA6:FA12" si="11">EY6+EZ6</f>
        <v>0</v>
      </c>
      <c r="FB6" s="125">
        <v>0</v>
      </c>
      <c r="FC6" s="125">
        <v>0</v>
      </c>
      <c r="FD6" s="126">
        <v>0</v>
      </c>
      <c r="FE6" s="125">
        <v>0</v>
      </c>
      <c r="FF6" s="125">
        <v>0</v>
      </c>
      <c r="FG6" s="125">
        <f t="shared" ref="FG6:FG12" si="12">FE6+FF6</f>
        <v>0</v>
      </c>
      <c r="FH6" s="125">
        <v>0</v>
      </c>
      <c r="FI6" s="125">
        <v>0</v>
      </c>
      <c r="FJ6" s="126">
        <v>0</v>
      </c>
      <c r="FK6" s="125" t="s">
        <v>81</v>
      </c>
      <c r="FL6" s="125" t="s">
        <v>81</v>
      </c>
      <c r="FM6" s="125" t="s">
        <v>81</v>
      </c>
      <c r="FN6" s="125" t="s">
        <v>81</v>
      </c>
      <c r="FO6" s="125" t="s">
        <v>81</v>
      </c>
      <c r="FP6" s="126" t="s">
        <v>81</v>
      </c>
      <c r="FQ6" s="125" t="s">
        <v>81</v>
      </c>
      <c r="FR6" s="125" t="s">
        <v>81</v>
      </c>
      <c r="FS6" s="125" t="s">
        <v>81</v>
      </c>
      <c r="FT6" s="125" t="s">
        <v>81</v>
      </c>
      <c r="FU6" s="125" t="s">
        <v>81</v>
      </c>
      <c r="FV6" s="126" t="s">
        <v>81</v>
      </c>
      <c r="FW6" s="125" t="s">
        <v>81</v>
      </c>
      <c r="FX6" s="125" t="s">
        <v>81</v>
      </c>
      <c r="FY6" s="125" t="s">
        <v>81</v>
      </c>
      <c r="FZ6" s="125" t="s">
        <v>81</v>
      </c>
      <c r="GA6" s="125" t="s">
        <v>81</v>
      </c>
      <c r="GB6" s="126" t="s">
        <v>81</v>
      </c>
      <c r="GC6" s="125">
        <v>2304267</v>
      </c>
      <c r="GD6" s="125">
        <v>0</v>
      </c>
      <c r="GE6" s="125">
        <f t="shared" ref="GE6:GE11" si="13">GC6+GD6</f>
        <v>2304267</v>
      </c>
      <c r="GF6" s="125">
        <v>0</v>
      </c>
      <c r="GG6" s="125">
        <v>0</v>
      </c>
      <c r="GH6" s="127">
        <v>3988198</v>
      </c>
      <c r="GI6" s="124">
        <v>0</v>
      </c>
      <c r="GJ6" s="124">
        <v>0</v>
      </c>
      <c r="GK6" s="125">
        <f>GI6+GJ6</f>
        <v>0</v>
      </c>
      <c r="GL6" s="125">
        <v>0</v>
      </c>
      <c r="GM6" s="125">
        <v>0</v>
      </c>
      <c r="GN6" s="126">
        <v>0</v>
      </c>
      <c r="GO6" s="125" t="s">
        <v>81</v>
      </c>
      <c r="GP6" s="125" t="s">
        <v>81</v>
      </c>
      <c r="GQ6" s="125" t="s">
        <v>81</v>
      </c>
      <c r="GR6" s="125" t="s">
        <v>81</v>
      </c>
      <c r="GS6" s="125" t="s">
        <v>81</v>
      </c>
      <c r="GT6" s="126" t="s">
        <v>81</v>
      </c>
      <c r="GU6" s="125" t="s">
        <v>81</v>
      </c>
      <c r="GV6" s="125" t="s">
        <v>81</v>
      </c>
      <c r="GW6" s="125" t="s">
        <v>81</v>
      </c>
      <c r="GX6" s="125" t="s">
        <v>81</v>
      </c>
      <c r="GY6" s="125" t="s">
        <v>81</v>
      </c>
      <c r="GZ6" s="126" t="s">
        <v>81</v>
      </c>
      <c r="HA6" s="125" t="s">
        <v>81</v>
      </c>
      <c r="HB6" s="125" t="s">
        <v>81</v>
      </c>
      <c r="HC6" s="125" t="s">
        <v>81</v>
      </c>
      <c r="HD6" s="125" t="s">
        <v>81</v>
      </c>
      <c r="HE6" s="125" t="s">
        <v>81</v>
      </c>
      <c r="HF6" s="126" t="s">
        <v>81</v>
      </c>
      <c r="HG6" s="125">
        <v>0</v>
      </c>
      <c r="HH6" s="125">
        <v>0</v>
      </c>
      <c r="HI6" s="125">
        <f t="shared" ref="HI6:HI13" si="14">HG6+HH6</f>
        <v>0</v>
      </c>
      <c r="HJ6" s="125">
        <v>0</v>
      </c>
      <c r="HK6" s="125">
        <v>0</v>
      </c>
      <c r="HL6" s="125">
        <v>0</v>
      </c>
      <c r="HM6" s="165"/>
      <c r="HN6" s="47"/>
      <c r="HO6" s="17"/>
    </row>
    <row r="7" spans="1:223" ht="17.45" customHeight="1" x14ac:dyDescent="0.15">
      <c r="A7" s="40" t="s">
        <v>348</v>
      </c>
      <c r="B7" s="36" t="s">
        <v>17</v>
      </c>
      <c r="C7" s="46">
        <v>4868096694</v>
      </c>
      <c r="D7" s="75">
        <v>4381287024</v>
      </c>
      <c r="E7" s="124">
        <v>4430221473</v>
      </c>
      <c r="F7" s="124">
        <v>445334075</v>
      </c>
      <c r="G7" s="125">
        <f t="shared" si="0"/>
        <v>4875555548</v>
      </c>
      <c r="H7" s="125">
        <v>0</v>
      </c>
      <c r="I7" s="125">
        <v>0</v>
      </c>
      <c r="J7" s="126">
        <v>215</v>
      </c>
      <c r="K7" s="125">
        <v>4449684519</v>
      </c>
      <c r="L7" s="125">
        <v>444975137</v>
      </c>
      <c r="M7" s="125">
        <f>K7+L7</f>
        <v>4894659656</v>
      </c>
      <c r="N7" s="125">
        <v>0</v>
      </c>
      <c r="O7" s="125">
        <v>0</v>
      </c>
      <c r="P7" s="126">
        <v>1423</v>
      </c>
      <c r="Q7" s="125">
        <v>3560634088</v>
      </c>
      <c r="R7" s="125">
        <v>510041389</v>
      </c>
      <c r="S7" s="125">
        <f>Q7+R7</f>
        <v>4070675477</v>
      </c>
      <c r="T7" s="125">
        <v>854569558</v>
      </c>
      <c r="U7" s="125">
        <v>0</v>
      </c>
      <c r="V7" s="126">
        <v>2194</v>
      </c>
      <c r="W7" s="125">
        <v>3112267083</v>
      </c>
      <c r="X7" s="125">
        <v>547477254</v>
      </c>
      <c r="Y7" s="125">
        <f>W7+X7</f>
        <v>3659744337</v>
      </c>
      <c r="Z7" s="125">
        <v>1273092585</v>
      </c>
      <c r="AA7" s="125">
        <v>0</v>
      </c>
      <c r="AB7" s="126">
        <v>2828</v>
      </c>
      <c r="AC7" s="125">
        <v>2733213882</v>
      </c>
      <c r="AD7" s="125">
        <v>0</v>
      </c>
      <c r="AE7" s="125">
        <f>AC7+AD7</f>
        <v>2733213882</v>
      </c>
      <c r="AF7" s="125">
        <v>2180899876</v>
      </c>
      <c r="AG7" s="125">
        <v>0</v>
      </c>
      <c r="AH7" s="126">
        <v>3425</v>
      </c>
      <c r="AI7" s="125">
        <v>2409801325</v>
      </c>
      <c r="AJ7" s="125">
        <v>0</v>
      </c>
      <c r="AK7" s="125">
        <f>AI7+AJ7</f>
        <v>2409801325</v>
      </c>
      <c r="AL7" s="125">
        <v>2180899877</v>
      </c>
      <c r="AM7" s="125">
        <v>0</v>
      </c>
      <c r="AN7" s="126">
        <v>3525</v>
      </c>
      <c r="AO7" s="125">
        <v>2409808364</v>
      </c>
      <c r="AP7" s="125">
        <v>0</v>
      </c>
      <c r="AQ7" s="125">
        <f>AO7+AP7</f>
        <v>2409808364</v>
      </c>
      <c r="AR7" s="125">
        <v>2180899877</v>
      </c>
      <c r="AS7" s="125">
        <v>0</v>
      </c>
      <c r="AT7" s="126">
        <v>3525</v>
      </c>
      <c r="AU7" s="125">
        <v>227926270</v>
      </c>
      <c r="AV7" s="125">
        <v>0</v>
      </c>
      <c r="AW7" s="125">
        <f>AU7+AV7</f>
        <v>227926270</v>
      </c>
      <c r="AX7" s="125">
        <v>4245979938</v>
      </c>
      <c r="AY7" s="125">
        <v>0</v>
      </c>
      <c r="AZ7" s="127">
        <v>3525</v>
      </c>
      <c r="BA7" s="124" t="s">
        <v>81</v>
      </c>
      <c r="BB7" s="124" t="s">
        <v>81</v>
      </c>
      <c r="BC7" s="125" t="s">
        <v>81</v>
      </c>
      <c r="BD7" s="125" t="s">
        <v>81</v>
      </c>
      <c r="BE7" s="125" t="s">
        <v>81</v>
      </c>
      <c r="BF7" s="126" t="s">
        <v>81</v>
      </c>
      <c r="BG7" s="125">
        <v>0</v>
      </c>
      <c r="BH7" s="125">
        <v>40041182</v>
      </c>
      <c r="BI7" s="125">
        <f t="shared" si="4"/>
        <v>40041182</v>
      </c>
      <c r="BJ7" s="125">
        <v>0</v>
      </c>
      <c r="BK7" s="125">
        <v>0</v>
      </c>
      <c r="BL7" s="126">
        <v>100425</v>
      </c>
      <c r="BM7" s="125">
        <v>24099433</v>
      </c>
      <c r="BN7" s="125">
        <v>41317695</v>
      </c>
      <c r="BO7" s="125">
        <f t="shared" si="5"/>
        <v>65417128</v>
      </c>
      <c r="BP7" s="125">
        <v>0</v>
      </c>
      <c r="BQ7" s="125">
        <v>0</v>
      </c>
      <c r="BR7" s="126">
        <v>294386</v>
      </c>
      <c r="BS7" s="125">
        <v>1763593</v>
      </c>
      <c r="BT7" s="125">
        <v>34305426</v>
      </c>
      <c r="BU7" s="125">
        <f t="shared" si="6"/>
        <v>36069019</v>
      </c>
      <c r="BV7" s="125">
        <v>49721049</v>
      </c>
      <c r="BW7" s="125">
        <v>0</v>
      </c>
      <c r="BX7" s="126">
        <v>554726</v>
      </c>
      <c r="BY7" s="125">
        <v>1941653</v>
      </c>
      <c r="BZ7" s="125">
        <v>48262629</v>
      </c>
      <c r="CA7" s="125">
        <f t="shared" si="7"/>
        <v>50204282</v>
      </c>
      <c r="CB7" s="125">
        <v>83095436</v>
      </c>
      <c r="CC7" s="125">
        <v>0</v>
      </c>
      <c r="CD7" s="126">
        <v>757604</v>
      </c>
      <c r="CE7" s="125">
        <v>1151721</v>
      </c>
      <c r="CF7" s="125">
        <v>9686008</v>
      </c>
      <c r="CG7" s="125">
        <f t="shared" ref="CG7:CG12" si="15">CE7+CF7</f>
        <v>10837729</v>
      </c>
      <c r="CH7" s="125">
        <v>124218728</v>
      </c>
      <c r="CI7" s="125">
        <v>0</v>
      </c>
      <c r="CJ7" s="126">
        <v>892199</v>
      </c>
      <c r="CK7" s="125">
        <v>45117050</v>
      </c>
      <c r="CL7" s="125">
        <v>956706</v>
      </c>
      <c r="CM7" s="125">
        <f t="shared" ref="CM7:CM12" si="16">CK7+CL7</f>
        <v>46073756</v>
      </c>
      <c r="CN7" s="125">
        <v>124218728</v>
      </c>
      <c r="CO7" s="125">
        <v>0</v>
      </c>
      <c r="CP7" s="126">
        <v>1138203</v>
      </c>
      <c r="CQ7" s="125">
        <v>45248939</v>
      </c>
      <c r="CR7" s="125">
        <v>1785232</v>
      </c>
      <c r="CS7" s="125">
        <f t="shared" ref="CS7:CS12" si="17">CQ7+CR7</f>
        <v>47034171</v>
      </c>
      <c r="CT7" s="125">
        <v>124218728</v>
      </c>
      <c r="CU7" s="125">
        <v>0</v>
      </c>
      <c r="CV7" s="126">
        <v>2185099</v>
      </c>
      <c r="CW7" s="125">
        <v>131889</v>
      </c>
      <c r="CX7" s="125">
        <v>789950</v>
      </c>
      <c r="CY7" s="125">
        <f t="shared" si="8"/>
        <v>921839</v>
      </c>
      <c r="CZ7" s="125">
        <v>226101588</v>
      </c>
      <c r="DA7" s="125">
        <v>0</v>
      </c>
      <c r="DB7" s="127">
        <v>6295504</v>
      </c>
      <c r="DC7" s="125">
        <v>131889</v>
      </c>
      <c r="DD7" s="125">
        <v>541689</v>
      </c>
      <c r="DE7" s="125">
        <f>DC7+DD7</f>
        <v>673578</v>
      </c>
      <c r="DF7" s="125">
        <v>226101588</v>
      </c>
      <c r="DG7" s="125">
        <v>0</v>
      </c>
      <c r="DH7" s="127">
        <v>6543981</v>
      </c>
      <c r="DI7" s="125">
        <v>131889</v>
      </c>
      <c r="DJ7" s="125">
        <v>353528</v>
      </c>
      <c r="DK7" s="125">
        <f>DI7+DJ7</f>
        <v>485417</v>
      </c>
      <c r="DL7" s="125">
        <v>226101588</v>
      </c>
      <c r="DM7" s="125">
        <v>0</v>
      </c>
      <c r="DN7" s="127">
        <v>6741483</v>
      </c>
      <c r="DO7" s="197">
        <v>131889</v>
      </c>
      <c r="DP7" s="197">
        <v>217062</v>
      </c>
      <c r="DQ7" s="197">
        <f>DO7+DP7</f>
        <v>348951</v>
      </c>
      <c r="DR7" s="197">
        <v>226101588</v>
      </c>
      <c r="DS7" s="197">
        <v>0</v>
      </c>
      <c r="DT7" s="198">
        <v>6882262</v>
      </c>
      <c r="DU7" s="197">
        <v>131889</v>
      </c>
      <c r="DV7" s="197">
        <v>170360</v>
      </c>
      <c r="DW7" s="197">
        <f>DU7+DV7</f>
        <v>302249</v>
      </c>
      <c r="DX7" s="197">
        <v>226101588</v>
      </c>
      <c r="DY7" s="197">
        <v>0</v>
      </c>
      <c r="DZ7" s="198">
        <v>6932186</v>
      </c>
      <c r="EA7" s="197">
        <v>131889</v>
      </c>
      <c r="EB7" s="197">
        <v>168360</v>
      </c>
      <c r="EC7" s="197">
        <f>EA7+EB7</f>
        <v>300249</v>
      </c>
      <c r="ED7" s="197">
        <v>226101588</v>
      </c>
      <c r="EE7" s="197">
        <v>0</v>
      </c>
      <c r="EF7" s="198">
        <v>6934286</v>
      </c>
      <c r="EG7" s="197">
        <v>131889</v>
      </c>
      <c r="EH7" s="197">
        <v>149973</v>
      </c>
      <c r="EI7" s="197">
        <f>EG7+EH7</f>
        <v>281862</v>
      </c>
      <c r="EJ7" s="197">
        <v>226101588</v>
      </c>
      <c r="EK7" s="197">
        <v>0</v>
      </c>
      <c r="EL7" s="198">
        <v>7079966</v>
      </c>
      <c r="EM7" s="197">
        <v>0</v>
      </c>
      <c r="EN7" s="125">
        <v>0</v>
      </c>
      <c r="EO7" s="125">
        <f t="shared" si="9"/>
        <v>0</v>
      </c>
      <c r="EP7" s="125">
        <v>0</v>
      </c>
      <c r="EQ7" s="125">
        <v>0</v>
      </c>
      <c r="ER7" s="126">
        <v>0</v>
      </c>
      <c r="ES7" s="125">
        <v>0</v>
      </c>
      <c r="ET7" s="125">
        <v>322378</v>
      </c>
      <c r="EU7" s="125">
        <f t="shared" si="10"/>
        <v>322378</v>
      </c>
      <c r="EV7" s="125">
        <v>0</v>
      </c>
      <c r="EW7" s="125">
        <v>0</v>
      </c>
      <c r="EX7" s="126">
        <v>66</v>
      </c>
      <c r="EY7" s="125">
        <v>405458</v>
      </c>
      <c r="EZ7" s="125">
        <v>2930093</v>
      </c>
      <c r="FA7" s="125">
        <f t="shared" si="11"/>
        <v>3335551</v>
      </c>
      <c r="FB7" s="125">
        <v>670990</v>
      </c>
      <c r="FC7" s="125">
        <v>0</v>
      </c>
      <c r="FD7" s="126">
        <v>5663</v>
      </c>
      <c r="FE7" s="125">
        <v>4931830</v>
      </c>
      <c r="FF7" s="125">
        <v>24058140</v>
      </c>
      <c r="FG7" s="125">
        <f t="shared" si="12"/>
        <v>28989970</v>
      </c>
      <c r="FH7" s="125">
        <v>4865496</v>
      </c>
      <c r="FI7" s="125">
        <v>0</v>
      </c>
      <c r="FJ7" s="126">
        <v>13158</v>
      </c>
      <c r="FK7" s="125">
        <v>21356847</v>
      </c>
      <c r="FL7" s="125">
        <v>1743668</v>
      </c>
      <c r="FM7" s="125">
        <f t="shared" ref="FM7:FM12" si="18">FK7+FL7</f>
        <v>23100515</v>
      </c>
      <c r="FN7" s="125">
        <v>38097446</v>
      </c>
      <c r="FO7" s="125">
        <v>0</v>
      </c>
      <c r="FP7" s="126">
        <v>15000</v>
      </c>
      <c r="FQ7" s="125">
        <v>94760110</v>
      </c>
      <c r="FR7" s="125">
        <v>513797</v>
      </c>
      <c r="FS7" s="125">
        <f t="shared" ref="FS7:FS12" si="19">FQ7+FR7</f>
        <v>95273907</v>
      </c>
      <c r="FT7" s="125">
        <v>38097446</v>
      </c>
      <c r="FU7" s="125">
        <v>0</v>
      </c>
      <c r="FV7" s="126">
        <v>18276</v>
      </c>
      <c r="FW7" s="125">
        <v>94808673</v>
      </c>
      <c r="FX7" s="125">
        <v>333204</v>
      </c>
      <c r="FY7" s="125">
        <f t="shared" ref="FY7:FY12" si="20">FW7+FX7</f>
        <v>95141877</v>
      </c>
      <c r="FZ7" s="125">
        <v>38097446</v>
      </c>
      <c r="GA7" s="125">
        <v>0</v>
      </c>
      <c r="GB7" s="126">
        <v>26662</v>
      </c>
      <c r="GC7" s="125">
        <v>48563</v>
      </c>
      <c r="GD7" s="125">
        <v>218227</v>
      </c>
      <c r="GE7" s="125">
        <f t="shared" si="13"/>
        <v>266790</v>
      </c>
      <c r="GF7" s="125">
        <v>194764982</v>
      </c>
      <c r="GG7" s="125">
        <v>0</v>
      </c>
      <c r="GH7" s="127">
        <v>340318</v>
      </c>
      <c r="GI7" s="125">
        <v>0</v>
      </c>
      <c r="GJ7" s="125">
        <v>0</v>
      </c>
      <c r="GK7" s="125">
        <f>GI7+GJ7</f>
        <v>0</v>
      </c>
      <c r="GL7" s="125">
        <v>0</v>
      </c>
      <c r="GM7" s="125">
        <v>0</v>
      </c>
      <c r="GN7" s="126">
        <v>0</v>
      </c>
      <c r="GO7" s="125">
        <v>0</v>
      </c>
      <c r="GP7" s="125">
        <v>0</v>
      </c>
      <c r="GQ7" s="125">
        <f>GO7+GP7</f>
        <v>0</v>
      </c>
      <c r="GR7" s="125">
        <v>0</v>
      </c>
      <c r="GS7" s="125">
        <v>0</v>
      </c>
      <c r="GT7" s="126">
        <v>0</v>
      </c>
      <c r="GU7" s="125">
        <v>0</v>
      </c>
      <c r="GV7" s="125">
        <v>0</v>
      </c>
      <c r="GW7" s="125">
        <f>GU7+GV7</f>
        <v>0</v>
      </c>
      <c r="GX7" s="125">
        <v>0</v>
      </c>
      <c r="GY7" s="125">
        <v>0</v>
      </c>
      <c r="GZ7" s="126">
        <v>0</v>
      </c>
      <c r="HA7" s="125">
        <v>0</v>
      </c>
      <c r="HB7" s="125">
        <v>0</v>
      </c>
      <c r="HC7" s="125">
        <f t="shared" ref="HC7:HC12" si="21">HA7+HB7</f>
        <v>0</v>
      </c>
      <c r="HD7" s="125">
        <v>0</v>
      </c>
      <c r="HE7" s="125">
        <v>0</v>
      </c>
      <c r="HF7" s="126">
        <v>0</v>
      </c>
      <c r="HG7" s="125">
        <v>0</v>
      </c>
      <c r="HH7" s="125">
        <v>0</v>
      </c>
      <c r="HI7" s="125">
        <f t="shared" si="14"/>
        <v>0</v>
      </c>
      <c r="HJ7" s="125">
        <v>39728163</v>
      </c>
      <c r="HK7" s="125">
        <v>11415948</v>
      </c>
      <c r="HL7" s="125">
        <v>0</v>
      </c>
      <c r="HM7" s="165" t="s">
        <v>96</v>
      </c>
      <c r="HN7" s="163" t="s">
        <v>309</v>
      </c>
      <c r="HO7" s="17"/>
    </row>
    <row r="8" spans="1:223" ht="1.1499999999999999" hidden="1" customHeight="1" x14ac:dyDescent="0.15">
      <c r="A8" s="40"/>
      <c r="B8" s="36"/>
      <c r="C8" s="46"/>
      <c r="D8" s="75"/>
      <c r="E8" s="124"/>
      <c r="F8" s="124"/>
      <c r="G8" s="125"/>
      <c r="H8" s="125"/>
      <c r="I8" s="125"/>
      <c r="J8" s="126"/>
      <c r="K8" s="125"/>
      <c r="L8" s="125"/>
      <c r="M8" s="125"/>
      <c r="N8" s="125"/>
      <c r="O8" s="125"/>
      <c r="P8" s="126"/>
      <c r="Q8" s="125"/>
      <c r="R8" s="125"/>
      <c r="S8" s="125"/>
      <c r="T8" s="125"/>
      <c r="U8" s="125"/>
      <c r="V8" s="126"/>
      <c r="W8" s="125"/>
      <c r="X8" s="125"/>
      <c r="Y8" s="125"/>
      <c r="Z8" s="125"/>
      <c r="AA8" s="125"/>
      <c r="AB8" s="126"/>
      <c r="AC8" s="125"/>
      <c r="AD8" s="125"/>
      <c r="AE8" s="125"/>
      <c r="AF8" s="125"/>
      <c r="AG8" s="125"/>
      <c r="AH8" s="126"/>
      <c r="AI8" s="125"/>
      <c r="AJ8" s="125"/>
      <c r="AK8" s="125"/>
      <c r="AL8" s="125"/>
      <c r="AM8" s="125"/>
      <c r="AN8" s="126"/>
      <c r="AO8" s="125"/>
      <c r="AP8" s="125"/>
      <c r="AQ8" s="125"/>
      <c r="AR8" s="125"/>
      <c r="AS8" s="125"/>
      <c r="AT8" s="126"/>
      <c r="AU8" s="125"/>
      <c r="AV8" s="125"/>
      <c r="AW8" s="125"/>
      <c r="AX8" s="125"/>
      <c r="AY8" s="125"/>
      <c r="AZ8" s="127"/>
      <c r="BA8" s="124"/>
      <c r="BB8" s="124"/>
      <c r="BC8" s="125"/>
      <c r="BD8" s="125"/>
      <c r="BE8" s="125"/>
      <c r="BF8" s="126"/>
      <c r="BG8" s="125"/>
      <c r="BH8" s="125"/>
      <c r="BI8" s="125"/>
      <c r="BJ8" s="125"/>
      <c r="BK8" s="125"/>
      <c r="BL8" s="126"/>
      <c r="BM8" s="125"/>
      <c r="BN8" s="125"/>
      <c r="BO8" s="125"/>
      <c r="BP8" s="125"/>
      <c r="BQ8" s="125"/>
      <c r="BR8" s="126"/>
      <c r="BS8" s="125"/>
      <c r="BT8" s="125"/>
      <c r="BU8" s="125"/>
      <c r="BV8" s="125"/>
      <c r="BW8" s="125"/>
      <c r="BX8" s="126"/>
      <c r="BY8" s="125"/>
      <c r="BZ8" s="125"/>
      <c r="CA8" s="125"/>
      <c r="CB8" s="125"/>
      <c r="CC8" s="125"/>
      <c r="CD8" s="126"/>
      <c r="CE8" s="125"/>
      <c r="CF8" s="125"/>
      <c r="CG8" s="125"/>
      <c r="CH8" s="125"/>
      <c r="CI8" s="125"/>
      <c r="CJ8" s="126"/>
      <c r="CK8" s="125"/>
      <c r="CL8" s="125"/>
      <c r="CM8" s="125"/>
      <c r="CN8" s="125"/>
      <c r="CO8" s="125"/>
      <c r="CP8" s="126"/>
      <c r="CQ8" s="125"/>
      <c r="CR8" s="125"/>
      <c r="CS8" s="125"/>
      <c r="CT8" s="125"/>
      <c r="CU8" s="125"/>
      <c r="CV8" s="126"/>
      <c r="CW8" s="125"/>
      <c r="CX8" s="125"/>
      <c r="CY8" s="125"/>
      <c r="CZ8" s="125"/>
      <c r="DA8" s="125"/>
      <c r="DB8" s="127"/>
      <c r="DC8" s="125"/>
      <c r="DD8" s="125"/>
      <c r="DE8" s="125"/>
      <c r="DF8" s="125"/>
      <c r="DG8" s="125"/>
      <c r="DH8" s="127"/>
      <c r="DI8" s="125"/>
      <c r="DJ8" s="125"/>
      <c r="DK8" s="125"/>
      <c r="DL8" s="125"/>
      <c r="DM8" s="125"/>
      <c r="DN8" s="127"/>
      <c r="DO8" s="197"/>
      <c r="DP8" s="197"/>
      <c r="DQ8" s="197"/>
      <c r="DR8" s="197"/>
      <c r="DS8" s="197"/>
      <c r="DT8" s="198"/>
      <c r="DU8" s="197"/>
      <c r="DV8" s="197"/>
      <c r="DW8" s="197"/>
      <c r="DX8" s="197"/>
      <c r="DY8" s="197"/>
      <c r="DZ8" s="198"/>
      <c r="EA8" s="197"/>
      <c r="EB8" s="197"/>
      <c r="EC8" s="197"/>
      <c r="ED8" s="197"/>
      <c r="EE8" s="197"/>
      <c r="EF8" s="198"/>
      <c r="EG8" s="197"/>
      <c r="EH8" s="197"/>
      <c r="EI8" s="197"/>
      <c r="EJ8" s="197"/>
      <c r="EK8" s="197"/>
      <c r="EL8" s="198"/>
      <c r="EM8" s="197"/>
      <c r="EN8" s="125"/>
      <c r="EO8" s="125"/>
      <c r="EP8" s="125"/>
      <c r="EQ8" s="125"/>
      <c r="ER8" s="126"/>
      <c r="ES8" s="125"/>
      <c r="ET8" s="125"/>
      <c r="EU8" s="125"/>
      <c r="EV8" s="125"/>
      <c r="EW8" s="125"/>
      <c r="EX8" s="126"/>
      <c r="EY8" s="125"/>
      <c r="EZ8" s="125"/>
      <c r="FA8" s="125"/>
      <c r="FB8" s="125"/>
      <c r="FC8" s="125"/>
      <c r="FD8" s="126"/>
      <c r="FE8" s="125"/>
      <c r="FF8" s="125"/>
      <c r="FG8" s="125"/>
      <c r="FH8" s="125"/>
      <c r="FI8" s="125"/>
      <c r="FJ8" s="126"/>
      <c r="FK8" s="125"/>
      <c r="FL8" s="125"/>
      <c r="FM8" s="125"/>
      <c r="FN8" s="125"/>
      <c r="FO8" s="125"/>
      <c r="FP8" s="126"/>
      <c r="FQ8" s="125"/>
      <c r="FR8" s="125"/>
      <c r="FS8" s="125"/>
      <c r="FT8" s="125"/>
      <c r="FU8" s="125"/>
      <c r="FV8" s="126"/>
      <c r="FW8" s="125"/>
      <c r="FX8" s="125"/>
      <c r="FY8" s="125"/>
      <c r="FZ8" s="125"/>
      <c r="GA8" s="125"/>
      <c r="GB8" s="126"/>
      <c r="GC8" s="125"/>
      <c r="GD8" s="125"/>
      <c r="GE8" s="125"/>
      <c r="GF8" s="125"/>
      <c r="GG8" s="125"/>
      <c r="GH8" s="127"/>
      <c r="GI8" s="125"/>
      <c r="GJ8" s="125"/>
      <c r="GK8" s="125"/>
      <c r="GL8" s="125"/>
      <c r="GM8" s="125"/>
      <c r="GN8" s="126"/>
      <c r="GO8" s="125"/>
      <c r="GP8" s="125"/>
      <c r="GQ8" s="125"/>
      <c r="GR8" s="125"/>
      <c r="GS8" s="125"/>
      <c r="GT8" s="126"/>
      <c r="GU8" s="125"/>
      <c r="GV8" s="125"/>
      <c r="GW8" s="125"/>
      <c r="GX8" s="125"/>
      <c r="GY8" s="125"/>
      <c r="GZ8" s="126"/>
      <c r="HA8" s="125"/>
      <c r="HB8" s="125"/>
      <c r="HC8" s="125"/>
      <c r="HD8" s="125"/>
      <c r="HE8" s="125"/>
      <c r="HF8" s="126"/>
      <c r="HG8" s="125"/>
      <c r="HH8" s="125"/>
      <c r="HI8" s="125"/>
      <c r="HJ8" s="125"/>
      <c r="HK8" s="125"/>
      <c r="HL8" s="125"/>
      <c r="HM8" s="165"/>
      <c r="HO8" s="17"/>
    </row>
    <row r="9" spans="1:223" ht="17.100000000000001" customHeight="1" x14ac:dyDescent="0.15">
      <c r="A9" s="40" t="s">
        <v>348</v>
      </c>
      <c r="B9" s="36" t="s">
        <v>11</v>
      </c>
      <c r="C9" s="46">
        <v>2819626640</v>
      </c>
      <c r="D9" s="75">
        <v>2537663976</v>
      </c>
      <c r="E9" s="124">
        <v>2686250584</v>
      </c>
      <c r="F9" s="124">
        <v>135106817</v>
      </c>
      <c r="G9" s="125">
        <f t="shared" si="0"/>
        <v>2821357401</v>
      </c>
      <c r="H9" s="125">
        <v>0</v>
      </c>
      <c r="I9" s="125">
        <v>0</v>
      </c>
      <c r="J9" s="128">
        <v>2000</v>
      </c>
      <c r="K9" s="125">
        <v>2551675542</v>
      </c>
      <c r="L9" s="125">
        <v>218612850</v>
      </c>
      <c r="M9" s="125">
        <f t="shared" si="1"/>
        <v>2770288392</v>
      </c>
      <c r="N9" s="125">
        <v>118347827</v>
      </c>
      <c r="O9" s="125">
        <v>0</v>
      </c>
      <c r="P9" s="128">
        <v>3202</v>
      </c>
      <c r="Q9" s="125">
        <v>2419900486</v>
      </c>
      <c r="R9" s="125">
        <v>215478083</v>
      </c>
      <c r="S9" s="125">
        <f t="shared" si="2"/>
        <v>2635378569</v>
      </c>
      <c r="T9" s="125">
        <v>225215433</v>
      </c>
      <c r="U9" s="125">
        <v>0</v>
      </c>
      <c r="V9" s="128">
        <v>3361</v>
      </c>
      <c r="W9" s="125">
        <v>2269213954</v>
      </c>
      <c r="X9" s="125">
        <v>232162177</v>
      </c>
      <c r="Y9" s="125">
        <f t="shared" si="3"/>
        <v>2501376131</v>
      </c>
      <c r="Z9" s="125">
        <v>335397793</v>
      </c>
      <c r="AA9" s="125">
        <v>12664693</v>
      </c>
      <c r="AB9" s="128">
        <v>5501</v>
      </c>
      <c r="AC9" s="125">
        <v>2474437706</v>
      </c>
      <c r="AD9" s="125">
        <v>0</v>
      </c>
      <c r="AE9" s="125">
        <f t="shared" ref="AE9:AE12" si="22">AC9+AD9</f>
        <v>2474437706</v>
      </c>
      <c r="AF9" s="125">
        <v>412251354</v>
      </c>
      <c r="AG9" s="125">
        <v>12664693</v>
      </c>
      <c r="AH9" s="128">
        <v>5501</v>
      </c>
      <c r="AI9" s="125">
        <v>2209381356</v>
      </c>
      <c r="AJ9" s="125">
        <v>0</v>
      </c>
      <c r="AK9" s="125">
        <f t="shared" ref="AK9:AK13" si="23">AI9+AJ9</f>
        <v>2209381356</v>
      </c>
      <c r="AL9" s="125">
        <v>412259511</v>
      </c>
      <c r="AM9" s="125">
        <v>12664693</v>
      </c>
      <c r="AN9" s="128">
        <v>5501</v>
      </c>
      <c r="AO9" s="125">
        <v>2209381356</v>
      </c>
      <c r="AP9" s="125">
        <v>0</v>
      </c>
      <c r="AQ9" s="125">
        <f t="shared" ref="AQ9:AQ12" si="24">AO9+AP9</f>
        <v>2209381356</v>
      </c>
      <c r="AR9" s="125">
        <v>412259511</v>
      </c>
      <c r="AS9" s="125">
        <v>12664693</v>
      </c>
      <c r="AT9" s="128">
        <v>5501</v>
      </c>
      <c r="AU9" s="125">
        <v>187377092</v>
      </c>
      <c r="AV9" s="125">
        <v>0</v>
      </c>
      <c r="AW9" s="125">
        <f>AU9+AV9</f>
        <v>187377092</v>
      </c>
      <c r="AX9" s="125">
        <v>2425839655</v>
      </c>
      <c r="AY9" s="125">
        <v>12664693</v>
      </c>
      <c r="AZ9" s="127">
        <v>5501</v>
      </c>
      <c r="BA9" s="124" t="s">
        <v>81</v>
      </c>
      <c r="BB9" s="124" t="s">
        <v>81</v>
      </c>
      <c r="BC9" s="125" t="s">
        <v>81</v>
      </c>
      <c r="BD9" s="125" t="s">
        <v>81</v>
      </c>
      <c r="BE9" s="125" t="s">
        <v>81</v>
      </c>
      <c r="BF9" s="126" t="s">
        <v>81</v>
      </c>
      <c r="BG9" s="125">
        <v>0</v>
      </c>
      <c r="BH9" s="125">
        <v>12160430</v>
      </c>
      <c r="BI9" s="125">
        <f t="shared" si="4"/>
        <v>12160430</v>
      </c>
      <c r="BJ9" s="125">
        <v>0</v>
      </c>
      <c r="BK9" s="125">
        <v>0</v>
      </c>
      <c r="BL9" s="128">
        <v>15040</v>
      </c>
      <c r="BM9" s="125">
        <v>5770</v>
      </c>
      <c r="BN9" s="125">
        <v>7639667</v>
      </c>
      <c r="BO9" s="125">
        <f t="shared" si="5"/>
        <v>7645437</v>
      </c>
      <c r="BP9" s="125">
        <v>5710819</v>
      </c>
      <c r="BQ9" s="125">
        <v>0</v>
      </c>
      <c r="BR9" s="128">
        <v>75731</v>
      </c>
      <c r="BS9" s="125">
        <v>0</v>
      </c>
      <c r="BT9" s="125">
        <v>10946165</v>
      </c>
      <c r="BU9" s="125">
        <f t="shared" si="6"/>
        <v>10946165</v>
      </c>
      <c r="BV9" s="125">
        <v>9677815</v>
      </c>
      <c r="BW9" s="125">
        <v>0</v>
      </c>
      <c r="BX9" s="128">
        <v>193201</v>
      </c>
      <c r="BY9" s="125">
        <v>0</v>
      </c>
      <c r="BZ9" s="125">
        <v>49762697</v>
      </c>
      <c r="CA9" s="125">
        <f t="shared" si="7"/>
        <v>49762697</v>
      </c>
      <c r="CB9" s="125">
        <v>14083319</v>
      </c>
      <c r="CC9" s="125">
        <v>0</v>
      </c>
      <c r="CD9" s="128">
        <v>274250</v>
      </c>
      <c r="CE9" s="125">
        <v>96500</v>
      </c>
      <c r="CF9" s="125">
        <v>14862956</v>
      </c>
      <c r="CG9" s="125">
        <f t="shared" si="15"/>
        <v>14959456</v>
      </c>
      <c r="CH9" s="125">
        <v>38264507</v>
      </c>
      <c r="CI9" s="125">
        <v>0</v>
      </c>
      <c r="CJ9" s="128">
        <v>554124</v>
      </c>
      <c r="CK9" s="125">
        <v>18336639</v>
      </c>
      <c r="CL9" s="125">
        <v>1221064</v>
      </c>
      <c r="CM9" s="125">
        <f t="shared" si="16"/>
        <v>19557703</v>
      </c>
      <c r="CN9" s="125">
        <v>38264507</v>
      </c>
      <c r="CO9" s="125">
        <v>0</v>
      </c>
      <c r="CP9" s="128">
        <v>607524</v>
      </c>
      <c r="CQ9" s="125">
        <v>18447077</v>
      </c>
      <c r="CR9" s="125">
        <v>829824</v>
      </c>
      <c r="CS9" s="125">
        <f t="shared" si="17"/>
        <v>19276901</v>
      </c>
      <c r="CT9" s="125">
        <v>38264507</v>
      </c>
      <c r="CU9" s="125">
        <v>0</v>
      </c>
      <c r="CV9" s="128">
        <v>634119</v>
      </c>
      <c r="CW9" s="125">
        <v>0</v>
      </c>
      <c r="CX9" s="125">
        <v>507252</v>
      </c>
      <c r="CY9" s="125">
        <f t="shared" si="8"/>
        <v>507252</v>
      </c>
      <c r="CZ9" s="125">
        <v>64661871</v>
      </c>
      <c r="DA9" s="125">
        <v>0</v>
      </c>
      <c r="DB9" s="127">
        <v>654344</v>
      </c>
      <c r="DC9" s="125">
        <v>0</v>
      </c>
      <c r="DD9" s="125">
        <v>279207</v>
      </c>
      <c r="DE9" s="125">
        <f t="shared" ref="DE9:DE11" si="25">DC9+DD9</f>
        <v>279207</v>
      </c>
      <c r="DF9" s="125">
        <v>64661871</v>
      </c>
      <c r="DG9" s="125">
        <v>0</v>
      </c>
      <c r="DH9" s="127">
        <v>892436</v>
      </c>
      <c r="DI9" s="125">
        <v>0</v>
      </c>
      <c r="DJ9" s="125">
        <v>244913</v>
      </c>
      <c r="DK9" s="125">
        <f>DI9+DJ9</f>
        <v>244913</v>
      </c>
      <c r="DL9" s="125">
        <v>64661871</v>
      </c>
      <c r="DM9" s="125">
        <v>0</v>
      </c>
      <c r="DN9" s="127">
        <v>926730</v>
      </c>
      <c r="DO9" s="197">
        <v>0</v>
      </c>
      <c r="DP9" s="197">
        <v>144202</v>
      </c>
      <c r="DQ9" s="197">
        <f>DO9+DP9</f>
        <v>144202</v>
      </c>
      <c r="DR9" s="197">
        <v>64661871</v>
      </c>
      <c r="DS9" s="197">
        <v>0</v>
      </c>
      <c r="DT9" s="198">
        <v>1027613</v>
      </c>
      <c r="DU9" s="197">
        <v>0</v>
      </c>
      <c r="DV9" s="197">
        <v>92021</v>
      </c>
      <c r="DW9" s="197">
        <f>DU9+DV9</f>
        <v>92021</v>
      </c>
      <c r="DX9" s="197">
        <v>64661871</v>
      </c>
      <c r="DY9" s="197">
        <v>0</v>
      </c>
      <c r="DZ9" s="198">
        <v>1079794</v>
      </c>
      <c r="EA9" s="197">
        <v>0</v>
      </c>
      <c r="EB9" s="197">
        <v>82172</v>
      </c>
      <c r="EC9" s="197">
        <f>EA9+EB9</f>
        <v>82172</v>
      </c>
      <c r="ED9" s="197">
        <v>64661871</v>
      </c>
      <c r="EE9" s="197">
        <v>0</v>
      </c>
      <c r="EF9" s="198">
        <v>1089643</v>
      </c>
      <c r="EG9" s="197">
        <v>0</v>
      </c>
      <c r="EH9" s="197">
        <v>0</v>
      </c>
      <c r="EI9" s="197">
        <f>EG9+EH9</f>
        <v>0</v>
      </c>
      <c r="EJ9" s="197">
        <v>64661871</v>
      </c>
      <c r="EK9" s="197">
        <v>0</v>
      </c>
      <c r="EL9" s="198">
        <v>1171815</v>
      </c>
      <c r="EM9" s="197">
        <v>0</v>
      </c>
      <c r="EN9" s="125">
        <v>0</v>
      </c>
      <c r="EO9" s="125">
        <f t="shared" si="9"/>
        <v>0</v>
      </c>
      <c r="EP9" s="125">
        <v>0</v>
      </c>
      <c r="EQ9" s="125">
        <v>0</v>
      </c>
      <c r="ER9" s="128">
        <v>0</v>
      </c>
      <c r="ES9" s="125">
        <v>0</v>
      </c>
      <c r="ET9" s="125">
        <v>65676</v>
      </c>
      <c r="EU9" s="125">
        <f t="shared" si="10"/>
        <v>65676</v>
      </c>
      <c r="EV9" s="125">
        <v>0</v>
      </c>
      <c r="EW9" s="125">
        <v>0</v>
      </c>
      <c r="EX9" s="128">
        <v>0</v>
      </c>
      <c r="EY9" s="125">
        <v>485</v>
      </c>
      <c r="EZ9" s="125">
        <v>919500</v>
      </c>
      <c r="FA9" s="125">
        <f t="shared" si="11"/>
        <v>919985</v>
      </c>
      <c r="FB9" s="125">
        <v>303637</v>
      </c>
      <c r="FC9" s="125">
        <v>0</v>
      </c>
      <c r="FD9" s="128">
        <v>0</v>
      </c>
      <c r="FE9" s="125">
        <v>0</v>
      </c>
      <c r="FF9" s="125">
        <v>7612654</v>
      </c>
      <c r="FG9" s="125">
        <f t="shared" si="12"/>
        <v>7612654</v>
      </c>
      <c r="FH9" s="125">
        <v>984557</v>
      </c>
      <c r="FI9" s="125">
        <v>0</v>
      </c>
      <c r="FJ9" s="128">
        <v>0</v>
      </c>
      <c r="FK9" s="125">
        <v>239587</v>
      </c>
      <c r="FL9" s="125">
        <v>18054579</v>
      </c>
      <c r="FM9" s="125">
        <f t="shared" si="18"/>
        <v>18294166</v>
      </c>
      <c r="FN9" s="125">
        <v>4323957</v>
      </c>
      <c r="FO9" s="125">
        <v>0</v>
      </c>
      <c r="FP9" s="128">
        <v>64752</v>
      </c>
      <c r="FQ9" s="125">
        <v>14684802</v>
      </c>
      <c r="FR9" s="125">
        <v>871695</v>
      </c>
      <c r="FS9" s="125">
        <f t="shared" si="19"/>
        <v>15556497</v>
      </c>
      <c r="FT9" s="125">
        <v>4323957</v>
      </c>
      <c r="FU9" s="125">
        <v>0</v>
      </c>
      <c r="FV9" s="128">
        <v>177194</v>
      </c>
      <c r="FW9" s="125">
        <v>14719408</v>
      </c>
      <c r="FX9" s="125">
        <v>540880</v>
      </c>
      <c r="FY9" s="125">
        <f t="shared" si="20"/>
        <v>15260288</v>
      </c>
      <c r="FZ9" s="125">
        <v>4323957</v>
      </c>
      <c r="GA9" s="125">
        <v>0</v>
      </c>
      <c r="GB9" s="128">
        <v>275752</v>
      </c>
      <c r="GC9" s="125">
        <v>0</v>
      </c>
      <c r="GD9" s="125">
        <v>135453</v>
      </c>
      <c r="GE9" s="125">
        <f t="shared" si="13"/>
        <v>135453</v>
      </c>
      <c r="GF9" s="125">
        <v>24706979</v>
      </c>
      <c r="GG9" s="125">
        <v>0</v>
      </c>
      <c r="GH9" s="127">
        <v>1049793</v>
      </c>
      <c r="GI9" s="125">
        <v>23810625</v>
      </c>
      <c r="GJ9" s="125">
        <v>0</v>
      </c>
      <c r="GK9" s="125">
        <f>GI9+GJ9</f>
        <v>23810625</v>
      </c>
      <c r="GL9" s="125">
        <v>0</v>
      </c>
      <c r="GM9" s="125">
        <v>0</v>
      </c>
      <c r="GN9" s="128">
        <v>0</v>
      </c>
      <c r="GO9" s="125">
        <v>23648026</v>
      </c>
      <c r="GP9" s="125">
        <v>0</v>
      </c>
      <c r="GQ9" s="125">
        <f>GO9+GP9</f>
        <v>23648026</v>
      </c>
      <c r="GR9" s="125">
        <v>0</v>
      </c>
      <c r="GS9" s="125">
        <v>9169982</v>
      </c>
      <c r="GT9" s="128">
        <v>0</v>
      </c>
      <c r="GU9" s="125">
        <v>23648026</v>
      </c>
      <c r="GV9" s="125">
        <v>0</v>
      </c>
      <c r="GW9" s="125">
        <f>GU9+GV9</f>
        <v>23648026</v>
      </c>
      <c r="GX9" s="125">
        <v>0</v>
      </c>
      <c r="GY9" s="125">
        <v>27206668</v>
      </c>
      <c r="GZ9" s="128">
        <v>0</v>
      </c>
      <c r="HA9" s="125">
        <v>23648026</v>
      </c>
      <c r="HB9" s="125">
        <v>0</v>
      </c>
      <c r="HC9" s="125">
        <f t="shared" si="21"/>
        <v>23648026</v>
      </c>
      <c r="HD9" s="125">
        <v>0</v>
      </c>
      <c r="HE9" s="125">
        <v>38448502</v>
      </c>
      <c r="HF9" s="126">
        <v>0</v>
      </c>
      <c r="HG9" s="125">
        <v>0</v>
      </c>
      <c r="HH9" s="125">
        <v>0</v>
      </c>
      <c r="HI9" s="125">
        <f t="shared" si="14"/>
        <v>0</v>
      </c>
      <c r="HJ9" s="125">
        <v>23648026</v>
      </c>
      <c r="HK9" s="125">
        <v>60457401</v>
      </c>
      <c r="HL9" s="125">
        <v>0</v>
      </c>
      <c r="HM9" s="165" t="s">
        <v>98</v>
      </c>
      <c r="HN9" s="163" t="s">
        <v>312</v>
      </c>
      <c r="HO9" s="17"/>
    </row>
    <row r="10" spans="1:223" ht="17.100000000000001" customHeight="1" x14ac:dyDescent="0.15">
      <c r="A10" s="40" t="s">
        <v>348</v>
      </c>
      <c r="B10" s="36" t="s">
        <v>12</v>
      </c>
      <c r="C10" s="46">
        <v>2416277898</v>
      </c>
      <c r="D10" s="75">
        <v>2174650108</v>
      </c>
      <c r="E10" s="124">
        <v>2232035444</v>
      </c>
      <c r="F10" s="124">
        <v>200730708</v>
      </c>
      <c r="G10" s="125">
        <f t="shared" si="0"/>
        <v>2432766152</v>
      </c>
      <c r="H10" s="125">
        <v>0</v>
      </c>
      <c r="I10" s="125">
        <v>0</v>
      </c>
      <c r="J10" s="128">
        <v>0</v>
      </c>
      <c r="K10" s="125">
        <v>2215257469</v>
      </c>
      <c r="L10" s="125">
        <v>211123812</v>
      </c>
      <c r="M10" s="125">
        <f t="shared" si="1"/>
        <v>2426381281</v>
      </c>
      <c r="N10" s="125">
        <v>0</v>
      </c>
      <c r="O10" s="125">
        <v>0</v>
      </c>
      <c r="P10" s="128">
        <v>0</v>
      </c>
      <c r="Q10" s="125">
        <v>2185496062</v>
      </c>
      <c r="R10" s="125">
        <v>230840741</v>
      </c>
      <c r="S10" s="125">
        <f t="shared" si="2"/>
        <v>2416336803</v>
      </c>
      <c r="T10" s="125">
        <v>0</v>
      </c>
      <c r="U10" s="125">
        <v>0</v>
      </c>
      <c r="V10" s="128">
        <v>0</v>
      </c>
      <c r="W10" s="125">
        <v>1602189698</v>
      </c>
      <c r="X10" s="125">
        <v>213293289</v>
      </c>
      <c r="Y10" s="125">
        <f t="shared" si="3"/>
        <v>1815482987</v>
      </c>
      <c r="Z10" s="125">
        <v>567758394</v>
      </c>
      <c r="AA10" s="125">
        <v>0</v>
      </c>
      <c r="AB10" s="128">
        <v>0</v>
      </c>
      <c r="AC10" s="125">
        <v>1638291168</v>
      </c>
      <c r="AD10" s="125">
        <v>1970000</v>
      </c>
      <c r="AE10" s="125">
        <f t="shared" si="22"/>
        <v>1640261168</v>
      </c>
      <c r="AF10" s="125">
        <v>738261880</v>
      </c>
      <c r="AG10" s="125">
        <v>0</v>
      </c>
      <c r="AH10" s="128">
        <v>0</v>
      </c>
      <c r="AI10" s="125">
        <v>1540039191</v>
      </c>
      <c r="AJ10" s="125">
        <v>1970000</v>
      </c>
      <c r="AK10" s="125">
        <f t="shared" si="23"/>
        <v>1542009191</v>
      </c>
      <c r="AL10" s="125">
        <v>738261880</v>
      </c>
      <c r="AM10" s="125">
        <v>0</v>
      </c>
      <c r="AN10" s="128">
        <v>0</v>
      </c>
      <c r="AO10" s="125">
        <v>1407943659</v>
      </c>
      <c r="AP10" s="125">
        <v>1970000</v>
      </c>
      <c r="AQ10" s="125">
        <f t="shared" si="24"/>
        <v>1409913659</v>
      </c>
      <c r="AR10" s="125">
        <v>870357412</v>
      </c>
      <c r="AS10" s="125">
        <v>0</v>
      </c>
      <c r="AT10" s="128">
        <v>0</v>
      </c>
      <c r="AU10" s="125">
        <v>795601</v>
      </c>
      <c r="AV10" s="125">
        <v>0</v>
      </c>
      <c r="AW10" s="125">
        <f>AU10+AV10</f>
        <v>795601</v>
      </c>
      <c r="AX10" s="125">
        <v>2258521514</v>
      </c>
      <c r="AY10" s="125">
        <v>0</v>
      </c>
      <c r="AZ10" s="127">
        <v>0</v>
      </c>
      <c r="BA10" s="124" t="s">
        <v>81</v>
      </c>
      <c r="BB10" s="124" t="s">
        <v>81</v>
      </c>
      <c r="BC10" s="125" t="s">
        <v>81</v>
      </c>
      <c r="BD10" s="125" t="s">
        <v>81</v>
      </c>
      <c r="BE10" s="125" t="s">
        <v>81</v>
      </c>
      <c r="BF10" s="126" t="s">
        <v>81</v>
      </c>
      <c r="BG10" s="125">
        <v>0</v>
      </c>
      <c r="BH10" s="125">
        <v>9302402</v>
      </c>
      <c r="BI10" s="125">
        <f t="shared" si="4"/>
        <v>9302402</v>
      </c>
      <c r="BJ10" s="125">
        <v>0</v>
      </c>
      <c r="BK10" s="125">
        <v>0</v>
      </c>
      <c r="BL10" s="128">
        <v>0</v>
      </c>
      <c r="BM10" s="125">
        <v>7411755</v>
      </c>
      <c r="BN10" s="125">
        <v>20312441</v>
      </c>
      <c r="BO10" s="125">
        <f t="shared" si="5"/>
        <v>27724196</v>
      </c>
      <c r="BP10" s="125">
        <v>0</v>
      </c>
      <c r="BQ10" s="125">
        <v>0</v>
      </c>
      <c r="BR10" s="128">
        <v>0</v>
      </c>
      <c r="BS10" s="125">
        <v>15698709</v>
      </c>
      <c r="BT10" s="125">
        <v>19175903</v>
      </c>
      <c r="BU10" s="125">
        <f t="shared" si="6"/>
        <v>34874612</v>
      </c>
      <c r="BV10" s="125">
        <v>0</v>
      </c>
      <c r="BW10" s="125">
        <v>0</v>
      </c>
      <c r="BX10" s="128">
        <v>0</v>
      </c>
      <c r="BY10" s="125">
        <v>0</v>
      </c>
      <c r="BZ10" s="125">
        <v>23852661</v>
      </c>
      <c r="CA10" s="125">
        <f t="shared" si="7"/>
        <v>23852661</v>
      </c>
      <c r="CB10" s="125">
        <v>28577753</v>
      </c>
      <c r="CC10" s="125">
        <v>0</v>
      </c>
      <c r="CD10" s="128">
        <v>0</v>
      </c>
      <c r="CE10" s="125">
        <v>83759</v>
      </c>
      <c r="CF10" s="125">
        <v>13845427</v>
      </c>
      <c r="CG10" s="125">
        <f t="shared" si="15"/>
        <v>13929186</v>
      </c>
      <c r="CH10" s="125">
        <v>43371714</v>
      </c>
      <c r="CI10" s="125">
        <v>0</v>
      </c>
      <c r="CJ10" s="128">
        <v>0</v>
      </c>
      <c r="CK10" s="125">
        <v>22999923</v>
      </c>
      <c r="CL10" s="125">
        <v>5194483</v>
      </c>
      <c r="CM10" s="125">
        <f t="shared" si="16"/>
        <v>28194406</v>
      </c>
      <c r="CN10" s="125">
        <v>43371714</v>
      </c>
      <c r="CO10" s="125">
        <v>0</v>
      </c>
      <c r="CP10" s="128">
        <v>4250</v>
      </c>
      <c r="CQ10" s="125">
        <v>0</v>
      </c>
      <c r="CR10" s="125">
        <v>5417080</v>
      </c>
      <c r="CS10" s="125">
        <f t="shared" si="17"/>
        <v>5417080</v>
      </c>
      <c r="CT10" s="125">
        <v>66371637</v>
      </c>
      <c r="CU10" s="125">
        <v>0</v>
      </c>
      <c r="CV10" s="128">
        <v>5226</v>
      </c>
      <c r="CW10" s="125">
        <v>975671</v>
      </c>
      <c r="CX10" s="125">
        <v>1162481</v>
      </c>
      <c r="CY10" s="125">
        <f t="shared" si="8"/>
        <v>2138152</v>
      </c>
      <c r="CZ10" s="125">
        <v>98993939</v>
      </c>
      <c r="DA10" s="125">
        <v>0</v>
      </c>
      <c r="DB10" s="127">
        <v>84078</v>
      </c>
      <c r="DC10" s="125">
        <v>0</v>
      </c>
      <c r="DD10" s="125">
        <v>7054</v>
      </c>
      <c r="DE10" s="125">
        <f>DC10+DD10</f>
        <v>7054</v>
      </c>
      <c r="DF10" s="125">
        <v>98993939</v>
      </c>
      <c r="DG10" s="125">
        <v>0</v>
      </c>
      <c r="DH10" s="127">
        <v>109278</v>
      </c>
      <c r="DI10" s="125">
        <v>0</v>
      </c>
      <c r="DJ10" s="125">
        <v>233</v>
      </c>
      <c r="DK10" s="125">
        <f>DI10+DJ10</f>
        <v>233</v>
      </c>
      <c r="DL10" s="125">
        <v>98993939</v>
      </c>
      <c r="DM10" s="125">
        <v>0</v>
      </c>
      <c r="DN10" s="127">
        <v>109278</v>
      </c>
      <c r="DO10" s="197" t="s">
        <v>81</v>
      </c>
      <c r="DP10" s="197" t="s">
        <v>81</v>
      </c>
      <c r="DQ10" s="197" t="s">
        <v>81</v>
      </c>
      <c r="DR10" s="197" t="s">
        <v>81</v>
      </c>
      <c r="DS10" s="197" t="s">
        <v>81</v>
      </c>
      <c r="DT10" s="198" t="s">
        <v>81</v>
      </c>
      <c r="DU10" s="197" t="s">
        <v>81</v>
      </c>
      <c r="DV10" s="197" t="s">
        <v>81</v>
      </c>
      <c r="DW10" s="197" t="s">
        <v>81</v>
      </c>
      <c r="DX10" s="197" t="s">
        <v>81</v>
      </c>
      <c r="DY10" s="197" t="s">
        <v>81</v>
      </c>
      <c r="DZ10" s="198" t="s">
        <v>81</v>
      </c>
      <c r="EA10" s="197">
        <v>0</v>
      </c>
      <c r="EB10" s="197">
        <v>0</v>
      </c>
      <c r="EC10" s="197">
        <f>EA10+EB10</f>
        <v>0</v>
      </c>
      <c r="ED10" s="197">
        <v>98993939</v>
      </c>
      <c r="EE10" s="197">
        <v>0</v>
      </c>
      <c r="EF10" s="198">
        <v>109712</v>
      </c>
      <c r="EG10" s="197">
        <v>0</v>
      </c>
      <c r="EH10" s="197">
        <v>0</v>
      </c>
      <c r="EI10" s="197">
        <f>EG10+EH10</f>
        <v>0</v>
      </c>
      <c r="EJ10" s="197">
        <v>98993939</v>
      </c>
      <c r="EK10" s="197">
        <v>0</v>
      </c>
      <c r="EL10" s="198">
        <v>109712</v>
      </c>
      <c r="EM10" s="197">
        <v>0</v>
      </c>
      <c r="EN10" s="125">
        <v>0</v>
      </c>
      <c r="EO10" s="125">
        <f t="shared" si="9"/>
        <v>0</v>
      </c>
      <c r="EP10" s="125">
        <v>0</v>
      </c>
      <c r="EQ10" s="125">
        <v>0</v>
      </c>
      <c r="ER10" s="128">
        <v>0</v>
      </c>
      <c r="ES10" s="125">
        <v>0</v>
      </c>
      <c r="ET10" s="125">
        <v>0</v>
      </c>
      <c r="EU10" s="125">
        <f t="shared" si="10"/>
        <v>0</v>
      </c>
      <c r="EV10" s="125">
        <v>0</v>
      </c>
      <c r="EW10" s="125">
        <v>0</v>
      </c>
      <c r="EX10" s="128">
        <v>0</v>
      </c>
      <c r="EY10" s="125">
        <v>287848</v>
      </c>
      <c r="EZ10" s="125">
        <v>2158</v>
      </c>
      <c r="FA10" s="125">
        <f t="shared" si="11"/>
        <v>290006</v>
      </c>
      <c r="FB10" s="125">
        <v>0</v>
      </c>
      <c r="FC10" s="125">
        <v>0</v>
      </c>
      <c r="FD10" s="128">
        <v>0</v>
      </c>
      <c r="FE10" s="125">
        <v>0</v>
      </c>
      <c r="FF10" s="125">
        <v>2105194</v>
      </c>
      <c r="FG10" s="125">
        <f t="shared" si="12"/>
        <v>2105194</v>
      </c>
      <c r="FH10" s="125">
        <v>752006</v>
      </c>
      <c r="FI10" s="125">
        <v>0</v>
      </c>
      <c r="FJ10" s="128">
        <v>0</v>
      </c>
      <c r="FK10" s="125">
        <v>15815</v>
      </c>
      <c r="FL10" s="125">
        <v>5134484</v>
      </c>
      <c r="FM10" s="125">
        <f t="shared" si="18"/>
        <v>5150299</v>
      </c>
      <c r="FN10" s="125">
        <v>5561462</v>
      </c>
      <c r="FO10" s="125">
        <v>0</v>
      </c>
      <c r="FP10" s="128">
        <v>0</v>
      </c>
      <c r="FQ10" s="125">
        <v>23605709</v>
      </c>
      <c r="FR10" s="125">
        <v>473880</v>
      </c>
      <c r="FS10" s="125">
        <f t="shared" si="19"/>
        <v>24079589</v>
      </c>
      <c r="FT10" s="125">
        <v>5561462</v>
      </c>
      <c r="FU10" s="125">
        <v>0</v>
      </c>
      <c r="FV10" s="128">
        <v>0</v>
      </c>
      <c r="FW10" s="125">
        <v>0</v>
      </c>
      <c r="FX10" s="125">
        <v>155515</v>
      </c>
      <c r="FY10" s="125">
        <f t="shared" si="20"/>
        <v>155515</v>
      </c>
      <c r="FZ10" s="125">
        <v>29167171</v>
      </c>
      <c r="GA10" s="125">
        <v>0</v>
      </c>
      <c r="GB10" s="128">
        <v>0</v>
      </c>
      <c r="GC10" s="125">
        <v>698870</v>
      </c>
      <c r="GD10" s="125">
        <v>410076</v>
      </c>
      <c r="GE10" s="125">
        <f t="shared" si="13"/>
        <v>1108946</v>
      </c>
      <c r="GF10" s="125">
        <v>46715521</v>
      </c>
      <c r="GG10" s="125">
        <v>0</v>
      </c>
      <c r="GH10" s="127">
        <v>0</v>
      </c>
      <c r="GI10" s="125">
        <v>0</v>
      </c>
      <c r="GJ10" s="125">
        <v>0</v>
      </c>
      <c r="GK10" s="125">
        <f t="shared" ref="GK10:GK17" si="26">GI10+GJ10</f>
        <v>0</v>
      </c>
      <c r="GL10" s="125">
        <v>0</v>
      </c>
      <c r="GM10" s="125">
        <v>0</v>
      </c>
      <c r="GN10" s="128">
        <v>0</v>
      </c>
      <c r="GO10" s="125">
        <v>0</v>
      </c>
      <c r="GP10" s="125">
        <v>0</v>
      </c>
      <c r="GQ10" s="125">
        <f t="shared" ref="GQ10:GQ17" si="27">GO10+GP10</f>
        <v>0</v>
      </c>
      <c r="GR10" s="125">
        <v>0</v>
      </c>
      <c r="GS10" s="125">
        <v>0</v>
      </c>
      <c r="GT10" s="128">
        <v>0</v>
      </c>
      <c r="GU10" s="125">
        <v>0</v>
      </c>
      <c r="GV10" s="125">
        <v>0</v>
      </c>
      <c r="GW10" s="125">
        <f>GU10+GV10</f>
        <v>0</v>
      </c>
      <c r="GX10" s="125">
        <v>0</v>
      </c>
      <c r="GY10" s="125">
        <v>0</v>
      </c>
      <c r="GZ10" s="128">
        <v>0</v>
      </c>
      <c r="HA10" s="125">
        <v>0</v>
      </c>
      <c r="HB10" s="125">
        <v>0</v>
      </c>
      <c r="HC10" s="125">
        <f t="shared" si="21"/>
        <v>0</v>
      </c>
      <c r="HD10" s="125">
        <v>0</v>
      </c>
      <c r="HE10" s="125">
        <v>0</v>
      </c>
      <c r="HF10" s="126">
        <v>0</v>
      </c>
      <c r="HG10" s="125">
        <v>0</v>
      </c>
      <c r="HH10" s="125">
        <v>0</v>
      </c>
      <c r="HI10" s="125">
        <f t="shared" si="14"/>
        <v>0</v>
      </c>
      <c r="HJ10" s="125">
        <v>75276599</v>
      </c>
      <c r="HK10" s="125">
        <v>9742901</v>
      </c>
      <c r="HL10" s="125">
        <v>0</v>
      </c>
      <c r="HM10" s="165"/>
      <c r="HN10" s="47"/>
      <c r="HO10" s="17"/>
    </row>
    <row r="11" spans="1:223" ht="17.100000000000001" customHeight="1" x14ac:dyDescent="0.15">
      <c r="A11" s="40" t="s">
        <v>348</v>
      </c>
      <c r="B11" s="36" t="s">
        <v>164</v>
      </c>
      <c r="C11" s="46">
        <v>1666195929</v>
      </c>
      <c r="D11" s="75">
        <v>1499576336</v>
      </c>
      <c r="E11" s="124">
        <v>1521385490</v>
      </c>
      <c r="F11" s="124">
        <v>134980481</v>
      </c>
      <c r="G11" s="125">
        <f t="shared" si="0"/>
        <v>1656365971</v>
      </c>
      <c r="H11" s="125">
        <v>0</v>
      </c>
      <c r="I11" s="125">
        <v>0</v>
      </c>
      <c r="J11" s="128">
        <v>164</v>
      </c>
      <c r="K11" s="125">
        <v>1363394375</v>
      </c>
      <c r="L11" s="125">
        <v>127364288</v>
      </c>
      <c r="M11" s="125">
        <f t="shared" si="1"/>
        <v>1490758663</v>
      </c>
      <c r="N11" s="125">
        <v>163437167</v>
      </c>
      <c r="O11" s="125">
        <v>0</v>
      </c>
      <c r="P11" s="128">
        <v>661</v>
      </c>
      <c r="Q11" s="125">
        <v>1242157685</v>
      </c>
      <c r="R11" s="125">
        <v>119143623</v>
      </c>
      <c r="S11" s="125">
        <f t="shared" si="2"/>
        <v>1361301308</v>
      </c>
      <c r="T11" s="125">
        <v>274433603</v>
      </c>
      <c r="U11" s="125">
        <v>0</v>
      </c>
      <c r="V11" s="128">
        <v>714</v>
      </c>
      <c r="W11" s="125">
        <v>1110942733</v>
      </c>
      <c r="X11" s="125">
        <v>158087693</v>
      </c>
      <c r="Y11" s="125">
        <f t="shared" si="3"/>
        <v>1269030426</v>
      </c>
      <c r="Z11" s="125">
        <v>380311687</v>
      </c>
      <c r="AA11" s="125">
        <v>0</v>
      </c>
      <c r="AB11" s="128">
        <v>722</v>
      </c>
      <c r="AC11" s="125">
        <v>1238188048</v>
      </c>
      <c r="AD11" s="125">
        <v>0</v>
      </c>
      <c r="AE11" s="125">
        <f t="shared" si="22"/>
        <v>1238188048</v>
      </c>
      <c r="AF11" s="125">
        <v>485501839</v>
      </c>
      <c r="AG11" s="125">
        <v>0</v>
      </c>
      <c r="AH11" s="128">
        <v>722</v>
      </c>
      <c r="AI11" s="125">
        <v>1152497781</v>
      </c>
      <c r="AJ11" s="125">
        <v>0</v>
      </c>
      <c r="AK11" s="125">
        <f t="shared" si="23"/>
        <v>1152497781</v>
      </c>
      <c r="AL11" s="125">
        <v>485501839</v>
      </c>
      <c r="AM11" s="125">
        <v>0</v>
      </c>
      <c r="AN11" s="128">
        <v>722</v>
      </c>
      <c r="AO11" s="125">
        <v>1159497781</v>
      </c>
      <c r="AP11" s="125">
        <v>0</v>
      </c>
      <c r="AQ11" s="125">
        <f t="shared" si="24"/>
        <v>1159497781</v>
      </c>
      <c r="AR11" s="125">
        <v>485501839</v>
      </c>
      <c r="AS11" s="125">
        <v>0</v>
      </c>
      <c r="AT11" s="128">
        <v>722</v>
      </c>
      <c r="AU11" s="125">
        <v>16062657</v>
      </c>
      <c r="AV11" s="125">
        <v>0</v>
      </c>
      <c r="AW11" s="125">
        <f>AU11+AV11</f>
        <v>16062657</v>
      </c>
      <c r="AX11" s="125">
        <v>1568312827</v>
      </c>
      <c r="AY11" s="125">
        <v>0</v>
      </c>
      <c r="AZ11" s="127">
        <v>722</v>
      </c>
      <c r="BA11" s="124" t="s">
        <v>81</v>
      </c>
      <c r="BB11" s="124" t="s">
        <v>81</v>
      </c>
      <c r="BC11" s="125" t="s">
        <v>81</v>
      </c>
      <c r="BD11" s="125" t="s">
        <v>81</v>
      </c>
      <c r="BE11" s="125" t="s">
        <v>81</v>
      </c>
      <c r="BF11" s="126" t="s">
        <v>81</v>
      </c>
      <c r="BG11" s="125">
        <v>1205389</v>
      </c>
      <c r="BH11" s="125">
        <v>18937930</v>
      </c>
      <c r="BI11" s="125">
        <f t="shared" si="4"/>
        <v>20143319</v>
      </c>
      <c r="BJ11" s="125">
        <v>0</v>
      </c>
      <c r="BK11" s="125">
        <v>0</v>
      </c>
      <c r="BL11" s="128">
        <v>0</v>
      </c>
      <c r="BM11" s="125">
        <v>20401656</v>
      </c>
      <c r="BN11" s="125">
        <v>16088670</v>
      </c>
      <c r="BO11" s="125">
        <f t="shared" si="5"/>
        <v>36490326</v>
      </c>
      <c r="BP11" s="125">
        <v>0</v>
      </c>
      <c r="BQ11" s="125">
        <v>0</v>
      </c>
      <c r="BR11" s="128">
        <v>0</v>
      </c>
      <c r="BS11" s="125">
        <v>3006333</v>
      </c>
      <c r="BT11" s="125">
        <v>13561393</v>
      </c>
      <c r="BU11" s="125">
        <f t="shared" si="6"/>
        <v>16567726</v>
      </c>
      <c r="BV11" s="125">
        <v>25886418</v>
      </c>
      <c r="BW11" s="125">
        <v>0</v>
      </c>
      <c r="BX11" s="128">
        <v>0</v>
      </c>
      <c r="BY11" s="125">
        <v>5771126</v>
      </c>
      <c r="BZ11" s="125">
        <v>27447064</v>
      </c>
      <c r="CA11" s="125">
        <f t="shared" si="7"/>
        <v>33218190</v>
      </c>
      <c r="CB11" s="125">
        <v>38060034</v>
      </c>
      <c r="CC11" s="125">
        <v>0</v>
      </c>
      <c r="CD11" s="128">
        <v>0</v>
      </c>
      <c r="CE11" s="125">
        <v>4038721</v>
      </c>
      <c r="CF11" s="125">
        <v>24241347</v>
      </c>
      <c r="CG11" s="125">
        <f t="shared" si="15"/>
        <v>28280068</v>
      </c>
      <c r="CH11" s="125">
        <v>58661441</v>
      </c>
      <c r="CI11" s="125">
        <v>0</v>
      </c>
      <c r="CJ11" s="128">
        <v>0</v>
      </c>
      <c r="CK11" s="125">
        <v>37935571</v>
      </c>
      <c r="CL11" s="125">
        <v>5131953</v>
      </c>
      <c r="CM11" s="125">
        <f t="shared" si="16"/>
        <v>43067524</v>
      </c>
      <c r="CN11" s="125">
        <v>58661441</v>
      </c>
      <c r="CO11" s="125">
        <v>0</v>
      </c>
      <c r="CP11" s="128">
        <v>5309</v>
      </c>
      <c r="CQ11" s="125">
        <v>38265228</v>
      </c>
      <c r="CR11" s="125">
        <v>3113623</v>
      </c>
      <c r="CS11" s="125">
        <f t="shared" si="17"/>
        <v>41378851</v>
      </c>
      <c r="CT11" s="125">
        <v>58661441</v>
      </c>
      <c r="CU11" s="125">
        <v>0</v>
      </c>
      <c r="CV11" s="128">
        <v>5738</v>
      </c>
      <c r="CW11" s="125">
        <v>13844266</v>
      </c>
      <c r="CX11" s="125">
        <v>938255</v>
      </c>
      <c r="CY11" s="125">
        <f t="shared" si="8"/>
        <v>14782521</v>
      </c>
      <c r="CZ11" s="125">
        <v>105824516</v>
      </c>
      <c r="DA11" s="125">
        <v>0</v>
      </c>
      <c r="DB11" s="127">
        <v>191456</v>
      </c>
      <c r="DC11" s="125">
        <v>0</v>
      </c>
      <c r="DD11" s="125">
        <v>4522</v>
      </c>
      <c r="DE11" s="125">
        <f t="shared" si="25"/>
        <v>4522</v>
      </c>
      <c r="DF11" s="125">
        <v>105824516</v>
      </c>
      <c r="DG11" s="125">
        <v>0</v>
      </c>
      <c r="DH11" s="127">
        <v>274596</v>
      </c>
      <c r="DI11" s="125">
        <v>0</v>
      </c>
      <c r="DJ11" s="125">
        <v>1343</v>
      </c>
      <c r="DK11" s="125">
        <f>DI11+DJ11</f>
        <v>1343</v>
      </c>
      <c r="DL11" s="125">
        <v>105824516</v>
      </c>
      <c r="DM11" s="125">
        <v>0</v>
      </c>
      <c r="DN11" s="127">
        <v>274596</v>
      </c>
      <c r="DO11" s="197">
        <v>1475</v>
      </c>
      <c r="DP11" s="197">
        <v>1737</v>
      </c>
      <c r="DQ11" s="197">
        <f>DO11+DP11</f>
        <v>3212</v>
      </c>
      <c r="DR11" s="197">
        <v>105824516</v>
      </c>
      <c r="DS11" s="197">
        <v>0</v>
      </c>
      <c r="DT11" s="198">
        <v>274696</v>
      </c>
      <c r="DU11" s="197">
        <v>1475</v>
      </c>
      <c r="DV11" s="197">
        <v>1737</v>
      </c>
      <c r="DW11" s="197">
        <f>DU11+DV11</f>
        <v>3212</v>
      </c>
      <c r="DX11" s="197">
        <v>105824516</v>
      </c>
      <c r="DY11" s="197">
        <v>0</v>
      </c>
      <c r="DZ11" s="198">
        <v>274696</v>
      </c>
      <c r="EA11" s="197">
        <v>1475</v>
      </c>
      <c r="EB11" s="197">
        <v>1737</v>
      </c>
      <c r="EC11" s="197">
        <f>EA11+EB11</f>
        <v>3212</v>
      </c>
      <c r="ED11" s="197">
        <v>105824516</v>
      </c>
      <c r="EE11" s="197">
        <v>0</v>
      </c>
      <c r="EF11" s="198">
        <v>274696</v>
      </c>
      <c r="EG11" s="197">
        <v>1475</v>
      </c>
      <c r="EH11" s="197">
        <v>1737</v>
      </c>
      <c r="EI11" s="197">
        <f>EG11+EH11</f>
        <v>3212</v>
      </c>
      <c r="EJ11" s="197">
        <v>105824516</v>
      </c>
      <c r="EK11" s="197">
        <v>0</v>
      </c>
      <c r="EL11" s="198">
        <v>274696</v>
      </c>
      <c r="EM11" s="197">
        <v>0</v>
      </c>
      <c r="EN11" s="125">
        <v>0</v>
      </c>
      <c r="EO11" s="125">
        <f t="shared" si="9"/>
        <v>0</v>
      </c>
      <c r="EP11" s="125">
        <v>0</v>
      </c>
      <c r="EQ11" s="125">
        <v>0</v>
      </c>
      <c r="ER11" s="128">
        <v>0</v>
      </c>
      <c r="ES11" s="125">
        <v>77273</v>
      </c>
      <c r="ET11" s="125">
        <v>54097</v>
      </c>
      <c r="EU11" s="125">
        <f t="shared" si="10"/>
        <v>131370</v>
      </c>
      <c r="EV11" s="125">
        <v>0</v>
      </c>
      <c r="EW11" s="125">
        <v>0</v>
      </c>
      <c r="EX11" s="128">
        <v>0</v>
      </c>
      <c r="EY11" s="125">
        <v>108989</v>
      </c>
      <c r="EZ11" s="125">
        <v>1742544</v>
      </c>
      <c r="FA11" s="125">
        <f t="shared" si="11"/>
        <v>1851533</v>
      </c>
      <c r="FB11" s="125">
        <v>44240</v>
      </c>
      <c r="FC11" s="125">
        <v>0</v>
      </c>
      <c r="FD11" s="128">
        <v>11</v>
      </c>
      <c r="FE11" s="125">
        <v>207575</v>
      </c>
      <c r="FF11" s="125">
        <v>8996192</v>
      </c>
      <c r="FG11" s="125">
        <f t="shared" si="12"/>
        <v>9203767</v>
      </c>
      <c r="FH11" s="125">
        <v>3616781</v>
      </c>
      <c r="FI11" s="125">
        <v>0</v>
      </c>
      <c r="FJ11" s="128">
        <v>11</v>
      </c>
      <c r="FK11" s="125">
        <v>263681</v>
      </c>
      <c r="FL11" s="125">
        <v>2137486</v>
      </c>
      <c r="FM11" s="125">
        <f t="shared" si="18"/>
        <v>2401167</v>
      </c>
      <c r="FN11" s="125">
        <v>10452283</v>
      </c>
      <c r="FO11" s="125">
        <v>0</v>
      </c>
      <c r="FP11" s="128">
        <v>11</v>
      </c>
      <c r="FQ11" s="125">
        <v>14969674</v>
      </c>
      <c r="FR11" s="125">
        <v>617596</v>
      </c>
      <c r="FS11" s="125">
        <f t="shared" si="19"/>
        <v>15587270</v>
      </c>
      <c r="FT11" s="125">
        <v>10452283</v>
      </c>
      <c r="FU11" s="125">
        <v>0</v>
      </c>
      <c r="FV11" s="128">
        <v>850</v>
      </c>
      <c r="FW11" s="125">
        <v>14975156</v>
      </c>
      <c r="FX11" s="125">
        <v>490466</v>
      </c>
      <c r="FY11" s="125">
        <f t="shared" si="20"/>
        <v>15465622</v>
      </c>
      <c r="FZ11" s="125">
        <v>10452283</v>
      </c>
      <c r="GA11" s="125">
        <v>0</v>
      </c>
      <c r="GB11" s="128">
        <v>910</v>
      </c>
      <c r="GC11" s="125">
        <v>1842444</v>
      </c>
      <c r="GD11" s="125">
        <v>328636</v>
      </c>
      <c r="GE11" s="125">
        <f t="shared" si="13"/>
        <v>2171080</v>
      </c>
      <c r="GF11" s="125">
        <v>65062121</v>
      </c>
      <c r="GG11" s="125">
        <v>0</v>
      </c>
      <c r="GH11" s="127">
        <v>3525</v>
      </c>
      <c r="GI11" s="125">
        <v>0</v>
      </c>
      <c r="GJ11" s="125">
        <v>0</v>
      </c>
      <c r="GK11" s="125">
        <f t="shared" si="26"/>
        <v>0</v>
      </c>
      <c r="GL11" s="125">
        <v>0</v>
      </c>
      <c r="GM11" s="125">
        <v>0</v>
      </c>
      <c r="GN11" s="128">
        <v>0</v>
      </c>
      <c r="GO11" s="125">
        <v>0</v>
      </c>
      <c r="GP11" s="125">
        <v>0</v>
      </c>
      <c r="GQ11" s="125">
        <f t="shared" si="27"/>
        <v>0</v>
      </c>
      <c r="GR11" s="125">
        <v>0</v>
      </c>
      <c r="GS11" s="125">
        <v>0</v>
      </c>
      <c r="GT11" s="128">
        <v>0</v>
      </c>
      <c r="GU11" s="125">
        <v>0</v>
      </c>
      <c r="GV11" s="125">
        <v>0</v>
      </c>
      <c r="GW11" s="125">
        <f t="shared" ref="GW11:GW17" si="28">GU11+GV11</f>
        <v>0</v>
      </c>
      <c r="GX11" s="125">
        <v>0</v>
      </c>
      <c r="GY11" s="125">
        <v>0</v>
      </c>
      <c r="GZ11" s="128">
        <v>0</v>
      </c>
      <c r="HA11" s="125">
        <v>0</v>
      </c>
      <c r="HB11" s="125">
        <v>0</v>
      </c>
      <c r="HC11" s="125">
        <f t="shared" si="21"/>
        <v>0</v>
      </c>
      <c r="HD11" s="125">
        <v>0</v>
      </c>
      <c r="HE11" s="125">
        <v>0</v>
      </c>
      <c r="HF11" s="126">
        <v>0</v>
      </c>
      <c r="HG11" s="125">
        <v>0</v>
      </c>
      <c r="HH11" s="125">
        <v>0</v>
      </c>
      <c r="HI11" s="125">
        <f t="shared" si="14"/>
        <v>0</v>
      </c>
      <c r="HJ11" s="125">
        <v>52780585</v>
      </c>
      <c r="HK11" s="125">
        <v>3417275</v>
      </c>
      <c r="HL11" s="125">
        <v>0</v>
      </c>
      <c r="HM11" s="165" t="s">
        <v>99</v>
      </c>
      <c r="HN11" s="163" t="s">
        <v>311</v>
      </c>
      <c r="HO11" s="17"/>
    </row>
    <row r="12" spans="1:223" ht="18.75" customHeight="1" x14ac:dyDescent="0.15">
      <c r="A12" s="40" t="s">
        <v>348</v>
      </c>
      <c r="B12" s="36" t="s">
        <v>265</v>
      </c>
      <c r="C12" s="46">
        <v>1001262141</v>
      </c>
      <c r="D12" s="75">
        <v>901135927</v>
      </c>
      <c r="E12" s="124">
        <v>924505409</v>
      </c>
      <c r="F12" s="124">
        <v>80858465</v>
      </c>
      <c r="G12" s="125">
        <f t="shared" si="0"/>
        <v>1005363874</v>
      </c>
      <c r="H12" s="125">
        <v>0</v>
      </c>
      <c r="I12" s="125">
        <v>0</v>
      </c>
      <c r="J12" s="128">
        <v>0</v>
      </c>
      <c r="K12" s="125">
        <v>842767016</v>
      </c>
      <c r="L12" s="125">
        <v>85495450</v>
      </c>
      <c r="M12" s="125">
        <f t="shared" si="1"/>
        <v>928262466</v>
      </c>
      <c r="N12" s="125">
        <v>83512630</v>
      </c>
      <c r="O12" s="125">
        <v>0</v>
      </c>
      <c r="P12" s="128">
        <v>0</v>
      </c>
      <c r="Q12" s="125">
        <v>626814684</v>
      </c>
      <c r="R12" s="125">
        <v>115303838</v>
      </c>
      <c r="S12" s="125">
        <f t="shared" si="2"/>
        <v>742118522</v>
      </c>
      <c r="T12" s="125">
        <v>287982275</v>
      </c>
      <c r="U12" s="125">
        <v>0</v>
      </c>
      <c r="V12" s="128">
        <v>500</v>
      </c>
      <c r="W12" s="125">
        <v>533219656</v>
      </c>
      <c r="X12" s="125">
        <v>151872020</v>
      </c>
      <c r="Y12" s="125">
        <f t="shared" si="3"/>
        <v>685091676</v>
      </c>
      <c r="Z12" s="125">
        <v>372393398</v>
      </c>
      <c r="AA12" s="125">
        <v>0</v>
      </c>
      <c r="AB12" s="128">
        <v>3979</v>
      </c>
      <c r="AC12" s="125">
        <v>542673011</v>
      </c>
      <c r="AD12" s="125">
        <v>0</v>
      </c>
      <c r="AE12" s="125">
        <f t="shared" si="22"/>
        <v>542673011</v>
      </c>
      <c r="AF12" s="125">
        <v>560130340</v>
      </c>
      <c r="AG12" s="125">
        <v>0</v>
      </c>
      <c r="AH12" s="128">
        <v>3979</v>
      </c>
      <c r="AI12" s="125">
        <v>363216637</v>
      </c>
      <c r="AJ12" s="125">
        <v>25807</v>
      </c>
      <c r="AK12" s="125">
        <f t="shared" si="23"/>
        <v>363242444</v>
      </c>
      <c r="AL12" s="125">
        <v>584952218</v>
      </c>
      <c r="AM12" s="125">
        <v>0</v>
      </c>
      <c r="AN12" s="128">
        <v>11430</v>
      </c>
      <c r="AO12" s="125">
        <v>172035039</v>
      </c>
      <c r="AP12" s="125">
        <v>45628</v>
      </c>
      <c r="AQ12" s="125">
        <f t="shared" si="24"/>
        <v>172080667</v>
      </c>
      <c r="AR12" s="125">
        <v>776133816</v>
      </c>
      <c r="AS12" s="125">
        <v>0</v>
      </c>
      <c r="AT12" s="128">
        <v>11430</v>
      </c>
      <c r="AU12" s="125">
        <v>19821</v>
      </c>
      <c r="AV12" s="125">
        <v>0</v>
      </c>
      <c r="AW12" s="125">
        <v>19821</v>
      </c>
      <c r="AX12" s="125">
        <v>928949317</v>
      </c>
      <c r="AY12" s="125">
        <v>2068039</v>
      </c>
      <c r="AZ12" s="127">
        <v>40000</v>
      </c>
      <c r="BA12" s="124" t="s">
        <v>81</v>
      </c>
      <c r="BB12" s="124" t="s">
        <v>81</v>
      </c>
      <c r="BC12" s="125" t="s">
        <v>81</v>
      </c>
      <c r="BD12" s="125" t="s">
        <v>81</v>
      </c>
      <c r="BE12" s="125" t="s">
        <v>81</v>
      </c>
      <c r="BF12" s="126" t="s">
        <v>81</v>
      </c>
      <c r="BG12" s="125">
        <v>7230375</v>
      </c>
      <c r="BH12" s="125">
        <v>9280513</v>
      </c>
      <c r="BI12" s="125">
        <f t="shared" si="4"/>
        <v>16510888</v>
      </c>
      <c r="BJ12" s="125">
        <v>0</v>
      </c>
      <c r="BK12" s="125">
        <v>0</v>
      </c>
      <c r="BL12" s="128">
        <v>0</v>
      </c>
      <c r="BM12" s="125">
        <v>12458380</v>
      </c>
      <c r="BN12" s="125">
        <v>4782736</v>
      </c>
      <c r="BO12" s="125">
        <f t="shared" si="5"/>
        <v>17241116</v>
      </c>
      <c r="BP12" s="125">
        <v>0</v>
      </c>
      <c r="BQ12" s="125">
        <v>0</v>
      </c>
      <c r="BR12" s="128">
        <v>20</v>
      </c>
      <c r="BS12" s="125">
        <v>15103900</v>
      </c>
      <c r="BT12" s="125">
        <v>5730632</v>
      </c>
      <c r="BU12" s="125">
        <f t="shared" si="6"/>
        <v>20834532</v>
      </c>
      <c r="BV12" s="125">
        <v>0</v>
      </c>
      <c r="BW12" s="125">
        <v>0</v>
      </c>
      <c r="BX12" s="128">
        <v>1020</v>
      </c>
      <c r="BY12" s="125">
        <v>23172040</v>
      </c>
      <c r="BZ12" s="125">
        <v>18375603</v>
      </c>
      <c r="CA12" s="125">
        <f t="shared" si="7"/>
        <v>41547643</v>
      </c>
      <c r="CB12" s="125">
        <v>0</v>
      </c>
      <c r="CC12" s="125">
        <v>0</v>
      </c>
      <c r="CD12" s="128">
        <v>61174</v>
      </c>
      <c r="CE12" s="125">
        <v>23945399</v>
      </c>
      <c r="CF12" s="125">
        <v>14201386</v>
      </c>
      <c r="CG12" s="125">
        <f t="shared" si="15"/>
        <v>38146785</v>
      </c>
      <c r="CH12" s="125">
        <v>7387495</v>
      </c>
      <c r="CI12" s="125">
        <v>0</v>
      </c>
      <c r="CJ12" s="128">
        <v>120692</v>
      </c>
      <c r="CK12" s="125">
        <v>31382231</v>
      </c>
      <c r="CL12" s="125">
        <v>9825706</v>
      </c>
      <c r="CM12" s="125">
        <f t="shared" si="16"/>
        <v>41207937</v>
      </c>
      <c r="CN12" s="125">
        <v>17573419</v>
      </c>
      <c r="CO12" s="125">
        <v>0</v>
      </c>
      <c r="CP12" s="128">
        <v>390357</v>
      </c>
      <c r="CQ12" s="125">
        <v>31965623</v>
      </c>
      <c r="CR12" s="125">
        <v>650519</v>
      </c>
      <c r="CS12" s="125">
        <f t="shared" si="17"/>
        <v>32616142</v>
      </c>
      <c r="CT12" s="125">
        <v>17573419</v>
      </c>
      <c r="CU12" s="125">
        <v>0</v>
      </c>
      <c r="CV12" s="128">
        <v>705957</v>
      </c>
      <c r="CW12" s="125" t="s">
        <v>81</v>
      </c>
      <c r="CX12" s="125" t="s">
        <v>81</v>
      </c>
      <c r="CY12" s="125" t="s">
        <v>81</v>
      </c>
      <c r="CZ12" s="125" t="s">
        <v>81</v>
      </c>
      <c r="DA12" s="125" t="s">
        <v>81</v>
      </c>
      <c r="DB12" s="199" t="s">
        <v>81</v>
      </c>
      <c r="DC12" s="125" t="s">
        <v>81</v>
      </c>
      <c r="DD12" s="125" t="s">
        <v>81</v>
      </c>
      <c r="DE12" s="125" t="s">
        <v>81</v>
      </c>
      <c r="DF12" s="125" t="s">
        <v>81</v>
      </c>
      <c r="DG12" s="125" t="s">
        <v>81</v>
      </c>
      <c r="DH12" s="127" t="s">
        <v>81</v>
      </c>
      <c r="DI12" s="125" t="s">
        <v>81</v>
      </c>
      <c r="DJ12" s="125" t="s">
        <v>81</v>
      </c>
      <c r="DK12" s="125" t="s">
        <v>81</v>
      </c>
      <c r="DL12" s="125" t="s">
        <v>81</v>
      </c>
      <c r="DM12" s="125" t="s">
        <v>81</v>
      </c>
      <c r="DN12" s="127" t="s">
        <v>81</v>
      </c>
      <c r="DO12" s="197" t="s">
        <v>81</v>
      </c>
      <c r="DP12" s="197" t="s">
        <v>81</v>
      </c>
      <c r="DQ12" s="197" t="s">
        <v>81</v>
      </c>
      <c r="DR12" s="197" t="s">
        <v>81</v>
      </c>
      <c r="DS12" s="197" t="s">
        <v>81</v>
      </c>
      <c r="DT12" s="198" t="s">
        <v>81</v>
      </c>
      <c r="DU12" s="197" t="s">
        <v>81</v>
      </c>
      <c r="DV12" s="197" t="s">
        <v>81</v>
      </c>
      <c r="DW12" s="197" t="s">
        <v>81</v>
      </c>
      <c r="DX12" s="197" t="s">
        <v>81</v>
      </c>
      <c r="DY12" s="197" t="s">
        <v>81</v>
      </c>
      <c r="DZ12" s="198" t="s">
        <v>81</v>
      </c>
      <c r="EA12" s="197" t="s">
        <v>81</v>
      </c>
      <c r="EB12" s="197" t="s">
        <v>81</v>
      </c>
      <c r="EC12" s="197" t="s">
        <v>81</v>
      </c>
      <c r="ED12" s="197" t="s">
        <v>81</v>
      </c>
      <c r="EE12" s="197" t="s">
        <v>81</v>
      </c>
      <c r="EF12" s="198" t="s">
        <v>81</v>
      </c>
      <c r="EG12" s="197" t="s">
        <v>81</v>
      </c>
      <c r="EH12" s="197" t="s">
        <v>81</v>
      </c>
      <c r="EI12" s="197" t="s">
        <v>81</v>
      </c>
      <c r="EJ12" s="197" t="s">
        <v>81</v>
      </c>
      <c r="EK12" s="197" t="s">
        <v>81</v>
      </c>
      <c r="EL12" s="198" t="s">
        <v>81</v>
      </c>
      <c r="EM12" s="197">
        <v>0</v>
      </c>
      <c r="EN12" s="125">
        <v>0</v>
      </c>
      <c r="EO12" s="125">
        <f t="shared" si="9"/>
        <v>0</v>
      </c>
      <c r="EP12" s="125">
        <v>0</v>
      </c>
      <c r="EQ12" s="125">
        <v>0</v>
      </c>
      <c r="ER12" s="128">
        <v>0</v>
      </c>
      <c r="ES12" s="125">
        <v>917099</v>
      </c>
      <c r="ET12" s="125">
        <v>120109</v>
      </c>
      <c r="EU12" s="125">
        <f t="shared" si="10"/>
        <v>1037208</v>
      </c>
      <c r="EV12" s="125">
        <v>0</v>
      </c>
      <c r="EW12" s="125">
        <v>0</v>
      </c>
      <c r="EX12" s="128">
        <v>0</v>
      </c>
      <c r="EY12" s="125">
        <v>2602173</v>
      </c>
      <c r="EZ12" s="125">
        <v>1168575</v>
      </c>
      <c r="FA12" s="125">
        <f t="shared" si="11"/>
        <v>3770748</v>
      </c>
      <c r="FB12" s="125">
        <v>0</v>
      </c>
      <c r="FC12" s="125">
        <v>0</v>
      </c>
      <c r="FD12" s="128">
        <v>0</v>
      </c>
      <c r="FE12" s="125">
        <v>4866337</v>
      </c>
      <c r="FF12" s="125">
        <v>2045856</v>
      </c>
      <c r="FG12" s="125">
        <f t="shared" si="12"/>
        <v>6912193</v>
      </c>
      <c r="FH12" s="125">
        <v>0</v>
      </c>
      <c r="FI12" s="125">
        <v>0</v>
      </c>
      <c r="FJ12" s="128">
        <v>0</v>
      </c>
      <c r="FK12" s="125">
        <v>9670179</v>
      </c>
      <c r="FL12" s="125">
        <v>40906339</v>
      </c>
      <c r="FM12" s="125">
        <f t="shared" si="18"/>
        <v>50576518</v>
      </c>
      <c r="FN12" s="125">
        <v>895113</v>
      </c>
      <c r="FO12" s="125">
        <v>0</v>
      </c>
      <c r="FP12" s="128">
        <v>0</v>
      </c>
      <c r="FQ12" s="125">
        <v>8569516</v>
      </c>
      <c r="FR12" s="125">
        <v>15830048</v>
      </c>
      <c r="FS12" s="125">
        <f t="shared" si="19"/>
        <v>24399564</v>
      </c>
      <c r="FT12" s="125">
        <v>11027404</v>
      </c>
      <c r="FU12" s="125">
        <v>0</v>
      </c>
      <c r="FV12" s="128">
        <v>10900</v>
      </c>
      <c r="FW12" s="125">
        <v>8551398</v>
      </c>
      <c r="FX12" s="125">
        <v>13912326</v>
      </c>
      <c r="FY12" s="125">
        <f t="shared" si="20"/>
        <v>22463724</v>
      </c>
      <c r="FZ12" s="125">
        <v>11027404</v>
      </c>
      <c r="GA12" s="125">
        <v>0</v>
      </c>
      <c r="GB12" s="128">
        <v>10901</v>
      </c>
      <c r="GC12" s="125">
        <v>992783</v>
      </c>
      <c r="GD12" s="125"/>
      <c r="GE12" s="125">
        <v>992783</v>
      </c>
      <c r="GF12" s="125">
        <v>29763371</v>
      </c>
      <c r="GG12" s="125">
        <v>0</v>
      </c>
      <c r="GH12" s="127">
        <v>4083654</v>
      </c>
      <c r="GI12" s="125">
        <v>0</v>
      </c>
      <c r="GJ12" s="125">
        <v>0</v>
      </c>
      <c r="GK12" s="125">
        <f t="shared" si="26"/>
        <v>0</v>
      </c>
      <c r="GL12" s="125">
        <v>0</v>
      </c>
      <c r="GM12" s="125">
        <v>0</v>
      </c>
      <c r="GN12" s="128">
        <v>0</v>
      </c>
      <c r="GO12" s="125">
        <v>0</v>
      </c>
      <c r="GP12" s="125">
        <v>0</v>
      </c>
      <c r="GQ12" s="125">
        <f t="shared" si="27"/>
        <v>0</v>
      </c>
      <c r="GR12" s="125">
        <v>0</v>
      </c>
      <c r="GS12" s="125">
        <v>0</v>
      </c>
      <c r="GT12" s="128">
        <v>0</v>
      </c>
      <c r="GU12" s="125">
        <v>0</v>
      </c>
      <c r="GV12" s="125">
        <v>0</v>
      </c>
      <c r="GW12" s="125">
        <f t="shared" si="28"/>
        <v>0</v>
      </c>
      <c r="GX12" s="125">
        <v>0</v>
      </c>
      <c r="GY12" s="125">
        <v>0</v>
      </c>
      <c r="GZ12" s="128">
        <v>0</v>
      </c>
      <c r="HA12" s="125">
        <v>0</v>
      </c>
      <c r="HB12" s="125">
        <v>0</v>
      </c>
      <c r="HC12" s="125">
        <f t="shared" si="21"/>
        <v>0</v>
      </c>
      <c r="HD12" s="125">
        <v>0</v>
      </c>
      <c r="HE12" s="125">
        <v>0</v>
      </c>
      <c r="HF12" s="126">
        <v>0</v>
      </c>
      <c r="HG12" s="125">
        <v>0</v>
      </c>
      <c r="HH12" s="125">
        <v>0</v>
      </c>
      <c r="HI12" s="125">
        <f t="shared" si="14"/>
        <v>0</v>
      </c>
      <c r="HJ12" s="125">
        <v>29763371</v>
      </c>
      <c r="HK12" s="125">
        <v>2782697</v>
      </c>
      <c r="HL12" s="127">
        <v>0</v>
      </c>
      <c r="HM12" s="165" t="s">
        <v>100</v>
      </c>
      <c r="HN12" s="163" t="s">
        <v>307</v>
      </c>
      <c r="HO12" s="17"/>
    </row>
    <row r="13" spans="1:223" ht="17.100000000000001" customHeight="1" x14ac:dyDescent="0.15">
      <c r="A13" s="40" t="s">
        <v>348</v>
      </c>
      <c r="B13" s="36" t="s">
        <v>13</v>
      </c>
      <c r="C13" s="46">
        <v>673995528</v>
      </c>
      <c r="D13" s="75">
        <v>606595975</v>
      </c>
      <c r="E13" s="124">
        <v>621413760</v>
      </c>
      <c r="F13" s="125">
        <v>38178720</v>
      </c>
      <c r="G13" s="125">
        <f t="shared" ref="G13:G40" si="29">E13+F13</f>
        <v>659592480</v>
      </c>
      <c r="H13" s="125">
        <v>0</v>
      </c>
      <c r="I13" s="125">
        <v>0</v>
      </c>
      <c r="J13" s="128">
        <v>0</v>
      </c>
      <c r="K13" s="125">
        <v>563832417</v>
      </c>
      <c r="L13" s="125">
        <v>44541526</v>
      </c>
      <c r="M13" s="125">
        <f t="shared" ref="M13:M42" si="30">K13+L13</f>
        <v>608373943</v>
      </c>
      <c r="N13" s="125">
        <v>53995709</v>
      </c>
      <c r="O13" s="125">
        <v>0</v>
      </c>
      <c r="P13" s="128">
        <v>0</v>
      </c>
      <c r="Q13" s="125">
        <v>507869624</v>
      </c>
      <c r="R13" s="125">
        <v>55431183</v>
      </c>
      <c r="S13" s="125">
        <f t="shared" ref="S13:S42" si="31">Q13+R13</f>
        <v>563300807</v>
      </c>
      <c r="T13" s="125">
        <v>99533458</v>
      </c>
      <c r="U13" s="125">
        <v>0</v>
      </c>
      <c r="V13" s="128">
        <v>0</v>
      </c>
      <c r="W13" s="125">
        <v>452249605</v>
      </c>
      <c r="X13" s="125">
        <v>56040474</v>
      </c>
      <c r="Y13" s="125">
        <f t="shared" ref="Y13:Y42" si="32">W13+X13</f>
        <v>508290079</v>
      </c>
      <c r="Z13" s="125">
        <v>148991333</v>
      </c>
      <c r="AA13" s="125">
        <v>0</v>
      </c>
      <c r="AB13" s="128">
        <v>0</v>
      </c>
      <c r="AC13" s="125">
        <v>454018810</v>
      </c>
      <c r="AD13" s="125">
        <v>1934828</v>
      </c>
      <c r="AE13" s="125">
        <f t="shared" ref="AE13:AE42" si="33">AC13+AD13</f>
        <v>455953638</v>
      </c>
      <c r="AF13" s="125">
        <v>188928962</v>
      </c>
      <c r="AG13" s="125">
        <v>0</v>
      </c>
      <c r="AH13" s="128">
        <v>0</v>
      </c>
      <c r="AI13" s="125">
        <v>383175109</v>
      </c>
      <c r="AJ13" s="125">
        <v>1934828</v>
      </c>
      <c r="AK13" s="125">
        <f t="shared" si="23"/>
        <v>385109937</v>
      </c>
      <c r="AL13" s="125">
        <v>221922282</v>
      </c>
      <c r="AM13" s="125">
        <v>0</v>
      </c>
      <c r="AN13" s="128">
        <v>0</v>
      </c>
      <c r="AO13" s="125">
        <v>383201979</v>
      </c>
      <c r="AP13" s="125">
        <v>1934828</v>
      </c>
      <c r="AQ13" s="125">
        <f t="shared" ref="AQ13:AQ44" si="34">AO13+AP13</f>
        <v>385136807</v>
      </c>
      <c r="AR13" s="125">
        <v>221922282</v>
      </c>
      <c r="AS13" s="125">
        <v>0</v>
      </c>
      <c r="AT13" s="128">
        <v>0</v>
      </c>
      <c r="AU13" s="125">
        <v>0</v>
      </c>
      <c r="AV13" s="125">
        <v>1706252</v>
      </c>
      <c r="AW13" s="125">
        <f t="shared" ref="AW13:AW20" si="35">AU13+AV13</f>
        <v>1706252</v>
      </c>
      <c r="AX13" s="125">
        <v>590701837</v>
      </c>
      <c r="AY13" s="125">
        <v>1080816</v>
      </c>
      <c r="AZ13" s="127">
        <v>51296</v>
      </c>
      <c r="BA13" s="124" t="s">
        <v>81</v>
      </c>
      <c r="BB13" s="124" t="s">
        <v>81</v>
      </c>
      <c r="BC13" s="125" t="s">
        <v>81</v>
      </c>
      <c r="BD13" s="125" t="s">
        <v>81</v>
      </c>
      <c r="BE13" s="125" t="s">
        <v>81</v>
      </c>
      <c r="BF13" s="126" t="s">
        <v>81</v>
      </c>
      <c r="BG13" s="125">
        <v>0</v>
      </c>
      <c r="BH13" s="125">
        <v>1184339</v>
      </c>
      <c r="BI13" s="125">
        <f t="shared" ref="BI13:BI40" si="36">SUM(BG13,BH13)</f>
        <v>1184339</v>
      </c>
      <c r="BJ13" s="125">
        <v>0</v>
      </c>
      <c r="BK13" s="125">
        <v>0</v>
      </c>
      <c r="BL13" s="128">
        <v>0</v>
      </c>
      <c r="BM13" s="125">
        <v>0</v>
      </c>
      <c r="BN13" s="125">
        <v>2783590</v>
      </c>
      <c r="BO13" s="125">
        <f t="shared" ref="BO13:BO42" si="37">BM13+BN13</f>
        <v>2783590</v>
      </c>
      <c r="BP13" s="125">
        <v>1545367</v>
      </c>
      <c r="BQ13" s="125">
        <v>0</v>
      </c>
      <c r="BR13" s="128">
        <v>578</v>
      </c>
      <c r="BS13" s="125">
        <v>0</v>
      </c>
      <c r="BT13" s="125">
        <v>3800124</v>
      </c>
      <c r="BU13" s="125">
        <f t="shared" ref="BU13:BU42" si="38">BS13+BT13</f>
        <v>3800124</v>
      </c>
      <c r="BV13" s="125">
        <v>2180260</v>
      </c>
      <c r="BW13" s="125">
        <v>0</v>
      </c>
      <c r="BX13" s="128">
        <v>578</v>
      </c>
      <c r="BY13" s="125">
        <v>0</v>
      </c>
      <c r="BZ13" s="125">
        <v>6476612</v>
      </c>
      <c r="CA13" s="125">
        <f t="shared" ref="CA13:CA42" si="39">BY13+BZ13</f>
        <v>6476612</v>
      </c>
      <c r="CB13" s="125">
        <v>2746715</v>
      </c>
      <c r="CC13" s="125">
        <v>0</v>
      </c>
      <c r="CD13" s="128">
        <v>5510</v>
      </c>
      <c r="CE13" s="125">
        <v>297</v>
      </c>
      <c r="CF13" s="125">
        <v>6465398</v>
      </c>
      <c r="CG13" s="125">
        <f t="shared" ref="CG13:CG33" si="40">CE13+CF13</f>
        <v>6465695</v>
      </c>
      <c r="CH13" s="125">
        <v>8426550</v>
      </c>
      <c r="CI13" s="125">
        <v>0</v>
      </c>
      <c r="CJ13" s="128">
        <v>5510</v>
      </c>
      <c r="CK13" s="125">
        <v>0</v>
      </c>
      <c r="CL13" s="125">
        <v>15178590</v>
      </c>
      <c r="CM13" s="125">
        <f t="shared" ref="CM13:CM44" si="41">CK13+CL13</f>
        <v>15178590</v>
      </c>
      <c r="CN13" s="125">
        <v>13667191</v>
      </c>
      <c r="CO13" s="125">
        <v>0</v>
      </c>
      <c r="CP13" s="128">
        <v>7730</v>
      </c>
      <c r="CQ13" s="125">
        <v>120807</v>
      </c>
      <c r="CR13" s="125">
        <v>17814935</v>
      </c>
      <c r="CS13" s="125">
        <f t="shared" ref="CS13:CS44" si="42">CQ13+CR13</f>
        <v>17935742</v>
      </c>
      <c r="CT13" s="125">
        <v>13667191</v>
      </c>
      <c r="CU13" s="125">
        <v>0</v>
      </c>
      <c r="CV13" s="128">
        <v>7730</v>
      </c>
      <c r="CW13" s="125">
        <v>0</v>
      </c>
      <c r="CX13" s="125">
        <v>16842165</v>
      </c>
      <c r="CY13" s="125">
        <f t="shared" si="8"/>
        <v>16842165</v>
      </c>
      <c r="CZ13" s="125">
        <v>26162846</v>
      </c>
      <c r="DA13" s="125">
        <v>0</v>
      </c>
      <c r="DB13" s="127">
        <v>480067</v>
      </c>
      <c r="DC13" s="125">
        <v>0</v>
      </c>
      <c r="DD13" s="125">
        <v>19666</v>
      </c>
      <c r="DE13" s="125">
        <f>DC13+DD13</f>
        <v>19666</v>
      </c>
      <c r="DF13" s="125">
        <v>26162846</v>
      </c>
      <c r="DG13" s="125">
        <v>0</v>
      </c>
      <c r="DH13" s="127">
        <v>480146</v>
      </c>
      <c r="DI13" s="125">
        <v>0</v>
      </c>
      <c r="DJ13" s="125">
        <v>19666</v>
      </c>
      <c r="DK13" s="125">
        <f t="shared" ref="DK13" si="43">DI13+DJ13</f>
        <v>19666</v>
      </c>
      <c r="DL13" s="125">
        <v>26162846</v>
      </c>
      <c r="DM13" s="125">
        <v>0</v>
      </c>
      <c r="DN13" s="127">
        <v>480146</v>
      </c>
      <c r="DO13" s="197">
        <v>0</v>
      </c>
      <c r="DP13" s="197">
        <v>20082</v>
      </c>
      <c r="DQ13" s="197">
        <f t="shared" ref="DQ13" si="44">DO13+DP13</f>
        <v>20082</v>
      </c>
      <c r="DR13" s="197">
        <v>26162846</v>
      </c>
      <c r="DS13" s="197">
        <v>0</v>
      </c>
      <c r="DT13" s="198">
        <v>480146</v>
      </c>
      <c r="DU13" s="197">
        <v>0</v>
      </c>
      <c r="DV13" s="197">
        <v>20014</v>
      </c>
      <c r="DW13" s="197">
        <f t="shared" ref="DW13" si="45">DU13+DV13</f>
        <v>20014</v>
      </c>
      <c r="DX13" s="197">
        <v>26162846</v>
      </c>
      <c r="DY13" s="197">
        <v>0</v>
      </c>
      <c r="DZ13" s="198">
        <v>480214</v>
      </c>
      <c r="EA13" s="197">
        <v>0</v>
      </c>
      <c r="EB13" s="197">
        <v>20014</v>
      </c>
      <c r="EC13" s="197">
        <f t="shared" ref="EC13" si="46">EA13+EB13</f>
        <v>20014</v>
      </c>
      <c r="ED13" s="197">
        <v>26162846</v>
      </c>
      <c r="EE13" s="197">
        <v>0</v>
      </c>
      <c r="EF13" s="198">
        <v>480214</v>
      </c>
      <c r="EG13" s="197">
        <v>0</v>
      </c>
      <c r="EH13" s="197">
        <v>20014</v>
      </c>
      <c r="EI13" s="197">
        <f t="shared" ref="EI13:EI15" si="47">EG13+EH13</f>
        <v>20014</v>
      </c>
      <c r="EJ13" s="197">
        <v>26162846</v>
      </c>
      <c r="EK13" s="197">
        <v>0</v>
      </c>
      <c r="EL13" s="198">
        <v>480214</v>
      </c>
      <c r="EM13" s="197">
        <v>0</v>
      </c>
      <c r="EN13" s="125">
        <v>0</v>
      </c>
      <c r="EO13" s="125">
        <f t="shared" si="9"/>
        <v>0</v>
      </c>
      <c r="EP13" s="125">
        <v>0</v>
      </c>
      <c r="EQ13" s="125">
        <v>0</v>
      </c>
      <c r="ER13" s="128">
        <v>0</v>
      </c>
      <c r="ES13" s="125">
        <v>0</v>
      </c>
      <c r="ET13" s="125">
        <v>0</v>
      </c>
      <c r="EU13" s="125">
        <f t="shared" si="10"/>
        <v>0</v>
      </c>
      <c r="EV13" s="125">
        <v>0</v>
      </c>
      <c r="EW13" s="125">
        <v>0</v>
      </c>
      <c r="EX13" s="128">
        <v>0</v>
      </c>
      <c r="EY13" s="125">
        <v>0</v>
      </c>
      <c r="EZ13" s="125">
        <v>197454</v>
      </c>
      <c r="FA13" s="125">
        <f t="shared" ref="FA13:FA42" si="48">EY13+EZ13</f>
        <v>197454</v>
      </c>
      <c r="FB13" s="125">
        <v>4000</v>
      </c>
      <c r="FC13" s="125">
        <v>0</v>
      </c>
      <c r="FD13" s="128">
        <v>0</v>
      </c>
      <c r="FE13" s="125">
        <v>0</v>
      </c>
      <c r="FF13" s="125">
        <v>864922</v>
      </c>
      <c r="FG13" s="125">
        <f t="shared" ref="FG13:FG42" si="49">FE13+FF13</f>
        <v>864922</v>
      </c>
      <c r="FH13" s="125">
        <v>79453</v>
      </c>
      <c r="FI13" s="125">
        <v>0</v>
      </c>
      <c r="FJ13" s="128">
        <v>0</v>
      </c>
      <c r="FK13" s="125">
        <v>34257</v>
      </c>
      <c r="FL13" s="125">
        <v>3053705</v>
      </c>
      <c r="FM13" s="125">
        <f t="shared" ref="FM13:FM42" si="50">FK13+FL13</f>
        <v>3087962</v>
      </c>
      <c r="FN13" s="125">
        <v>630326</v>
      </c>
      <c r="FO13" s="125">
        <v>0</v>
      </c>
      <c r="FP13" s="128">
        <v>0</v>
      </c>
      <c r="FQ13" s="125">
        <v>0</v>
      </c>
      <c r="FR13" s="125">
        <v>3541656</v>
      </c>
      <c r="FS13" s="125">
        <f t="shared" ref="FS13:FS19" si="51">FQ13+FR13</f>
        <v>3541656</v>
      </c>
      <c r="FT13" s="125">
        <v>5397712</v>
      </c>
      <c r="FU13" s="125">
        <v>0</v>
      </c>
      <c r="FV13" s="128">
        <v>0</v>
      </c>
      <c r="FW13" s="125">
        <v>41</v>
      </c>
      <c r="FX13" s="125">
        <v>1413253</v>
      </c>
      <c r="FY13" s="125">
        <f t="shared" ref="FY13:FY44" si="52">FW13+FX13</f>
        <v>1413294</v>
      </c>
      <c r="FZ13" s="125">
        <v>5397712</v>
      </c>
      <c r="GA13" s="125">
        <v>0</v>
      </c>
      <c r="GB13" s="128">
        <v>0</v>
      </c>
      <c r="GC13" s="125">
        <v>0</v>
      </c>
      <c r="GD13" s="125">
        <v>3290032</v>
      </c>
      <c r="GE13" s="125">
        <f>GC13+GD13</f>
        <v>3290032</v>
      </c>
      <c r="GF13" s="125">
        <v>9451546</v>
      </c>
      <c r="GG13" s="125">
        <v>0</v>
      </c>
      <c r="GH13" s="127">
        <v>5541</v>
      </c>
      <c r="GI13" s="125">
        <v>0</v>
      </c>
      <c r="GJ13" s="125">
        <v>0</v>
      </c>
      <c r="GK13" s="125">
        <f t="shared" si="26"/>
        <v>0</v>
      </c>
      <c r="GL13" s="125">
        <v>0</v>
      </c>
      <c r="GM13" s="125">
        <v>0</v>
      </c>
      <c r="GN13" s="128">
        <v>0</v>
      </c>
      <c r="GO13" s="125">
        <v>0</v>
      </c>
      <c r="GP13" s="125">
        <v>0</v>
      </c>
      <c r="GQ13" s="125">
        <f t="shared" si="27"/>
        <v>0</v>
      </c>
      <c r="GR13" s="125">
        <v>0</v>
      </c>
      <c r="GS13" s="125">
        <v>0</v>
      </c>
      <c r="GT13" s="128">
        <v>0</v>
      </c>
      <c r="GU13" s="125">
        <v>0</v>
      </c>
      <c r="GV13" s="125">
        <v>0</v>
      </c>
      <c r="GW13" s="125">
        <f t="shared" si="28"/>
        <v>0</v>
      </c>
      <c r="GX13" s="125">
        <v>0</v>
      </c>
      <c r="GY13" s="125">
        <v>0</v>
      </c>
      <c r="GZ13" s="128">
        <v>0</v>
      </c>
      <c r="HA13" s="125">
        <v>0</v>
      </c>
      <c r="HB13" s="125">
        <v>0</v>
      </c>
      <c r="HC13" s="125">
        <f t="shared" ref="HC13:HC21" si="53">HA13+HB13</f>
        <v>0</v>
      </c>
      <c r="HD13" s="125">
        <v>0</v>
      </c>
      <c r="HE13" s="125">
        <v>0</v>
      </c>
      <c r="HF13" s="126">
        <v>0</v>
      </c>
      <c r="HG13" s="125">
        <v>0</v>
      </c>
      <c r="HH13" s="125">
        <v>0</v>
      </c>
      <c r="HI13" s="125">
        <f t="shared" si="14"/>
        <v>0</v>
      </c>
      <c r="HJ13" s="125">
        <v>0</v>
      </c>
      <c r="HK13" s="125">
        <v>1421728</v>
      </c>
      <c r="HL13" s="125">
        <v>0</v>
      </c>
      <c r="HM13" s="165" t="s">
        <v>116</v>
      </c>
      <c r="HN13" s="163" t="s">
        <v>313</v>
      </c>
      <c r="HO13" s="17"/>
    </row>
    <row r="14" spans="1:223" ht="17.100000000000001" customHeight="1" x14ac:dyDescent="0.15">
      <c r="A14" s="40" t="s">
        <v>348</v>
      </c>
      <c r="B14" s="36" t="s">
        <v>6</v>
      </c>
      <c r="C14" s="46">
        <v>668669806</v>
      </c>
      <c r="D14" s="75">
        <v>601802826</v>
      </c>
      <c r="E14" s="124">
        <v>604986301</v>
      </c>
      <c r="F14" s="125">
        <v>63662745</v>
      </c>
      <c r="G14" s="125">
        <f t="shared" si="29"/>
        <v>668649046</v>
      </c>
      <c r="H14" s="125">
        <v>0</v>
      </c>
      <c r="I14" s="125">
        <v>0</v>
      </c>
      <c r="J14" s="128">
        <v>0</v>
      </c>
      <c r="K14" s="125">
        <v>541738009</v>
      </c>
      <c r="L14" s="125">
        <v>51004592</v>
      </c>
      <c r="M14" s="125">
        <f t="shared" si="30"/>
        <v>592742601</v>
      </c>
      <c r="N14" s="125">
        <v>69660497</v>
      </c>
      <c r="O14" s="125">
        <v>0</v>
      </c>
      <c r="P14" s="128">
        <v>0</v>
      </c>
      <c r="Q14" s="125">
        <v>477088963</v>
      </c>
      <c r="R14" s="125">
        <v>46608666</v>
      </c>
      <c r="S14" s="125">
        <f t="shared" si="31"/>
        <v>523697629</v>
      </c>
      <c r="T14" s="125">
        <v>133166664</v>
      </c>
      <c r="U14" s="125">
        <v>0</v>
      </c>
      <c r="V14" s="128">
        <v>0</v>
      </c>
      <c r="W14" s="125">
        <v>401140993</v>
      </c>
      <c r="X14" s="125">
        <v>43121909</v>
      </c>
      <c r="Y14" s="125">
        <f t="shared" si="32"/>
        <v>444262902</v>
      </c>
      <c r="Z14" s="125">
        <v>189433820</v>
      </c>
      <c r="AA14" s="125">
        <v>0</v>
      </c>
      <c r="AB14" s="128">
        <v>0</v>
      </c>
      <c r="AC14" s="125">
        <v>386590631</v>
      </c>
      <c r="AD14" s="125">
        <v>0</v>
      </c>
      <c r="AE14" s="125">
        <f t="shared" si="33"/>
        <v>386590631</v>
      </c>
      <c r="AF14" s="125">
        <v>233712382</v>
      </c>
      <c r="AG14" s="125">
        <v>0</v>
      </c>
      <c r="AH14" s="128">
        <v>0</v>
      </c>
      <c r="AI14" s="125">
        <v>327225503</v>
      </c>
      <c r="AJ14" s="125">
        <v>0</v>
      </c>
      <c r="AK14" s="125">
        <f t="shared" ref="AK14:AK44" si="54">AI14+AJ14</f>
        <v>327225503</v>
      </c>
      <c r="AL14" s="125">
        <v>285861173</v>
      </c>
      <c r="AM14" s="125">
        <v>0</v>
      </c>
      <c r="AN14" s="128">
        <v>0</v>
      </c>
      <c r="AO14" s="125">
        <v>327225503</v>
      </c>
      <c r="AP14" s="125">
        <v>0</v>
      </c>
      <c r="AQ14" s="125">
        <f t="shared" si="34"/>
        <v>327225503</v>
      </c>
      <c r="AR14" s="125">
        <v>285861173</v>
      </c>
      <c r="AS14" s="125">
        <v>0</v>
      </c>
      <c r="AT14" s="128">
        <v>0</v>
      </c>
      <c r="AU14" s="125">
        <v>37224272</v>
      </c>
      <c r="AV14" s="125">
        <v>0</v>
      </c>
      <c r="AW14" s="125">
        <f t="shared" si="35"/>
        <v>37224272</v>
      </c>
      <c r="AX14" s="125">
        <v>568566201</v>
      </c>
      <c r="AY14" s="125">
        <v>0</v>
      </c>
      <c r="AZ14" s="127">
        <v>0</v>
      </c>
      <c r="BA14" s="124" t="s">
        <v>81</v>
      </c>
      <c r="BB14" s="124" t="s">
        <v>81</v>
      </c>
      <c r="BC14" s="125" t="s">
        <v>81</v>
      </c>
      <c r="BD14" s="125" t="s">
        <v>81</v>
      </c>
      <c r="BE14" s="125" t="s">
        <v>81</v>
      </c>
      <c r="BF14" s="126" t="s">
        <v>81</v>
      </c>
      <c r="BG14" s="125">
        <v>53000</v>
      </c>
      <c r="BH14" s="125">
        <v>0</v>
      </c>
      <c r="BI14" s="125">
        <f t="shared" si="36"/>
        <v>53000</v>
      </c>
      <c r="BJ14" s="125">
        <v>0</v>
      </c>
      <c r="BK14" s="125">
        <v>0</v>
      </c>
      <c r="BL14" s="128">
        <v>0</v>
      </c>
      <c r="BM14" s="125">
        <v>0</v>
      </c>
      <c r="BN14" s="125">
        <v>224945</v>
      </c>
      <c r="BO14" s="125">
        <f t="shared" si="37"/>
        <v>224945</v>
      </c>
      <c r="BP14" s="125">
        <v>193945</v>
      </c>
      <c r="BQ14" s="125">
        <v>0</v>
      </c>
      <c r="BR14" s="128">
        <v>0</v>
      </c>
      <c r="BS14" s="125">
        <v>0</v>
      </c>
      <c r="BT14" s="125">
        <v>337158</v>
      </c>
      <c r="BU14" s="125">
        <f t="shared" si="38"/>
        <v>337158</v>
      </c>
      <c r="BV14" s="125">
        <v>327687</v>
      </c>
      <c r="BW14" s="125">
        <v>0</v>
      </c>
      <c r="BX14" s="128">
        <v>0</v>
      </c>
      <c r="BY14" s="125">
        <v>0</v>
      </c>
      <c r="BZ14" s="125">
        <v>2574280</v>
      </c>
      <c r="CA14" s="125">
        <f t="shared" si="39"/>
        <v>2574280</v>
      </c>
      <c r="CB14" s="125">
        <v>3978140</v>
      </c>
      <c r="CC14" s="125">
        <v>0</v>
      </c>
      <c r="CD14" s="128">
        <v>0</v>
      </c>
      <c r="CE14" s="125">
        <v>0</v>
      </c>
      <c r="CF14" s="125">
        <v>782862</v>
      </c>
      <c r="CG14" s="125">
        <f t="shared" si="40"/>
        <v>782862</v>
      </c>
      <c r="CH14" s="125">
        <v>11450153</v>
      </c>
      <c r="CI14" s="125">
        <v>0</v>
      </c>
      <c r="CJ14" s="128">
        <v>0</v>
      </c>
      <c r="CK14" s="125">
        <v>0</v>
      </c>
      <c r="CL14" s="125">
        <v>78</v>
      </c>
      <c r="CM14" s="125">
        <f t="shared" si="41"/>
        <v>78</v>
      </c>
      <c r="CN14" s="125">
        <v>16563409</v>
      </c>
      <c r="CO14" s="125">
        <v>0</v>
      </c>
      <c r="CP14" s="128">
        <v>0</v>
      </c>
      <c r="CQ14" s="125">
        <v>3139</v>
      </c>
      <c r="CR14" s="125">
        <v>103731</v>
      </c>
      <c r="CS14" s="125">
        <f t="shared" si="42"/>
        <v>106870</v>
      </c>
      <c r="CT14" s="125">
        <v>16563409</v>
      </c>
      <c r="CU14" s="125">
        <v>0</v>
      </c>
      <c r="CV14" s="128">
        <v>0</v>
      </c>
      <c r="CW14" s="125">
        <v>4297534</v>
      </c>
      <c r="CX14" s="125">
        <v>94765</v>
      </c>
      <c r="CY14" s="125">
        <f t="shared" ref="CY14:CY44" si="55">CW14+CX14</f>
        <v>4392299</v>
      </c>
      <c r="CZ14" s="125">
        <v>16563409</v>
      </c>
      <c r="DA14" s="125">
        <v>0</v>
      </c>
      <c r="DB14" s="127">
        <v>9115</v>
      </c>
      <c r="DC14" s="125" t="s">
        <v>81</v>
      </c>
      <c r="DD14" s="125" t="s">
        <v>81</v>
      </c>
      <c r="DE14" s="125" t="s">
        <v>81</v>
      </c>
      <c r="DF14" s="125" t="s">
        <v>81</v>
      </c>
      <c r="DG14" s="125" t="s">
        <v>81</v>
      </c>
      <c r="DH14" s="127" t="s">
        <v>81</v>
      </c>
      <c r="DI14" s="125" t="s">
        <v>81</v>
      </c>
      <c r="DJ14" s="125" t="s">
        <v>81</v>
      </c>
      <c r="DK14" s="125" t="s">
        <v>81</v>
      </c>
      <c r="DL14" s="125" t="s">
        <v>81</v>
      </c>
      <c r="DM14" s="125" t="s">
        <v>81</v>
      </c>
      <c r="DN14" s="127" t="s">
        <v>81</v>
      </c>
      <c r="DO14" s="197" t="s">
        <v>81</v>
      </c>
      <c r="DP14" s="197" t="s">
        <v>81</v>
      </c>
      <c r="DQ14" s="197" t="s">
        <v>81</v>
      </c>
      <c r="DR14" s="197" t="s">
        <v>81</v>
      </c>
      <c r="DS14" s="197" t="s">
        <v>81</v>
      </c>
      <c r="DT14" s="198" t="s">
        <v>81</v>
      </c>
      <c r="DU14" s="197" t="s">
        <v>81</v>
      </c>
      <c r="DV14" s="197" t="s">
        <v>81</v>
      </c>
      <c r="DW14" s="197" t="s">
        <v>81</v>
      </c>
      <c r="DX14" s="197" t="s">
        <v>81</v>
      </c>
      <c r="DY14" s="197" t="s">
        <v>81</v>
      </c>
      <c r="DZ14" s="198" t="s">
        <v>81</v>
      </c>
      <c r="EA14" s="197">
        <v>4297534</v>
      </c>
      <c r="EB14" s="197">
        <v>94765</v>
      </c>
      <c r="EC14" s="197">
        <f t="shared" ref="EC14:EC16" si="56">EA14+EB14</f>
        <v>4392299</v>
      </c>
      <c r="ED14" s="197">
        <v>16563409</v>
      </c>
      <c r="EE14" s="197">
        <v>0</v>
      </c>
      <c r="EF14" s="198">
        <v>9115</v>
      </c>
      <c r="EG14" s="197" t="s">
        <v>81</v>
      </c>
      <c r="EH14" s="197" t="s">
        <v>81</v>
      </c>
      <c r="EI14" s="197" t="s">
        <v>81</v>
      </c>
      <c r="EJ14" s="197" t="s">
        <v>81</v>
      </c>
      <c r="EK14" s="197" t="s">
        <v>81</v>
      </c>
      <c r="EL14" s="198" t="s">
        <v>81</v>
      </c>
      <c r="EM14" s="197">
        <v>0</v>
      </c>
      <c r="EN14" s="125">
        <v>0</v>
      </c>
      <c r="EO14" s="125">
        <f t="shared" si="9"/>
        <v>0</v>
      </c>
      <c r="EP14" s="125">
        <v>0</v>
      </c>
      <c r="EQ14" s="125">
        <v>0</v>
      </c>
      <c r="ER14" s="128">
        <v>0</v>
      </c>
      <c r="ES14" s="125">
        <v>0</v>
      </c>
      <c r="ET14" s="125">
        <v>0</v>
      </c>
      <c r="EU14" s="125">
        <f t="shared" si="10"/>
        <v>0</v>
      </c>
      <c r="EV14" s="125">
        <v>0</v>
      </c>
      <c r="EW14" s="125">
        <v>0</v>
      </c>
      <c r="EX14" s="128">
        <v>0</v>
      </c>
      <c r="EY14" s="125">
        <v>0</v>
      </c>
      <c r="EZ14" s="125">
        <v>228</v>
      </c>
      <c r="FA14" s="125">
        <f t="shared" si="48"/>
        <v>228</v>
      </c>
      <c r="FB14" s="125">
        <v>21114</v>
      </c>
      <c r="FC14" s="125">
        <v>0</v>
      </c>
      <c r="FD14" s="128">
        <v>0</v>
      </c>
      <c r="FE14" s="7">
        <v>0</v>
      </c>
      <c r="FF14" s="125">
        <v>4498</v>
      </c>
      <c r="FG14" s="125">
        <f t="shared" si="49"/>
        <v>4498</v>
      </c>
      <c r="FH14" s="125">
        <v>29365</v>
      </c>
      <c r="FI14" s="125">
        <v>0</v>
      </c>
      <c r="FJ14" s="128">
        <v>0</v>
      </c>
      <c r="FK14" s="125">
        <v>0</v>
      </c>
      <c r="FL14" s="125">
        <v>201064</v>
      </c>
      <c r="FM14" s="125">
        <f t="shared" si="50"/>
        <v>201064</v>
      </c>
      <c r="FN14" s="125">
        <v>2739755</v>
      </c>
      <c r="FO14" s="125">
        <v>0</v>
      </c>
      <c r="FP14" s="128">
        <v>0</v>
      </c>
      <c r="FQ14" s="125">
        <v>0</v>
      </c>
      <c r="FR14" s="125">
        <v>0</v>
      </c>
      <c r="FS14" s="125">
        <f t="shared" si="51"/>
        <v>0</v>
      </c>
      <c r="FT14" s="125">
        <v>11322449</v>
      </c>
      <c r="FU14" s="125">
        <v>0</v>
      </c>
      <c r="FV14" s="128">
        <v>0</v>
      </c>
      <c r="FW14" s="125">
        <v>0</v>
      </c>
      <c r="FX14" s="125">
        <v>1</v>
      </c>
      <c r="FY14" s="125">
        <f t="shared" si="52"/>
        <v>1</v>
      </c>
      <c r="FZ14" s="125">
        <v>11322449</v>
      </c>
      <c r="GA14" s="125">
        <v>0</v>
      </c>
      <c r="GB14" s="128">
        <v>0</v>
      </c>
      <c r="GC14" s="125">
        <v>3491561</v>
      </c>
      <c r="GD14" s="125">
        <v>1701</v>
      </c>
      <c r="GE14" s="125">
        <f t="shared" ref="GE14:GE23" si="57">GC14+GD14</f>
        <v>3493262</v>
      </c>
      <c r="GF14" s="125">
        <v>11322449</v>
      </c>
      <c r="GG14" s="125">
        <v>0</v>
      </c>
      <c r="GH14" s="127">
        <v>0</v>
      </c>
      <c r="GI14" s="125">
        <v>0</v>
      </c>
      <c r="GJ14" s="125">
        <v>0</v>
      </c>
      <c r="GK14" s="125">
        <f t="shared" si="26"/>
        <v>0</v>
      </c>
      <c r="GL14" s="125">
        <v>0</v>
      </c>
      <c r="GM14" s="125">
        <v>0</v>
      </c>
      <c r="GN14" s="128">
        <v>0</v>
      </c>
      <c r="GO14" s="125">
        <v>0</v>
      </c>
      <c r="GP14" s="125">
        <v>0</v>
      </c>
      <c r="GQ14" s="125">
        <f t="shared" si="27"/>
        <v>0</v>
      </c>
      <c r="GR14" s="125">
        <v>0</v>
      </c>
      <c r="GS14" s="125">
        <v>0</v>
      </c>
      <c r="GT14" s="128">
        <v>0</v>
      </c>
      <c r="GU14" s="125">
        <v>0</v>
      </c>
      <c r="GV14" s="125">
        <v>0</v>
      </c>
      <c r="GW14" s="125">
        <f t="shared" si="28"/>
        <v>0</v>
      </c>
      <c r="GX14" s="125">
        <v>0</v>
      </c>
      <c r="GY14" s="125">
        <v>0</v>
      </c>
      <c r="GZ14" s="128">
        <v>0</v>
      </c>
      <c r="HA14" s="125">
        <v>0</v>
      </c>
      <c r="HB14" s="125">
        <v>0</v>
      </c>
      <c r="HC14" s="125">
        <f t="shared" si="53"/>
        <v>0</v>
      </c>
      <c r="HD14" s="125">
        <v>0</v>
      </c>
      <c r="HE14" s="125">
        <v>0</v>
      </c>
      <c r="HF14" s="126">
        <v>0</v>
      </c>
      <c r="HG14" s="125">
        <v>0</v>
      </c>
      <c r="HH14" s="125">
        <v>0</v>
      </c>
      <c r="HI14" s="125">
        <f t="shared" ref="HI14:HI22" si="58">HG14+HH14</f>
        <v>0</v>
      </c>
      <c r="HJ14" s="125">
        <v>2052032</v>
      </c>
      <c r="HK14" s="125">
        <v>290366</v>
      </c>
      <c r="HL14" s="125">
        <v>0</v>
      </c>
      <c r="HM14" s="165"/>
      <c r="HN14" s="47"/>
      <c r="HO14" s="17"/>
    </row>
    <row r="15" spans="1:223" ht="17.100000000000001" customHeight="1" x14ac:dyDescent="0.15">
      <c r="A15" s="40" t="s">
        <v>348</v>
      </c>
      <c r="B15" s="36" t="s">
        <v>15</v>
      </c>
      <c r="C15" s="46">
        <v>343866009</v>
      </c>
      <c r="D15" s="75">
        <v>309479408</v>
      </c>
      <c r="E15" s="124">
        <v>314197710</v>
      </c>
      <c r="F15" s="125">
        <v>20628626</v>
      </c>
      <c r="G15" s="125">
        <f t="shared" si="29"/>
        <v>334826336</v>
      </c>
      <c r="H15" s="125">
        <v>0</v>
      </c>
      <c r="I15" s="125">
        <v>0</v>
      </c>
      <c r="J15" s="128">
        <v>0</v>
      </c>
      <c r="K15" s="125">
        <v>282462370</v>
      </c>
      <c r="L15" s="125">
        <v>39134703</v>
      </c>
      <c r="M15" s="125">
        <f t="shared" si="30"/>
        <v>321597073</v>
      </c>
      <c r="N15" s="125">
        <v>30930995</v>
      </c>
      <c r="O15" s="125">
        <v>0</v>
      </c>
      <c r="P15" s="128">
        <v>0</v>
      </c>
      <c r="Q15" s="125">
        <v>250266734</v>
      </c>
      <c r="R15" s="125">
        <v>46807419</v>
      </c>
      <c r="S15" s="125">
        <f t="shared" si="31"/>
        <v>297074153</v>
      </c>
      <c r="T15" s="125">
        <v>57822680</v>
      </c>
      <c r="U15" s="125">
        <v>0</v>
      </c>
      <c r="V15" s="128">
        <v>0</v>
      </c>
      <c r="W15" s="125">
        <v>165151314</v>
      </c>
      <c r="X15" s="125">
        <v>51317040</v>
      </c>
      <c r="Y15" s="125">
        <f t="shared" si="32"/>
        <v>216468354</v>
      </c>
      <c r="Z15" s="125">
        <v>142272995</v>
      </c>
      <c r="AA15" s="125">
        <v>0</v>
      </c>
      <c r="AB15" s="128">
        <v>0</v>
      </c>
      <c r="AC15" s="125">
        <v>178562597</v>
      </c>
      <c r="AD15" s="125">
        <v>30370708</v>
      </c>
      <c r="AE15" s="125">
        <f t="shared" si="33"/>
        <v>208933305</v>
      </c>
      <c r="AF15" s="125">
        <v>170943786</v>
      </c>
      <c r="AG15" s="125">
        <v>0</v>
      </c>
      <c r="AH15" s="128">
        <v>0</v>
      </c>
      <c r="AI15" s="125">
        <v>72529184</v>
      </c>
      <c r="AJ15" s="125">
        <v>41120752</v>
      </c>
      <c r="AK15" s="125">
        <f t="shared" si="54"/>
        <v>113649936</v>
      </c>
      <c r="AL15" s="125">
        <v>252306321</v>
      </c>
      <c r="AM15" s="125">
        <v>0</v>
      </c>
      <c r="AN15" s="128">
        <v>0</v>
      </c>
      <c r="AO15" s="125">
        <v>59566475</v>
      </c>
      <c r="AP15" s="125">
        <v>35101000</v>
      </c>
      <c r="AQ15" s="125">
        <f t="shared" si="34"/>
        <v>94667475</v>
      </c>
      <c r="AR15" s="125">
        <v>271343449</v>
      </c>
      <c r="AS15" s="125">
        <v>0</v>
      </c>
      <c r="AT15" s="128">
        <v>0</v>
      </c>
      <c r="AU15" s="125">
        <v>4945</v>
      </c>
      <c r="AV15" s="125">
        <v>0</v>
      </c>
      <c r="AW15" s="125">
        <f t="shared" si="35"/>
        <v>4945</v>
      </c>
      <c r="AX15" s="125">
        <v>362501669</v>
      </c>
      <c r="AY15" s="125">
        <v>0</v>
      </c>
      <c r="AZ15" s="127">
        <v>0</v>
      </c>
      <c r="BA15" s="124" t="s">
        <v>81</v>
      </c>
      <c r="BB15" s="124" t="s">
        <v>81</v>
      </c>
      <c r="BC15" s="125" t="s">
        <v>81</v>
      </c>
      <c r="BD15" s="125" t="s">
        <v>81</v>
      </c>
      <c r="BE15" s="125" t="s">
        <v>81</v>
      </c>
      <c r="BF15" s="126" t="s">
        <v>81</v>
      </c>
      <c r="BG15" s="125">
        <v>0</v>
      </c>
      <c r="BH15" s="125">
        <v>3234495</v>
      </c>
      <c r="BI15" s="125">
        <f t="shared" si="36"/>
        <v>3234495</v>
      </c>
      <c r="BJ15" s="125">
        <v>0</v>
      </c>
      <c r="BK15" s="125">
        <v>0</v>
      </c>
      <c r="BL15" s="128">
        <v>0</v>
      </c>
      <c r="BM15" s="125">
        <v>0</v>
      </c>
      <c r="BN15" s="125">
        <v>7627744</v>
      </c>
      <c r="BO15" s="125">
        <f t="shared" si="37"/>
        <v>7627744</v>
      </c>
      <c r="BP15" s="125">
        <v>1067616</v>
      </c>
      <c r="BQ15" s="125">
        <v>0</v>
      </c>
      <c r="BR15" s="128">
        <v>0</v>
      </c>
      <c r="BS15" s="125">
        <v>44</v>
      </c>
      <c r="BT15" s="125">
        <v>10358188</v>
      </c>
      <c r="BU15" s="125">
        <f t="shared" si="38"/>
        <v>10358232</v>
      </c>
      <c r="BV15" s="125">
        <v>1456881</v>
      </c>
      <c r="BW15" s="125">
        <v>0</v>
      </c>
      <c r="BX15" s="128">
        <v>0</v>
      </c>
      <c r="BY15" s="125">
        <v>44</v>
      </c>
      <c r="BZ15" s="125">
        <v>15264117</v>
      </c>
      <c r="CA15" s="125">
        <f t="shared" si="39"/>
        <v>15264161</v>
      </c>
      <c r="CB15" s="125">
        <v>2649544</v>
      </c>
      <c r="CC15" s="125">
        <v>0</v>
      </c>
      <c r="CD15" s="128">
        <v>0</v>
      </c>
      <c r="CE15" s="125">
        <v>9200</v>
      </c>
      <c r="CF15" s="125">
        <v>18323511</v>
      </c>
      <c r="CG15" s="125">
        <f t="shared" si="40"/>
        <v>18332711</v>
      </c>
      <c r="CH15" s="125">
        <v>4606012</v>
      </c>
      <c r="CI15" s="125">
        <v>0</v>
      </c>
      <c r="CJ15" s="128">
        <v>1</v>
      </c>
      <c r="CK15" s="125">
        <v>4747664</v>
      </c>
      <c r="CL15" s="125">
        <v>4639829</v>
      </c>
      <c r="CM15" s="125">
        <f t="shared" si="41"/>
        <v>9387493</v>
      </c>
      <c r="CN15" s="125">
        <v>23801203</v>
      </c>
      <c r="CO15" s="125">
        <v>0</v>
      </c>
      <c r="CP15" s="128">
        <v>1</v>
      </c>
      <c r="CQ15" s="125">
        <v>5027759</v>
      </c>
      <c r="CR15" s="125">
        <v>145905</v>
      </c>
      <c r="CS15" s="125">
        <f t="shared" si="42"/>
        <v>5173664</v>
      </c>
      <c r="CT15" s="125">
        <v>28198618</v>
      </c>
      <c r="CU15" s="125">
        <v>0</v>
      </c>
      <c r="CV15" s="128">
        <v>0</v>
      </c>
      <c r="CW15" s="125">
        <v>2280112</v>
      </c>
      <c r="CX15" s="125">
        <v>42073</v>
      </c>
      <c r="CY15" s="125">
        <f t="shared" si="55"/>
        <v>2322185</v>
      </c>
      <c r="CZ15" s="125">
        <v>33393909</v>
      </c>
      <c r="DA15" s="125">
        <v>0</v>
      </c>
      <c r="DB15" s="127">
        <v>21323</v>
      </c>
      <c r="DC15" s="125">
        <v>2280112</v>
      </c>
      <c r="DD15" s="125">
        <v>212</v>
      </c>
      <c r="DE15" s="125">
        <f t="shared" ref="DE15:DE31" si="59">DC15+DD15</f>
        <v>2280324</v>
      </c>
      <c r="DF15" s="125">
        <v>33393909</v>
      </c>
      <c r="DG15" s="125">
        <v>0</v>
      </c>
      <c r="DH15" s="127">
        <v>21323</v>
      </c>
      <c r="DI15" s="125">
        <v>12652</v>
      </c>
      <c r="DJ15" s="125">
        <v>212</v>
      </c>
      <c r="DK15" s="125">
        <f t="shared" ref="DK15:DK29" si="60">DI15+DJ15</f>
        <v>12864</v>
      </c>
      <c r="DL15" s="125">
        <v>33393909</v>
      </c>
      <c r="DM15" s="125">
        <v>0</v>
      </c>
      <c r="DN15" s="127">
        <v>21323</v>
      </c>
      <c r="DO15" s="197">
        <v>12652</v>
      </c>
      <c r="DP15" s="197">
        <v>356</v>
      </c>
      <c r="DQ15" s="197">
        <f t="shared" ref="DQ15:DQ30" si="61">DO15+DP15</f>
        <v>13008</v>
      </c>
      <c r="DR15" s="197">
        <v>33393909</v>
      </c>
      <c r="DS15" s="197">
        <v>0</v>
      </c>
      <c r="DT15" s="198">
        <v>21323</v>
      </c>
      <c r="DU15" s="197">
        <v>12964</v>
      </c>
      <c r="DV15" s="197">
        <v>44</v>
      </c>
      <c r="DW15" s="197">
        <f t="shared" ref="DW15:DW16" si="62">DU15+DV15</f>
        <v>13008</v>
      </c>
      <c r="DX15" s="197">
        <v>33393909</v>
      </c>
      <c r="DY15" s="197">
        <v>0</v>
      </c>
      <c r="DZ15" s="198">
        <v>21323</v>
      </c>
      <c r="EA15" s="197">
        <v>12964</v>
      </c>
      <c r="EB15" s="197">
        <v>44</v>
      </c>
      <c r="EC15" s="197">
        <f t="shared" si="56"/>
        <v>13008</v>
      </c>
      <c r="ED15" s="197">
        <v>33393909</v>
      </c>
      <c r="EE15" s="197">
        <v>0</v>
      </c>
      <c r="EF15" s="198">
        <v>21323</v>
      </c>
      <c r="EG15" s="197">
        <v>268</v>
      </c>
      <c r="EH15" s="197">
        <v>44</v>
      </c>
      <c r="EI15" s="197">
        <f t="shared" si="47"/>
        <v>312</v>
      </c>
      <c r="EJ15" s="197">
        <v>33393909</v>
      </c>
      <c r="EK15" s="197">
        <v>0</v>
      </c>
      <c r="EL15" s="198">
        <v>34019</v>
      </c>
      <c r="EM15" s="197">
        <v>0</v>
      </c>
      <c r="EN15" s="125">
        <v>0</v>
      </c>
      <c r="EO15" s="125">
        <f>EM15+EN15</f>
        <v>0</v>
      </c>
      <c r="EP15" s="125">
        <v>0</v>
      </c>
      <c r="EQ15" s="125">
        <v>0</v>
      </c>
      <c r="ER15" s="128">
        <v>0</v>
      </c>
      <c r="ES15" s="125">
        <v>0</v>
      </c>
      <c r="ET15" s="125">
        <v>830961</v>
      </c>
      <c r="EU15" s="125">
        <f t="shared" si="10"/>
        <v>830961</v>
      </c>
      <c r="EV15" s="125">
        <v>0</v>
      </c>
      <c r="EW15" s="125">
        <v>0</v>
      </c>
      <c r="EX15" s="128">
        <v>0</v>
      </c>
      <c r="EY15" s="125">
        <v>0</v>
      </c>
      <c r="EZ15" s="125">
        <v>1794412</v>
      </c>
      <c r="FA15" s="125">
        <f t="shared" si="48"/>
        <v>1794412</v>
      </c>
      <c r="FB15" s="125">
        <v>3000</v>
      </c>
      <c r="FC15" s="125">
        <v>0</v>
      </c>
      <c r="FD15" s="128">
        <v>0</v>
      </c>
      <c r="FE15" s="7">
        <v>0</v>
      </c>
      <c r="FF15" s="125">
        <v>3681877</v>
      </c>
      <c r="FG15" s="125">
        <f t="shared" si="49"/>
        <v>3681877</v>
      </c>
      <c r="FH15" s="125">
        <v>8299</v>
      </c>
      <c r="FI15" s="125">
        <v>0</v>
      </c>
      <c r="FJ15" s="128">
        <v>0</v>
      </c>
      <c r="FK15" s="125">
        <v>0</v>
      </c>
      <c r="FL15" s="125">
        <v>4943412</v>
      </c>
      <c r="FM15" s="125">
        <f t="shared" si="50"/>
        <v>4943412</v>
      </c>
      <c r="FN15" s="125">
        <v>42724</v>
      </c>
      <c r="FO15" s="125">
        <v>0</v>
      </c>
      <c r="FP15" s="128">
        <v>0</v>
      </c>
      <c r="FQ15" s="125">
        <v>4946228</v>
      </c>
      <c r="FR15" s="125">
        <v>312411</v>
      </c>
      <c r="FS15" s="125">
        <f t="shared" si="51"/>
        <v>5258639</v>
      </c>
      <c r="FT15" s="125">
        <v>5847533</v>
      </c>
      <c r="FU15" s="125">
        <v>0</v>
      </c>
      <c r="FV15" s="128">
        <v>0</v>
      </c>
      <c r="FW15" s="125">
        <v>12918</v>
      </c>
      <c r="FX15" s="125">
        <v>299853</v>
      </c>
      <c r="FY15" s="125">
        <f t="shared" si="52"/>
        <v>312771</v>
      </c>
      <c r="FZ15" s="125">
        <v>10793761</v>
      </c>
      <c r="GA15" s="125">
        <v>0</v>
      </c>
      <c r="GB15" s="128">
        <v>0</v>
      </c>
      <c r="GC15" s="125">
        <v>360</v>
      </c>
      <c r="GD15" s="125">
        <v>0</v>
      </c>
      <c r="GE15" s="125">
        <f t="shared" si="57"/>
        <v>360</v>
      </c>
      <c r="GF15" s="125">
        <v>11975750</v>
      </c>
      <c r="GG15" s="125">
        <v>0</v>
      </c>
      <c r="GH15" s="127">
        <v>7951</v>
      </c>
      <c r="GI15" s="125">
        <v>0</v>
      </c>
      <c r="GJ15" s="125">
        <v>0</v>
      </c>
      <c r="GK15" s="125">
        <f t="shared" si="26"/>
        <v>0</v>
      </c>
      <c r="GL15" s="125">
        <v>0</v>
      </c>
      <c r="GM15" s="125">
        <v>0</v>
      </c>
      <c r="GN15" s="128">
        <v>0</v>
      </c>
      <c r="GO15" s="125">
        <v>0</v>
      </c>
      <c r="GP15" s="125">
        <v>0</v>
      </c>
      <c r="GQ15" s="125">
        <f t="shared" si="27"/>
        <v>0</v>
      </c>
      <c r="GR15" s="125">
        <v>0</v>
      </c>
      <c r="GS15" s="125">
        <v>0</v>
      </c>
      <c r="GT15" s="128">
        <v>0</v>
      </c>
      <c r="GU15" s="125">
        <v>0</v>
      </c>
      <c r="GV15" s="125">
        <v>0</v>
      </c>
      <c r="GW15" s="125">
        <f t="shared" si="28"/>
        <v>0</v>
      </c>
      <c r="GX15" s="125">
        <v>0</v>
      </c>
      <c r="GY15" s="125">
        <v>0</v>
      </c>
      <c r="GZ15" s="128">
        <v>0</v>
      </c>
      <c r="HA15" s="125">
        <v>0</v>
      </c>
      <c r="HB15" s="125">
        <v>0</v>
      </c>
      <c r="HC15" s="125">
        <f t="shared" si="53"/>
        <v>0</v>
      </c>
      <c r="HD15" s="125">
        <v>0</v>
      </c>
      <c r="HE15" s="125">
        <v>0</v>
      </c>
      <c r="HF15" s="126">
        <v>0</v>
      </c>
      <c r="HG15" s="125">
        <v>0</v>
      </c>
      <c r="HH15" s="125">
        <v>0</v>
      </c>
      <c r="HI15" s="125">
        <f t="shared" si="58"/>
        <v>0</v>
      </c>
      <c r="HJ15" s="125">
        <v>6786726</v>
      </c>
      <c r="HK15" s="125">
        <v>3329969</v>
      </c>
      <c r="HL15" s="125">
        <v>0</v>
      </c>
      <c r="HM15" s="165" t="s">
        <v>331</v>
      </c>
      <c r="HN15" s="47" t="s">
        <v>129</v>
      </c>
      <c r="HO15" s="17"/>
    </row>
    <row r="16" spans="1:223" ht="17.100000000000001" customHeight="1" x14ac:dyDescent="0.15">
      <c r="A16" s="40" t="s">
        <v>348</v>
      </c>
      <c r="B16" s="36" t="s">
        <v>9</v>
      </c>
      <c r="C16" s="46">
        <v>375188561</v>
      </c>
      <c r="D16" s="75">
        <v>337669705</v>
      </c>
      <c r="E16" s="124">
        <v>354632957</v>
      </c>
      <c r="F16" s="125">
        <v>19597548</v>
      </c>
      <c r="G16" s="125">
        <f t="shared" si="29"/>
        <v>374230505</v>
      </c>
      <c r="H16" s="125">
        <v>0</v>
      </c>
      <c r="I16" s="125">
        <v>0</v>
      </c>
      <c r="J16" s="128">
        <v>231</v>
      </c>
      <c r="K16" s="125">
        <v>332606035</v>
      </c>
      <c r="L16" s="125">
        <v>17579757</v>
      </c>
      <c r="M16" s="125">
        <f t="shared" si="30"/>
        <v>350185792</v>
      </c>
      <c r="N16" s="125">
        <v>19509068</v>
      </c>
      <c r="O16" s="125">
        <v>0</v>
      </c>
      <c r="P16" s="128">
        <v>2100</v>
      </c>
      <c r="Q16" s="125">
        <v>309088882</v>
      </c>
      <c r="R16" s="125">
        <v>24315524</v>
      </c>
      <c r="S16" s="125">
        <f t="shared" si="31"/>
        <v>333404406</v>
      </c>
      <c r="T16" s="125">
        <v>36592417</v>
      </c>
      <c r="U16" s="125">
        <v>0</v>
      </c>
      <c r="V16" s="128">
        <v>17292</v>
      </c>
      <c r="W16" s="125">
        <v>286481641</v>
      </c>
      <c r="X16" s="125">
        <v>21598283</v>
      </c>
      <c r="Y16" s="125">
        <f t="shared" si="32"/>
        <v>308079924</v>
      </c>
      <c r="Z16" s="125">
        <v>58438679</v>
      </c>
      <c r="AA16" s="125">
        <v>0</v>
      </c>
      <c r="AB16" s="128">
        <v>18621</v>
      </c>
      <c r="AC16" s="125">
        <v>288070658</v>
      </c>
      <c r="AD16" s="125">
        <v>190975</v>
      </c>
      <c r="AE16" s="125">
        <f t="shared" si="33"/>
        <v>288261633</v>
      </c>
      <c r="AF16" s="125">
        <v>77032229</v>
      </c>
      <c r="AG16" s="125">
        <v>0</v>
      </c>
      <c r="AH16" s="128">
        <v>18690</v>
      </c>
      <c r="AI16" s="125">
        <v>273196005</v>
      </c>
      <c r="AJ16" s="125">
        <v>8300</v>
      </c>
      <c r="AK16" s="125">
        <f t="shared" si="54"/>
        <v>273204305</v>
      </c>
      <c r="AL16" s="125">
        <v>77032229</v>
      </c>
      <c r="AM16" s="125">
        <v>0</v>
      </c>
      <c r="AN16" s="128">
        <v>19593</v>
      </c>
      <c r="AO16" s="125">
        <v>273196005</v>
      </c>
      <c r="AP16" s="125">
        <v>6</v>
      </c>
      <c r="AQ16" s="125">
        <f t="shared" si="34"/>
        <v>273196011</v>
      </c>
      <c r="AR16" s="125">
        <v>77032229</v>
      </c>
      <c r="AS16" s="125">
        <v>0</v>
      </c>
      <c r="AT16" s="128">
        <v>19593</v>
      </c>
      <c r="AU16" s="125">
        <v>291074</v>
      </c>
      <c r="AV16" s="125">
        <v>0</v>
      </c>
      <c r="AW16" s="125">
        <f t="shared" si="35"/>
        <v>291074</v>
      </c>
      <c r="AX16" s="125">
        <v>295466371</v>
      </c>
      <c r="AY16" s="125">
        <v>0</v>
      </c>
      <c r="AZ16" s="127">
        <v>51645191</v>
      </c>
      <c r="BA16" s="124" t="s">
        <v>81</v>
      </c>
      <c r="BB16" s="124" t="s">
        <v>81</v>
      </c>
      <c r="BC16" s="125" t="s">
        <v>81</v>
      </c>
      <c r="BD16" s="125" t="s">
        <v>81</v>
      </c>
      <c r="BE16" s="125" t="s">
        <v>81</v>
      </c>
      <c r="BF16" s="126" t="s">
        <v>81</v>
      </c>
      <c r="BG16" s="125">
        <v>0</v>
      </c>
      <c r="BH16" s="125">
        <v>1181299</v>
      </c>
      <c r="BI16" s="125">
        <f t="shared" si="36"/>
        <v>1181299</v>
      </c>
      <c r="BJ16" s="125">
        <v>0</v>
      </c>
      <c r="BK16" s="125">
        <v>0</v>
      </c>
      <c r="BL16" s="128">
        <v>27768</v>
      </c>
      <c r="BM16" s="125">
        <v>0</v>
      </c>
      <c r="BN16" s="125">
        <v>1305736</v>
      </c>
      <c r="BO16" s="125">
        <f t="shared" si="37"/>
        <v>1305736</v>
      </c>
      <c r="BP16" s="125">
        <v>592297</v>
      </c>
      <c r="BQ16" s="125">
        <v>0</v>
      </c>
      <c r="BR16" s="128">
        <v>194312</v>
      </c>
      <c r="BS16" s="125">
        <v>0</v>
      </c>
      <c r="BT16" s="125">
        <v>1551064</v>
      </c>
      <c r="BU16" s="125">
        <f t="shared" si="38"/>
        <v>1551064</v>
      </c>
      <c r="BV16" s="125">
        <v>1021959</v>
      </c>
      <c r="BW16" s="125">
        <v>0</v>
      </c>
      <c r="BX16" s="128">
        <v>238269</v>
      </c>
      <c r="BY16" s="125">
        <v>0</v>
      </c>
      <c r="BZ16" s="125">
        <v>3642178</v>
      </c>
      <c r="CA16" s="125">
        <f t="shared" si="39"/>
        <v>3642178</v>
      </c>
      <c r="CB16" s="125">
        <v>1813123</v>
      </c>
      <c r="CC16" s="125">
        <v>0</v>
      </c>
      <c r="CD16" s="128">
        <v>405587</v>
      </c>
      <c r="CE16" s="125">
        <v>371673</v>
      </c>
      <c r="CF16" s="125">
        <v>5850858</v>
      </c>
      <c r="CG16" s="125">
        <f t="shared" si="40"/>
        <v>6222531</v>
      </c>
      <c r="CH16" s="125">
        <v>3408255</v>
      </c>
      <c r="CI16" s="125">
        <v>0</v>
      </c>
      <c r="CJ16" s="128">
        <v>522022</v>
      </c>
      <c r="CK16" s="125">
        <v>9661471</v>
      </c>
      <c r="CL16" s="125">
        <v>1302516</v>
      </c>
      <c r="CM16" s="125">
        <f t="shared" si="41"/>
        <v>10963987</v>
      </c>
      <c r="CN16" s="125">
        <v>3408255</v>
      </c>
      <c r="CO16" s="125">
        <v>0</v>
      </c>
      <c r="CP16" s="128">
        <v>612627</v>
      </c>
      <c r="CQ16" s="125">
        <v>12218540</v>
      </c>
      <c r="CR16" s="125">
        <v>295565</v>
      </c>
      <c r="CS16" s="125">
        <f t="shared" si="42"/>
        <v>12514105</v>
      </c>
      <c r="CT16" s="125">
        <v>3408255</v>
      </c>
      <c r="CU16" s="125">
        <v>0</v>
      </c>
      <c r="CV16" s="128">
        <v>667327</v>
      </c>
      <c r="CW16" s="125">
        <v>7845487</v>
      </c>
      <c r="CX16" s="125">
        <v>594283</v>
      </c>
      <c r="CY16" s="125">
        <f t="shared" si="55"/>
        <v>8439770</v>
      </c>
      <c r="CZ16" s="125">
        <v>7994055</v>
      </c>
      <c r="DA16" s="125">
        <v>0</v>
      </c>
      <c r="DB16" s="127">
        <v>3285485</v>
      </c>
      <c r="DC16" s="125">
        <v>8124728</v>
      </c>
      <c r="DD16" s="125">
        <v>262515</v>
      </c>
      <c r="DE16" s="125">
        <f t="shared" si="59"/>
        <v>8387243</v>
      </c>
      <c r="DF16" s="125">
        <v>7994055</v>
      </c>
      <c r="DG16" s="125">
        <v>0</v>
      </c>
      <c r="DH16" s="127">
        <v>3617337</v>
      </c>
      <c r="DI16" s="125">
        <v>0</v>
      </c>
      <c r="DJ16" s="125">
        <v>0</v>
      </c>
      <c r="DK16" s="125">
        <f t="shared" si="60"/>
        <v>0</v>
      </c>
      <c r="DL16" s="125">
        <v>7994055</v>
      </c>
      <c r="DM16" s="125">
        <v>0</v>
      </c>
      <c r="DN16" s="127">
        <v>12005212</v>
      </c>
      <c r="DO16" s="197" t="s">
        <v>81</v>
      </c>
      <c r="DP16" s="197" t="s">
        <v>81</v>
      </c>
      <c r="DQ16" s="197" t="s">
        <v>81</v>
      </c>
      <c r="DR16" s="197" t="s">
        <v>81</v>
      </c>
      <c r="DS16" s="197" t="s">
        <v>81</v>
      </c>
      <c r="DT16" s="198" t="s">
        <v>81</v>
      </c>
      <c r="DU16" s="197">
        <v>10491</v>
      </c>
      <c r="DV16" s="197">
        <v>0</v>
      </c>
      <c r="DW16" s="197">
        <f t="shared" si="62"/>
        <v>10491</v>
      </c>
      <c r="DX16" s="197">
        <v>7994055</v>
      </c>
      <c r="DY16" s="197">
        <v>0</v>
      </c>
      <c r="DZ16" s="198">
        <v>12006170</v>
      </c>
      <c r="EA16" s="197">
        <v>10491</v>
      </c>
      <c r="EB16" s="197">
        <v>0</v>
      </c>
      <c r="EC16" s="197">
        <f t="shared" si="56"/>
        <v>10491</v>
      </c>
      <c r="ED16" s="197">
        <v>7994055</v>
      </c>
      <c r="EE16" s="197">
        <v>0</v>
      </c>
      <c r="EF16" s="198">
        <v>12006170</v>
      </c>
      <c r="EG16" s="197">
        <v>0</v>
      </c>
      <c r="EH16" s="197">
        <v>0</v>
      </c>
      <c r="EI16" s="197">
        <v>0</v>
      </c>
      <c r="EJ16" s="197">
        <v>7994055</v>
      </c>
      <c r="EK16" s="197">
        <v>0</v>
      </c>
      <c r="EL16" s="198">
        <v>12016661</v>
      </c>
      <c r="EM16" s="197">
        <v>0</v>
      </c>
      <c r="EN16" s="125">
        <v>0</v>
      </c>
      <c r="EO16" s="125">
        <f t="shared" ref="EO16:EO21" si="63">EM16+EN16</f>
        <v>0</v>
      </c>
      <c r="EP16" s="125">
        <v>0</v>
      </c>
      <c r="EQ16" s="125">
        <v>0</v>
      </c>
      <c r="ER16" s="128">
        <v>0</v>
      </c>
      <c r="ES16" s="125">
        <v>0</v>
      </c>
      <c r="ET16" s="125">
        <v>10389</v>
      </c>
      <c r="EU16" s="125">
        <f t="shared" si="10"/>
        <v>10389</v>
      </c>
      <c r="EV16" s="125">
        <v>0</v>
      </c>
      <c r="EW16" s="125">
        <v>0</v>
      </c>
      <c r="EX16" s="128">
        <v>0</v>
      </c>
      <c r="EY16" s="125">
        <v>0</v>
      </c>
      <c r="EZ16" s="125">
        <v>145848</v>
      </c>
      <c r="FA16" s="125">
        <f t="shared" si="48"/>
        <v>145848</v>
      </c>
      <c r="FB16" s="125">
        <v>0</v>
      </c>
      <c r="FC16" s="125">
        <v>0</v>
      </c>
      <c r="FD16" s="128">
        <v>0</v>
      </c>
      <c r="FE16" s="125">
        <v>0</v>
      </c>
      <c r="FF16" s="125">
        <v>1165527</v>
      </c>
      <c r="FG16" s="125">
        <f t="shared" si="49"/>
        <v>1165527</v>
      </c>
      <c r="FH16" s="125">
        <v>476</v>
      </c>
      <c r="FI16" s="125">
        <v>0</v>
      </c>
      <c r="FJ16" s="128">
        <v>0</v>
      </c>
      <c r="FK16" s="125">
        <v>332326</v>
      </c>
      <c r="FL16" s="125">
        <v>978740</v>
      </c>
      <c r="FM16" s="125">
        <f t="shared" si="50"/>
        <v>1311066</v>
      </c>
      <c r="FN16" s="125">
        <v>19628</v>
      </c>
      <c r="FO16" s="125">
        <v>0</v>
      </c>
      <c r="FP16" s="128">
        <v>0</v>
      </c>
      <c r="FQ16" s="125">
        <v>3318764</v>
      </c>
      <c r="FR16" s="125">
        <v>77119</v>
      </c>
      <c r="FS16" s="125">
        <f t="shared" si="51"/>
        <v>3395883</v>
      </c>
      <c r="FT16" s="125">
        <v>19628</v>
      </c>
      <c r="FU16" s="125">
        <v>0</v>
      </c>
      <c r="FV16" s="128">
        <v>0</v>
      </c>
      <c r="FW16" s="125">
        <v>3318764</v>
      </c>
      <c r="FX16" s="125">
        <v>51543</v>
      </c>
      <c r="FY16" s="125">
        <f t="shared" si="52"/>
        <v>3370307</v>
      </c>
      <c r="FZ16" s="125">
        <v>19628</v>
      </c>
      <c r="GA16" s="125">
        <v>0</v>
      </c>
      <c r="GB16" s="128">
        <v>0</v>
      </c>
      <c r="GC16" s="125">
        <v>1254999</v>
      </c>
      <c r="GD16" s="125">
        <v>2647</v>
      </c>
      <c r="GE16" s="125">
        <f t="shared" si="57"/>
        <v>1257646</v>
      </c>
      <c r="GF16" s="125">
        <v>2113323</v>
      </c>
      <c r="GG16" s="125">
        <v>0</v>
      </c>
      <c r="GH16" s="127">
        <v>1259023</v>
      </c>
      <c r="GI16" s="125">
        <v>0</v>
      </c>
      <c r="GJ16" s="125">
        <v>0</v>
      </c>
      <c r="GK16" s="125">
        <f t="shared" si="26"/>
        <v>0</v>
      </c>
      <c r="GL16" s="125">
        <v>0</v>
      </c>
      <c r="GM16" s="125">
        <v>0</v>
      </c>
      <c r="GN16" s="128">
        <v>0</v>
      </c>
      <c r="GO16" s="125">
        <v>0</v>
      </c>
      <c r="GP16" s="125">
        <v>0</v>
      </c>
      <c r="GQ16" s="125">
        <f t="shared" si="27"/>
        <v>0</v>
      </c>
      <c r="GR16" s="125">
        <v>0</v>
      </c>
      <c r="GS16" s="125">
        <v>0</v>
      </c>
      <c r="GT16" s="128">
        <v>0</v>
      </c>
      <c r="GU16" s="125">
        <v>0</v>
      </c>
      <c r="GV16" s="125">
        <v>0</v>
      </c>
      <c r="GW16" s="125">
        <f t="shared" si="28"/>
        <v>0</v>
      </c>
      <c r="GX16" s="125">
        <v>0</v>
      </c>
      <c r="GY16" s="125">
        <v>0</v>
      </c>
      <c r="GZ16" s="128">
        <v>0</v>
      </c>
      <c r="HA16" s="125">
        <v>0</v>
      </c>
      <c r="HB16" s="125">
        <v>0</v>
      </c>
      <c r="HC16" s="125">
        <f t="shared" si="53"/>
        <v>0</v>
      </c>
      <c r="HD16" s="125">
        <v>0</v>
      </c>
      <c r="HE16" s="125">
        <v>0</v>
      </c>
      <c r="HF16" s="126">
        <v>0</v>
      </c>
      <c r="HG16" s="125">
        <v>0</v>
      </c>
      <c r="HH16" s="125">
        <v>0</v>
      </c>
      <c r="HI16" s="125">
        <f t="shared" si="58"/>
        <v>0</v>
      </c>
      <c r="HJ16" s="125">
        <v>0</v>
      </c>
      <c r="HK16" s="125">
        <v>16682623</v>
      </c>
      <c r="HL16" s="125">
        <v>10633333</v>
      </c>
      <c r="HM16" s="165" t="s">
        <v>101</v>
      </c>
      <c r="HN16" s="163" t="s">
        <v>314</v>
      </c>
      <c r="HO16" s="17"/>
    </row>
    <row r="17" spans="1:223" ht="17.100000000000001" customHeight="1" x14ac:dyDescent="0.15">
      <c r="A17" s="40" t="s">
        <v>348</v>
      </c>
      <c r="B17" s="36" t="s">
        <v>10</v>
      </c>
      <c r="C17" s="46">
        <v>355017545</v>
      </c>
      <c r="D17" s="75">
        <v>319515791</v>
      </c>
      <c r="E17" s="124">
        <v>318858851</v>
      </c>
      <c r="F17" s="125">
        <v>33914666</v>
      </c>
      <c r="G17" s="125">
        <f t="shared" si="29"/>
        <v>352773517</v>
      </c>
      <c r="H17" s="125">
        <v>0</v>
      </c>
      <c r="I17" s="125">
        <v>0</v>
      </c>
      <c r="J17" s="128">
        <v>27</v>
      </c>
      <c r="K17" s="125">
        <v>281659205</v>
      </c>
      <c r="L17" s="125">
        <v>34298085</v>
      </c>
      <c r="M17" s="125">
        <f t="shared" si="30"/>
        <v>315957290</v>
      </c>
      <c r="N17" s="125">
        <v>34848375</v>
      </c>
      <c r="O17" s="125">
        <v>0</v>
      </c>
      <c r="P17" s="128">
        <v>27</v>
      </c>
      <c r="Q17" s="125">
        <v>243699633</v>
      </c>
      <c r="R17" s="125">
        <v>41357164</v>
      </c>
      <c r="S17" s="125">
        <f t="shared" si="31"/>
        <v>285056797</v>
      </c>
      <c r="T17" s="125">
        <v>67714647</v>
      </c>
      <c r="U17" s="125">
        <v>0</v>
      </c>
      <c r="V17" s="128">
        <v>330</v>
      </c>
      <c r="W17" s="125">
        <v>205522832</v>
      </c>
      <c r="X17" s="125">
        <v>41699708</v>
      </c>
      <c r="Y17" s="125">
        <f t="shared" si="32"/>
        <v>247222540</v>
      </c>
      <c r="Z17" s="125">
        <v>107097760</v>
      </c>
      <c r="AA17" s="125">
        <v>0</v>
      </c>
      <c r="AB17" s="128">
        <v>330</v>
      </c>
      <c r="AC17" s="125">
        <v>216929711</v>
      </c>
      <c r="AD17" s="125">
        <v>0</v>
      </c>
      <c r="AE17" s="125">
        <f t="shared" si="33"/>
        <v>216929711</v>
      </c>
      <c r="AF17" s="125">
        <v>138500082</v>
      </c>
      <c r="AG17" s="125">
        <v>0</v>
      </c>
      <c r="AH17" s="128">
        <v>380</v>
      </c>
      <c r="AI17" s="125">
        <v>187914390</v>
      </c>
      <c r="AJ17" s="125">
        <v>0</v>
      </c>
      <c r="AK17" s="125">
        <f t="shared" si="54"/>
        <v>187914390</v>
      </c>
      <c r="AL17" s="125">
        <v>138500082</v>
      </c>
      <c r="AM17" s="125">
        <v>0</v>
      </c>
      <c r="AN17" s="128">
        <v>1321</v>
      </c>
      <c r="AO17" s="125">
        <v>187852686</v>
      </c>
      <c r="AP17" s="125">
        <v>61704</v>
      </c>
      <c r="AQ17" s="125">
        <f t="shared" si="34"/>
        <v>187914390</v>
      </c>
      <c r="AR17" s="125">
        <v>138500082</v>
      </c>
      <c r="AS17" s="125">
        <v>0</v>
      </c>
      <c r="AT17" s="128">
        <v>1321</v>
      </c>
      <c r="AU17" s="125">
        <v>14018572</v>
      </c>
      <c r="AV17" s="125">
        <v>0</v>
      </c>
      <c r="AW17" s="125">
        <f t="shared" si="35"/>
        <v>14018572</v>
      </c>
      <c r="AX17" s="125">
        <v>304541813</v>
      </c>
      <c r="AY17" s="125">
        <v>14516159</v>
      </c>
      <c r="AZ17" s="127">
        <v>64503</v>
      </c>
      <c r="BA17" s="124" t="s">
        <v>81</v>
      </c>
      <c r="BB17" s="124" t="s">
        <v>81</v>
      </c>
      <c r="BC17" s="125" t="s">
        <v>81</v>
      </c>
      <c r="BD17" s="125" t="s">
        <v>81</v>
      </c>
      <c r="BE17" s="125" t="s">
        <v>81</v>
      </c>
      <c r="BF17" s="126" t="s">
        <v>81</v>
      </c>
      <c r="BG17" s="125">
        <v>51768</v>
      </c>
      <c r="BH17" s="125">
        <v>1789331</v>
      </c>
      <c r="BI17" s="125">
        <f t="shared" si="36"/>
        <v>1841099</v>
      </c>
      <c r="BJ17" s="125">
        <v>0</v>
      </c>
      <c r="BK17" s="125">
        <v>0</v>
      </c>
      <c r="BL17" s="128">
        <v>2</v>
      </c>
      <c r="BM17" s="125">
        <v>175655</v>
      </c>
      <c r="BN17" s="125">
        <v>2166948</v>
      </c>
      <c r="BO17" s="125">
        <f t="shared" si="37"/>
        <v>2342603</v>
      </c>
      <c r="BP17" s="125">
        <v>1146106</v>
      </c>
      <c r="BQ17" s="125">
        <v>0</v>
      </c>
      <c r="BR17" s="128">
        <v>5175</v>
      </c>
      <c r="BS17" s="125">
        <v>315676</v>
      </c>
      <c r="BT17" s="125">
        <v>2208128</v>
      </c>
      <c r="BU17" s="125">
        <f t="shared" si="38"/>
        <v>2523804</v>
      </c>
      <c r="BV17" s="125">
        <v>2517189</v>
      </c>
      <c r="BW17" s="125">
        <v>0</v>
      </c>
      <c r="BX17" s="128">
        <v>5178</v>
      </c>
      <c r="BY17" s="125">
        <v>593188</v>
      </c>
      <c r="BZ17" s="125">
        <v>2810477</v>
      </c>
      <c r="CA17" s="125">
        <f t="shared" si="39"/>
        <v>3403665</v>
      </c>
      <c r="CB17" s="125">
        <v>4283931</v>
      </c>
      <c r="CC17" s="125">
        <v>0</v>
      </c>
      <c r="CD17" s="128">
        <v>8718</v>
      </c>
      <c r="CE17" s="125">
        <v>1331056</v>
      </c>
      <c r="CF17" s="125">
        <v>1453152</v>
      </c>
      <c r="CG17" s="125">
        <f t="shared" si="40"/>
        <v>2784208</v>
      </c>
      <c r="CH17" s="125">
        <v>7331819</v>
      </c>
      <c r="CI17" s="125">
        <v>0</v>
      </c>
      <c r="CJ17" s="128">
        <v>8718</v>
      </c>
      <c r="CK17" s="125">
        <v>8274162</v>
      </c>
      <c r="CL17" s="125">
        <v>175242</v>
      </c>
      <c r="CM17" s="125">
        <f t="shared" si="41"/>
        <v>8449404</v>
      </c>
      <c r="CN17" s="125">
        <v>7331819</v>
      </c>
      <c r="CO17" s="125">
        <v>0</v>
      </c>
      <c r="CP17" s="128">
        <v>21745</v>
      </c>
      <c r="CQ17" s="125">
        <v>8687461</v>
      </c>
      <c r="CR17" s="125">
        <v>252923</v>
      </c>
      <c r="CS17" s="125">
        <f t="shared" si="42"/>
        <v>8940384</v>
      </c>
      <c r="CT17" s="125">
        <v>7331819</v>
      </c>
      <c r="CU17" s="125">
        <v>0</v>
      </c>
      <c r="CV17" s="128">
        <v>41812</v>
      </c>
      <c r="CW17" s="125">
        <v>6657665</v>
      </c>
      <c r="CX17" s="125">
        <v>140577</v>
      </c>
      <c r="CY17" s="125">
        <f t="shared" si="55"/>
        <v>6798242</v>
      </c>
      <c r="CZ17" s="125">
        <v>12273471</v>
      </c>
      <c r="DA17" s="125">
        <v>0</v>
      </c>
      <c r="DB17" s="127">
        <v>45488</v>
      </c>
      <c r="DC17" s="125">
        <v>6657759</v>
      </c>
      <c r="DD17" s="125">
        <v>146092</v>
      </c>
      <c r="DE17" s="125">
        <f t="shared" si="59"/>
        <v>6803851</v>
      </c>
      <c r="DF17" s="125">
        <v>12273471</v>
      </c>
      <c r="DG17" s="125">
        <v>0</v>
      </c>
      <c r="DH17" s="127">
        <v>45488</v>
      </c>
      <c r="DI17" s="125">
        <v>7066</v>
      </c>
      <c r="DJ17" s="125">
        <v>0</v>
      </c>
      <c r="DK17" s="125">
        <f t="shared" si="60"/>
        <v>7066</v>
      </c>
      <c r="DL17" s="125">
        <v>12273471</v>
      </c>
      <c r="DM17" s="125">
        <v>0</v>
      </c>
      <c r="DN17" s="127">
        <v>45488</v>
      </c>
      <c r="DO17" s="197">
        <v>7407</v>
      </c>
      <c r="DP17" s="197">
        <v>934</v>
      </c>
      <c r="DQ17" s="197">
        <f t="shared" si="61"/>
        <v>8341</v>
      </c>
      <c r="DR17" s="197">
        <v>12273471</v>
      </c>
      <c r="DS17" s="197">
        <v>0</v>
      </c>
      <c r="DT17" s="198">
        <v>45488</v>
      </c>
      <c r="DU17" s="197" t="s">
        <v>81</v>
      </c>
      <c r="DV17" s="197" t="s">
        <v>81</v>
      </c>
      <c r="DW17" s="197" t="s">
        <v>81</v>
      </c>
      <c r="DX17" s="197" t="s">
        <v>81</v>
      </c>
      <c r="DY17" s="197" t="s">
        <v>81</v>
      </c>
      <c r="DZ17" s="198" t="s">
        <v>81</v>
      </c>
      <c r="EA17" s="197" t="s">
        <v>81</v>
      </c>
      <c r="EB17" s="197" t="s">
        <v>81</v>
      </c>
      <c r="EC17" s="197" t="s">
        <v>81</v>
      </c>
      <c r="ED17" s="197" t="s">
        <v>81</v>
      </c>
      <c r="EE17" s="197" t="s">
        <v>81</v>
      </c>
      <c r="EF17" s="198" t="s">
        <v>81</v>
      </c>
      <c r="EG17" s="197" t="s">
        <v>81</v>
      </c>
      <c r="EH17" s="197" t="s">
        <v>81</v>
      </c>
      <c r="EI17" s="197" t="s">
        <v>81</v>
      </c>
      <c r="EJ17" s="197" t="s">
        <v>81</v>
      </c>
      <c r="EK17" s="197" t="s">
        <v>81</v>
      </c>
      <c r="EL17" s="198" t="s">
        <v>81</v>
      </c>
      <c r="EM17" s="197">
        <v>0</v>
      </c>
      <c r="EN17" s="125">
        <v>0</v>
      </c>
      <c r="EO17" s="125">
        <f t="shared" si="63"/>
        <v>0</v>
      </c>
      <c r="EP17" s="125">
        <v>0</v>
      </c>
      <c r="EQ17" s="125">
        <v>0</v>
      </c>
      <c r="ER17" s="128">
        <v>0</v>
      </c>
      <c r="ES17" s="125">
        <v>16884</v>
      </c>
      <c r="ET17" s="125">
        <v>17500</v>
      </c>
      <c r="EU17" s="125">
        <f t="shared" si="10"/>
        <v>34384</v>
      </c>
      <c r="EV17" s="125">
        <v>0</v>
      </c>
      <c r="EW17" s="125">
        <v>0</v>
      </c>
      <c r="EX17" s="128">
        <v>0</v>
      </c>
      <c r="EY17" s="125">
        <v>129710</v>
      </c>
      <c r="EZ17" s="125">
        <v>302722</v>
      </c>
      <c r="FA17" s="125">
        <f t="shared" si="48"/>
        <v>432432</v>
      </c>
      <c r="FB17" s="125">
        <v>131020</v>
      </c>
      <c r="FC17" s="125">
        <v>0</v>
      </c>
      <c r="FD17" s="128">
        <v>0</v>
      </c>
      <c r="FE17" s="125">
        <v>426340</v>
      </c>
      <c r="FF17" s="125">
        <v>1033018</v>
      </c>
      <c r="FG17" s="125">
        <f t="shared" si="49"/>
        <v>1459358</v>
      </c>
      <c r="FH17" s="125">
        <v>281467</v>
      </c>
      <c r="FI17" s="125">
        <v>0</v>
      </c>
      <c r="FJ17" s="128">
        <v>0</v>
      </c>
      <c r="FK17" s="125">
        <v>871286</v>
      </c>
      <c r="FL17" s="125">
        <v>4962994</v>
      </c>
      <c r="FM17" s="125">
        <f t="shared" si="50"/>
        <v>5834280</v>
      </c>
      <c r="FN17" s="125">
        <v>914208</v>
      </c>
      <c r="FO17" s="125">
        <v>0</v>
      </c>
      <c r="FP17" s="128">
        <v>0</v>
      </c>
      <c r="FQ17" s="125">
        <v>5394986</v>
      </c>
      <c r="FR17" s="125">
        <v>85777</v>
      </c>
      <c r="FS17" s="125">
        <f t="shared" si="51"/>
        <v>5480763</v>
      </c>
      <c r="FT17" s="125">
        <v>914208</v>
      </c>
      <c r="FU17" s="125">
        <v>0</v>
      </c>
      <c r="FV17" s="128">
        <v>0</v>
      </c>
      <c r="FW17" s="125">
        <v>5401908</v>
      </c>
      <c r="FX17" s="125">
        <v>5259</v>
      </c>
      <c r="FY17" s="125">
        <f t="shared" si="52"/>
        <v>5407167</v>
      </c>
      <c r="FZ17" s="125">
        <v>914208</v>
      </c>
      <c r="GA17" s="125">
        <v>0</v>
      </c>
      <c r="GB17" s="128">
        <v>41</v>
      </c>
      <c r="GC17" s="125">
        <v>2912592</v>
      </c>
      <c r="GD17" s="125">
        <v>29416</v>
      </c>
      <c r="GE17" s="125">
        <f t="shared" si="57"/>
        <v>2942008</v>
      </c>
      <c r="GF17" s="125">
        <v>4088755</v>
      </c>
      <c r="GG17" s="125">
        <v>0</v>
      </c>
      <c r="GH17" s="127">
        <v>95</v>
      </c>
      <c r="GI17" s="125">
        <v>0</v>
      </c>
      <c r="GJ17" s="125">
        <v>0</v>
      </c>
      <c r="GK17" s="125">
        <f t="shared" si="26"/>
        <v>0</v>
      </c>
      <c r="GL17" s="125">
        <v>0</v>
      </c>
      <c r="GM17" s="125">
        <v>0</v>
      </c>
      <c r="GN17" s="128">
        <v>0</v>
      </c>
      <c r="GO17" s="125">
        <v>0</v>
      </c>
      <c r="GP17" s="125">
        <v>0</v>
      </c>
      <c r="GQ17" s="125">
        <f t="shared" si="27"/>
        <v>0</v>
      </c>
      <c r="GR17" s="125">
        <v>0</v>
      </c>
      <c r="GS17" s="125">
        <v>0</v>
      </c>
      <c r="GT17" s="128">
        <v>0</v>
      </c>
      <c r="GU17" s="125">
        <v>0</v>
      </c>
      <c r="GV17" s="125">
        <v>0</v>
      </c>
      <c r="GW17" s="125">
        <f t="shared" si="28"/>
        <v>0</v>
      </c>
      <c r="GX17" s="125">
        <v>0</v>
      </c>
      <c r="GY17" s="125">
        <v>0</v>
      </c>
      <c r="GZ17" s="128">
        <v>0</v>
      </c>
      <c r="HA17" s="125">
        <v>0</v>
      </c>
      <c r="HB17" s="125">
        <v>0</v>
      </c>
      <c r="HC17" s="125">
        <f t="shared" si="53"/>
        <v>0</v>
      </c>
      <c r="HD17" s="125">
        <v>0</v>
      </c>
      <c r="HE17" s="125">
        <v>0</v>
      </c>
      <c r="HF17" s="126">
        <v>0</v>
      </c>
      <c r="HG17" s="125">
        <v>0</v>
      </c>
      <c r="HH17" s="125">
        <v>0</v>
      </c>
      <c r="HI17" s="125">
        <f t="shared" si="58"/>
        <v>0</v>
      </c>
      <c r="HJ17" s="125">
        <v>17449492</v>
      </c>
      <c r="HK17" s="125">
        <v>0</v>
      </c>
      <c r="HL17" s="125">
        <v>0</v>
      </c>
      <c r="HM17" s="165" t="s">
        <v>102</v>
      </c>
      <c r="HN17" s="163" t="s">
        <v>315</v>
      </c>
      <c r="HO17" s="17"/>
    </row>
    <row r="18" spans="1:223" ht="17.100000000000001" customHeight="1" x14ac:dyDescent="0.15">
      <c r="A18" s="40" t="s">
        <v>348</v>
      </c>
      <c r="B18" s="36" t="s">
        <v>16</v>
      </c>
      <c r="C18" s="46">
        <v>276838955</v>
      </c>
      <c r="D18" s="75">
        <v>249155060</v>
      </c>
      <c r="E18" s="124">
        <v>253327684</v>
      </c>
      <c r="F18" s="125">
        <v>40892515</v>
      </c>
      <c r="G18" s="125">
        <f t="shared" si="29"/>
        <v>294220199</v>
      </c>
      <c r="H18" s="125">
        <v>0</v>
      </c>
      <c r="I18" s="125">
        <v>0</v>
      </c>
      <c r="J18" s="128">
        <v>0</v>
      </c>
      <c r="K18" s="125">
        <v>229445248</v>
      </c>
      <c r="L18" s="125">
        <v>45202064</v>
      </c>
      <c r="M18" s="125">
        <f t="shared" si="30"/>
        <v>274647312</v>
      </c>
      <c r="N18" s="125">
        <v>26171207</v>
      </c>
      <c r="O18" s="125">
        <v>0</v>
      </c>
      <c r="P18" s="128">
        <v>10394</v>
      </c>
      <c r="Q18" s="125">
        <v>207147842</v>
      </c>
      <c r="R18" s="125">
        <v>23415544</v>
      </c>
      <c r="S18" s="125">
        <f t="shared" si="31"/>
        <v>230563386</v>
      </c>
      <c r="T18" s="125">
        <v>51493378</v>
      </c>
      <c r="U18" s="125">
        <v>0</v>
      </c>
      <c r="V18" s="128">
        <v>149207</v>
      </c>
      <c r="W18" s="125">
        <v>188662626</v>
      </c>
      <c r="X18" s="125">
        <v>19887071</v>
      </c>
      <c r="Y18" s="125">
        <f t="shared" si="32"/>
        <v>208549697</v>
      </c>
      <c r="Z18" s="125">
        <v>75940218</v>
      </c>
      <c r="AA18" s="125">
        <v>0</v>
      </c>
      <c r="AB18" s="128">
        <v>156864</v>
      </c>
      <c r="AC18" s="125">
        <v>152118662</v>
      </c>
      <c r="AD18" s="125">
        <v>3809</v>
      </c>
      <c r="AE18" s="125">
        <f t="shared" si="33"/>
        <v>152122471</v>
      </c>
      <c r="AF18" s="125">
        <v>131237240</v>
      </c>
      <c r="AG18" s="125">
        <v>45099</v>
      </c>
      <c r="AH18" s="128">
        <v>159986</v>
      </c>
      <c r="AI18" s="125">
        <v>136096740</v>
      </c>
      <c r="AJ18" s="125">
        <v>3809</v>
      </c>
      <c r="AK18" s="125">
        <f t="shared" si="54"/>
        <v>136100549</v>
      </c>
      <c r="AL18" s="125">
        <v>131237240</v>
      </c>
      <c r="AM18" s="125">
        <v>45099</v>
      </c>
      <c r="AN18" s="128">
        <v>161400</v>
      </c>
      <c r="AO18" s="125">
        <v>136096740</v>
      </c>
      <c r="AP18" s="125">
        <v>3809</v>
      </c>
      <c r="AQ18" s="125">
        <f t="shared" si="34"/>
        <v>136100549</v>
      </c>
      <c r="AR18" s="125">
        <v>131237240</v>
      </c>
      <c r="AS18" s="125">
        <v>45099</v>
      </c>
      <c r="AT18" s="128">
        <v>161400</v>
      </c>
      <c r="AU18" s="125">
        <v>41290</v>
      </c>
      <c r="AV18" s="125">
        <v>3809</v>
      </c>
      <c r="AW18" s="125">
        <f t="shared" si="35"/>
        <v>45099</v>
      </c>
      <c r="AX18" s="125">
        <v>257813160</v>
      </c>
      <c r="AY18" s="125">
        <v>45099</v>
      </c>
      <c r="AZ18" s="127">
        <v>912983</v>
      </c>
      <c r="BA18" s="124" t="s">
        <v>81</v>
      </c>
      <c r="BB18" s="124" t="s">
        <v>81</v>
      </c>
      <c r="BC18" s="125" t="s">
        <v>81</v>
      </c>
      <c r="BD18" s="125" t="s">
        <v>81</v>
      </c>
      <c r="BE18" s="125" t="s">
        <v>81</v>
      </c>
      <c r="BF18" s="126" t="s">
        <v>81</v>
      </c>
      <c r="BG18" s="125">
        <v>148482</v>
      </c>
      <c r="BH18" s="125">
        <v>3318774</v>
      </c>
      <c r="BI18" s="125">
        <f t="shared" si="36"/>
        <v>3467256</v>
      </c>
      <c r="BJ18" s="125">
        <v>0</v>
      </c>
      <c r="BK18" s="125">
        <v>0</v>
      </c>
      <c r="BL18" s="128">
        <v>0</v>
      </c>
      <c r="BM18" s="125">
        <v>266286</v>
      </c>
      <c r="BN18" s="125">
        <v>1534083</v>
      </c>
      <c r="BO18" s="125">
        <f t="shared" si="37"/>
        <v>1800369</v>
      </c>
      <c r="BP18" s="125">
        <v>375230</v>
      </c>
      <c r="BQ18" s="125">
        <v>0</v>
      </c>
      <c r="BR18" s="128">
        <v>0</v>
      </c>
      <c r="BS18" s="125">
        <v>447341</v>
      </c>
      <c r="BT18" s="125">
        <v>1292555</v>
      </c>
      <c r="BU18" s="125">
        <f t="shared" si="38"/>
        <v>1739896</v>
      </c>
      <c r="BV18" s="125">
        <v>537973</v>
      </c>
      <c r="BW18" s="125">
        <v>0</v>
      </c>
      <c r="BX18" s="128">
        <v>72</v>
      </c>
      <c r="BY18" s="125">
        <v>753610</v>
      </c>
      <c r="BZ18" s="125">
        <v>3099733</v>
      </c>
      <c r="CA18" s="125">
        <f t="shared" si="39"/>
        <v>3853343</v>
      </c>
      <c r="CB18" s="125">
        <v>1360596</v>
      </c>
      <c r="CC18" s="125">
        <v>0</v>
      </c>
      <c r="CD18" s="128">
        <v>1989</v>
      </c>
      <c r="CE18" s="125">
        <v>1381333</v>
      </c>
      <c r="CF18" s="125">
        <v>1477492</v>
      </c>
      <c r="CG18" s="125">
        <f t="shared" si="40"/>
        <v>2858825</v>
      </c>
      <c r="CH18" s="125">
        <v>2558075</v>
      </c>
      <c r="CI18" s="125">
        <v>0</v>
      </c>
      <c r="CJ18" s="128">
        <v>2017</v>
      </c>
      <c r="CK18" s="125">
        <v>7104476</v>
      </c>
      <c r="CL18" s="125">
        <v>176327</v>
      </c>
      <c r="CM18" s="125">
        <f t="shared" si="41"/>
        <v>7280803</v>
      </c>
      <c r="CN18" s="125">
        <v>2558075</v>
      </c>
      <c r="CO18" s="125">
        <v>0</v>
      </c>
      <c r="CP18" s="128">
        <v>5132</v>
      </c>
      <c r="CQ18" s="125">
        <v>7681651</v>
      </c>
      <c r="CR18" s="125">
        <v>93183</v>
      </c>
      <c r="CS18" s="125">
        <f t="shared" si="42"/>
        <v>7774834</v>
      </c>
      <c r="CT18" s="125">
        <v>2558075</v>
      </c>
      <c r="CU18" s="125">
        <v>0</v>
      </c>
      <c r="CV18" s="128">
        <v>27068</v>
      </c>
      <c r="CW18" s="125">
        <v>628</v>
      </c>
      <c r="CX18" s="125">
        <v>88944</v>
      </c>
      <c r="CY18" s="125">
        <f t="shared" si="55"/>
        <v>89572</v>
      </c>
      <c r="CZ18" s="125">
        <v>17005884</v>
      </c>
      <c r="DA18" s="125">
        <v>0</v>
      </c>
      <c r="DB18" s="127">
        <v>613049</v>
      </c>
      <c r="DC18" s="125">
        <v>670</v>
      </c>
      <c r="DD18" s="125">
        <v>88928</v>
      </c>
      <c r="DE18" s="125">
        <f t="shared" si="59"/>
        <v>89598</v>
      </c>
      <c r="DF18" s="125">
        <v>17005884</v>
      </c>
      <c r="DG18" s="125">
        <v>0</v>
      </c>
      <c r="DH18" s="127">
        <v>613133</v>
      </c>
      <c r="DI18" s="125">
        <v>3376</v>
      </c>
      <c r="DJ18" s="125">
        <v>25027</v>
      </c>
      <c r="DK18" s="125">
        <f t="shared" si="60"/>
        <v>28403</v>
      </c>
      <c r="DL18" s="125">
        <v>17005884</v>
      </c>
      <c r="DM18" s="125">
        <v>0</v>
      </c>
      <c r="DN18" s="127">
        <v>677058</v>
      </c>
      <c r="DO18" s="197">
        <v>3426</v>
      </c>
      <c r="DP18" s="197">
        <v>23977</v>
      </c>
      <c r="DQ18" s="197">
        <f t="shared" si="61"/>
        <v>27403</v>
      </c>
      <c r="DR18" s="197">
        <v>17005884</v>
      </c>
      <c r="DS18" s="197">
        <v>0</v>
      </c>
      <c r="DT18" s="198">
        <v>678180</v>
      </c>
      <c r="DU18" s="197" t="s">
        <v>81</v>
      </c>
      <c r="DV18" s="197" t="s">
        <v>81</v>
      </c>
      <c r="DW18" s="197" t="s">
        <v>81</v>
      </c>
      <c r="DX18" s="197" t="s">
        <v>81</v>
      </c>
      <c r="DY18" s="197" t="s">
        <v>81</v>
      </c>
      <c r="DZ18" s="198" t="s">
        <v>81</v>
      </c>
      <c r="EA18" s="197">
        <v>3426</v>
      </c>
      <c r="EB18" s="197">
        <v>23977</v>
      </c>
      <c r="EC18" s="197">
        <v>27403</v>
      </c>
      <c r="ED18" s="197">
        <v>17005884</v>
      </c>
      <c r="EE18" s="197">
        <v>0</v>
      </c>
      <c r="EF18" s="198">
        <v>678180</v>
      </c>
      <c r="EG18" s="197">
        <v>0</v>
      </c>
      <c r="EH18" s="197">
        <v>23977</v>
      </c>
      <c r="EI18" s="197">
        <v>27403</v>
      </c>
      <c r="EJ18" s="197">
        <v>17005884</v>
      </c>
      <c r="EK18" s="197">
        <v>0</v>
      </c>
      <c r="EL18" s="198">
        <v>681606</v>
      </c>
      <c r="EM18" s="197">
        <v>0</v>
      </c>
      <c r="EN18" s="125">
        <v>0</v>
      </c>
      <c r="EO18" s="125">
        <f t="shared" si="63"/>
        <v>0</v>
      </c>
      <c r="EP18" s="125">
        <v>0</v>
      </c>
      <c r="EQ18" s="125">
        <v>0</v>
      </c>
      <c r="ER18" s="128">
        <v>0</v>
      </c>
      <c r="ES18" s="125">
        <v>331424</v>
      </c>
      <c r="ET18" s="125">
        <v>7042</v>
      </c>
      <c r="EU18" s="125">
        <f t="shared" si="10"/>
        <v>338466</v>
      </c>
      <c r="EV18" s="125">
        <v>0</v>
      </c>
      <c r="EW18" s="125">
        <v>0</v>
      </c>
      <c r="EX18" s="128">
        <v>0</v>
      </c>
      <c r="EY18" s="125">
        <v>4108696</v>
      </c>
      <c r="EZ18" s="125">
        <v>184668</v>
      </c>
      <c r="FA18" s="125">
        <f t="shared" si="48"/>
        <v>4293364</v>
      </c>
      <c r="FB18" s="125">
        <v>0</v>
      </c>
      <c r="FC18" s="125">
        <v>0</v>
      </c>
      <c r="FD18" s="128">
        <v>13374</v>
      </c>
      <c r="FE18" s="125">
        <v>6265538</v>
      </c>
      <c r="FF18" s="125">
        <v>275900</v>
      </c>
      <c r="FG18" s="125">
        <f t="shared" si="49"/>
        <v>6541438</v>
      </c>
      <c r="FH18" s="125">
        <v>1766</v>
      </c>
      <c r="FI18" s="125">
        <v>0</v>
      </c>
      <c r="FJ18" s="128">
        <v>13374</v>
      </c>
      <c r="FK18" s="125">
        <v>6978987</v>
      </c>
      <c r="FL18" s="125">
        <v>66585</v>
      </c>
      <c r="FM18" s="125">
        <f t="shared" si="50"/>
        <v>7045572</v>
      </c>
      <c r="FN18" s="125">
        <v>2284518</v>
      </c>
      <c r="FO18" s="125">
        <v>0</v>
      </c>
      <c r="FP18" s="128">
        <v>13374</v>
      </c>
      <c r="FQ18" s="125">
        <v>12763022</v>
      </c>
      <c r="FR18" s="125">
        <v>215426</v>
      </c>
      <c r="FS18" s="125">
        <f t="shared" si="51"/>
        <v>12978448</v>
      </c>
      <c r="FT18" s="125">
        <v>2284518</v>
      </c>
      <c r="FU18" s="125">
        <v>0</v>
      </c>
      <c r="FV18" s="128">
        <v>13374</v>
      </c>
      <c r="FW18" s="125">
        <v>12763022</v>
      </c>
      <c r="FX18" s="125">
        <v>78075</v>
      </c>
      <c r="FY18" s="125">
        <f t="shared" si="52"/>
        <v>12841097</v>
      </c>
      <c r="FZ18" s="125">
        <v>2284518</v>
      </c>
      <c r="GA18" s="125">
        <v>0</v>
      </c>
      <c r="GB18" s="128">
        <v>81076</v>
      </c>
      <c r="GC18" s="125">
        <v>0</v>
      </c>
      <c r="GD18" s="125">
        <v>5938</v>
      </c>
      <c r="GE18" s="125">
        <f t="shared" si="57"/>
        <v>5938</v>
      </c>
      <c r="GF18" s="125">
        <v>14510576</v>
      </c>
      <c r="GG18" s="125">
        <v>0</v>
      </c>
      <c r="GH18" s="127">
        <v>2216399</v>
      </c>
      <c r="GI18" s="125">
        <v>288245</v>
      </c>
      <c r="GJ18" s="125">
        <v>0</v>
      </c>
      <c r="GK18" s="125">
        <f t="shared" ref="GK18:GK27" si="64">GI18+GJ18</f>
        <v>288245</v>
      </c>
      <c r="GL18" s="125">
        <v>0</v>
      </c>
      <c r="GM18" s="125">
        <v>335864</v>
      </c>
      <c r="GN18" s="128">
        <v>0</v>
      </c>
      <c r="GO18" s="125">
        <v>3531167</v>
      </c>
      <c r="GP18" s="125">
        <v>0</v>
      </c>
      <c r="GQ18" s="125">
        <f t="shared" ref="GQ18:GQ27" si="65">GO18+GP18</f>
        <v>3531167</v>
      </c>
      <c r="GR18" s="125">
        <v>288245</v>
      </c>
      <c r="GS18" s="125">
        <v>335864</v>
      </c>
      <c r="GT18" s="128">
        <v>0</v>
      </c>
      <c r="GU18" s="125">
        <v>6102283</v>
      </c>
      <c r="GV18" s="125">
        <v>0</v>
      </c>
      <c r="GW18" s="125">
        <f t="shared" ref="GW18:GW43" si="66">GU18+GV18</f>
        <v>6102283</v>
      </c>
      <c r="GX18" s="125">
        <v>288245</v>
      </c>
      <c r="GY18" s="125">
        <v>552195</v>
      </c>
      <c r="GZ18" s="128">
        <v>0</v>
      </c>
      <c r="HA18" s="125">
        <v>7042025</v>
      </c>
      <c r="HB18" s="125">
        <v>0</v>
      </c>
      <c r="HC18" s="125">
        <f t="shared" si="53"/>
        <v>7042025</v>
      </c>
      <c r="HD18" s="125">
        <v>288245</v>
      </c>
      <c r="HE18" s="125">
        <v>1590143</v>
      </c>
      <c r="HF18" s="126">
        <v>0</v>
      </c>
      <c r="HG18" s="125">
        <v>0</v>
      </c>
      <c r="HH18" s="125">
        <v>0</v>
      </c>
      <c r="HI18" s="125">
        <f t="shared" si="58"/>
        <v>0</v>
      </c>
      <c r="HJ18" s="125">
        <v>8654523</v>
      </c>
      <c r="HK18" s="125">
        <v>2193097</v>
      </c>
      <c r="HL18" s="125">
        <v>0</v>
      </c>
      <c r="HM18" s="165"/>
      <c r="HN18" s="47"/>
      <c r="HO18" s="17"/>
    </row>
    <row r="19" spans="1:223" ht="17.100000000000001" customHeight="1" x14ac:dyDescent="0.15">
      <c r="A19" s="40" t="s">
        <v>348</v>
      </c>
      <c r="B19" s="36" t="s">
        <v>5</v>
      </c>
      <c r="C19" s="46">
        <v>381937527</v>
      </c>
      <c r="D19" s="75">
        <v>343743774</v>
      </c>
      <c r="E19" s="124">
        <v>351723379</v>
      </c>
      <c r="F19" s="125">
        <v>25799792</v>
      </c>
      <c r="G19" s="125">
        <f t="shared" si="29"/>
        <v>377523171</v>
      </c>
      <c r="H19" s="125">
        <v>0</v>
      </c>
      <c r="I19" s="125">
        <v>0</v>
      </c>
      <c r="J19" s="128">
        <v>0</v>
      </c>
      <c r="K19" s="125">
        <v>321367458</v>
      </c>
      <c r="L19" s="125">
        <v>29212224</v>
      </c>
      <c r="M19" s="125">
        <f t="shared" si="30"/>
        <v>350579682</v>
      </c>
      <c r="N19" s="125">
        <v>27923069</v>
      </c>
      <c r="O19" s="125">
        <v>0</v>
      </c>
      <c r="P19" s="128">
        <v>0</v>
      </c>
      <c r="Q19" s="125">
        <v>289503297</v>
      </c>
      <c r="R19" s="125">
        <v>27578188</v>
      </c>
      <c r="S19" s="125">
        <f t="shared" si="31"/>
        <v>317081485</v>
      </c>
      <c r="T19" s="125">
        <v>54702713</v>
      </c>
      <c r="U19" s="125">
        <v>0</v>
      </c>
      <c r="V19" s="128">
        <v>0</v>
      </c>
      <c r="W19" s="125">
        <v>255539763</v>
      </c>
      <c r="X19" s="125">
        <v>32710074</v>
      </c>
      <c r="Y19" s="125">
        <f t="shared" si="32"/>
        <v>288249837</v>
      </c>
      <c r="Z19" s="125">
        <v>77268429</v>
      </c>
      <c r="AA19" s="125">
        <v>0</v>
      </c>
      <c r="AB19" s="128">
        <v>0</v>
      </c>
      <c r="AC19" s="125">
        <v>261304611</v>
      </c>
      <c r="AD19" s="125">
        <v>4400000</v>
      </c>
      <c r="AE19" s="125">
        <f t="shared" si="33"/>
        <v>265704611</v>
      </c>
      <c r="AF19" s="125">
        <v>99251257</v>
      </c>
      <c r="AG19" s="125">
        <v>0</v>
      </c>
      <c r="AH19" s="128">
        <v>0</v>
      </c>
      <c r="AI19" s="125">
        <v>222828261</v>
      </c>
      <c r="AJ19" s="125">
        <v>4400000</v>
      </c>
      <c r="AK19" s="125">
        <f t="shared" si="54"/>
        <v>227228261</v>
      </c>
      <c r="AL19" s="125">
        <v>117895696</v>
      </c>
      <c r="AM19" s="125">
        <v>0</v>
      </c>
      <c r="AN19" s="128">
        <v>0</v>
      </c>
      <c r="AO19" s="125">
        <v>223196257</v>
      </c>
      <c r="AP19" s="125">
        <v>4400000</v>
      </c>
      <c r="AQ19" s="125">
        <f t="shared" si="34"/>
        <v>227596257</v>
      </c>
      <c r="AR19" s="125">
        <v>117895696</v>
      </c>
      <c r="AS19" s="125">
        <v>0</v>
      </c>
      <c r="AT19" s="128">
        <v>0</v>
      </c>
      <c r="AU19" s="125">
        <v>40608686</v>
      </c>
      <c r="AV19" s="125">
        <v>0</v>
      </c>
      <c r="AW19" s="125">
        <f t="shared" si="35"/>
        <v>40608686</v>
      </c>
      <c r="AX19" s="125">
        <v>302650818</v>
      </c>
      <c r="AY19" s="125">
        <v>0</v>
      </c>
      <c r="AZ19" s="127">
        <v>0</v>
      </c>
      <c r="BA19" s="124" t="s">
        <v>81</v>
      </c>
      <c r="BB19" s="124" t="s">
        <v>81</v>
      </c>
      <c r="BC19" s="125" t="s">
        <v>81</v>
      </c>
      <c r="BD19" s="125" t="s">
        <v>81</v>
      </c>
      <c r="BE19" s="125" t="s">
        <v>81</v>
      </c>
      <c r="BF19" s="126" t="s">
        <v>81</v>
      </c>
      <c r="BG19" s="125">
        <v>0</v>
      </c>
      <c r="BH19" s="125">
        <v>1245397</v>
      </c>
      <c r="BI19" s="125">
        <f t="shared" si="36"/>
        <v>1245397</v>
      </c>
      <c r="BJ19" s="125">
        <v>0</v>
      </c>
      <c r="BK19" s="125">
        <v>0</v>
      </c>
      <c r="BL19" s="128">
        <v>0</v>
      </c>
      <c r="BM19" s="125">
        <v>0</v>
      </c>
      <c r="BN19" s="125">
        <v>2282367</v>
      </c>
      <c r="BO19" s="125">
        <f t="shared" si="37"/>
        <v>2282367</v>
      </c>
      <c r="BP19" s="125">
        <v>1985373</v>
      </c>
      <c r="BQ19" s="125">
        <v>0</v>
      </c>
      <c r="BR19" s="128">
        <v>0</v>
      </c>
      <c r="BS19" s="125">
        <v>0</v>
      </c>
      <c r="BT19" s="125">
        <v>3206403</v>
      </c>
      <c r="BU19" s="125">
        <f t="shared" si="38"/>
        <v>3206403</v>
      </c>
      <c r="BV19" s="125">
        <v>3512905</v>
      </c>
      <c r="BW19" s="125">
        <v>0</v>
      </c>
      <c r="BX19" s="128">
        <v>0</v>
      </c>
      <c r="BY19" s="125">
        <v>0</v>
      </c>
      <c r="BZ19" s="125">
        <v>4623936</v>
      </c>
      <c r="CA19" s="125">
        <f t="shared" si="39"/>
        <v>4623936</v>
      </c>
      <c r="CB19" s="125">
        <v>4791250</v>
      </c>
      <c r="CC19" s="125">
        <v>0</v>
      </c>
      <c r="CD19" s="128">
        <v>0</v>
      </c>
      <c r="CE19" s="125">
        <v>0</v>
      </c>
      <c r="CF19" s="125">
        <v>3338620</v>
      </c>
      <c r="CG19" s="125">
        <f t="shared" si="40"/>
        <v>3338620</v>
      </c>
      <c r="CH19" s="125">
        <v>7688901</v>
      </c>
      <c r="CI19" s="125">
        <v>0</v>
      </c>
      <c r="CJ19" s="128">
        <v>0</v>
      </c>
      <c r="CK19" s="125">
        <v>0</v>
      </c>
      <c r="CL19" s="125">
        <v>5578686</v>
      </c>
      <c r="CM19" s="125">
        <f t="shared" si="41"/>
        <v>5578686</v>
      </c>
      <c r="CN19" s="125">
        <v>10119578</v>
      </c>
      <c r="CO19" s="125">
        <v>0</v>
      </c>
      <c r="CP19" s="128">
        <v>64695</v>
      </c>
      <c r="CQ19" s="125">
        <v>1329</v>
      </c>
      <c r="CR19" s="125">
        <v>3977747</v>
      </c>
      <c r="CS19" s="125">
        <f t="shared" si="42"/>
        <v>3979076</v>
      </c>
      <c r="CT19" s="125">
        <v>10119578</v>
      </c>
      <c r="CU19" s="125">
        <v>0</v>
      </c>
      <c r="CV19" s="128">
        <v>162462</v>
      </c>
      <c r="CW19" s="125">
        <v>1696098</v>
      </c>
      <c r="CX19" s="125">
        <v>2453620</v>
      </c>
      <c r="CY19" s="125">
        <f t="shared" si="55"/>
        <v>4149718</v>
      </c>
      <c r="CZ19" s="125">
        <v>10119578</v>
      </c>
      <c r="DA19" s="125">
        <v>0</v>
      </c>
      <c r="DB19" s="127">
        <v>163791</v>
      </c>
      <c r="DC19" s="125">
        <v>1696098</v>
      </c>
      <c r="DD19" s="125">
        <v>2450429</v>
      </c>
      <c r="DE19" s="125">
        <f t="shared" si="59"/>
        <v>4146527</v>
      </c>
      <c r="DF19" s="125">
        <v>10119578</v>
      </c>
      <c r="DG19" s="125">
        <v>0</v>
      </c>
      <c r="DH19" s="127">
        <v>166982</v>
      </c>
      <c r="DI19" s="125">
        <v>1727088</v>
      </c>
      <c r="DJ19" s="125">
        <v>2419231</v>
      </c>
      <c r="DK19" s="125">
        <f t="shared" si="60"/>
        <v>4146319</v>
      </c>
      <c r="DL19" s="125">
        <v>10119578</v>
      </c>
      <c r="DM19" s="125">
        <v>0</v>
      </c>
      <c r="DN19" s="127">
        <v>167190</v>
      </c>
      <c r="DO19" s="197">
        <v>1727088</v>
      </c>
      <c r="DP19" s="197">
        <v>2419231</v>
      </c>
      <c r="DQ19" s="197">
        <f t="shared" si="61"/>
        <v>4146319</v>
      </c>
      <c r="DR19" s="197">
        <v>10119578</v>
      </c>
      <c r="DS19" s="197">
        <v>0</v>
      </c>
      <c r="DT19" s="198">
        <v>167190</v>
      </c>
      <c r="DU19" s="197">
        <v>1727088</v>
      </c>
      <c r="DV19" s="197">
        <v>2419231</v>
      </c>
      <c r="DW19" s="197">
        <f t="shared" ref="DW19:DW22" si="67">DU19+DV19</f>
        <v>4146319</v>
      </c>
      <c r="DX19" s="197">
        <v>10119578</v>
      </c>
      <c r="DY19" s="197">
        <v>0</v>
      </c>
      <c r="DZ19" s="198">
        <v>167190</v>
      </c>
      <c r="EA19" s="197">
        <v>1727088</v>
      </c>
      <c r="EB19" s="197">
        <v>2419231</v>
      </c>
      <c r="EC19" s="197">
        <f t="shared" ref="EC19:EC22" si="68">EA19+EB19</f>
        <v>4146319</v>
      </c>
      <c r="ED19" s="197">
        <v>10119578</v>
      </c>
      <c r="EE19" s="197">
        <v>0</v>
      </c>
      <c r="EF19" s="198">
        <v>167190</v>
      </c>
      <c r="EG19" s="197">
        <v>1727088</v>
      </c>
      <c r="EH19" s="197">
        <v>2419231</v>
      </c>
      <c r="EI19" s="197">
        <f t="shared" ref="EI19:EI21" si="69">EG19+EH19</f>
        <v>4146319</v>
      </c>
      <c r="EJ19" s="197">
        <v>10119578</v>
      </c>
      <c r="EK19" s="197">
        <v>0</v>
      </c>
      <c r="EL19" s="198">
        <v>167190</v>
      </c>
      <c r="EM19" s="197">
        <v>0</v>
      </c>
      <c r="EN19" s="125">
        <v>0</v>
      </c>
      <c r="EO19" s="125">
        <f t="shared" si="63"/>
        <v>0</v>
      </c>
      <c r="EP19" s="125">
        <v>0</v>
      </c>
      <c r="EQ19" s="125">
        <v>0</v>
      </c>
      <c r="ER19" s="128">
        <v>0</v>
      </c>
      <c r="ES19" s="125">
        <v>0</v>
      </c>
      <c r="ET19" s="125">
        <v>0</v>
      </c>
      <c r="EU19" s="125">
        <f t="shared" si="10"/>
        <v>0</v>
      </c>
      <c r="EV19" s="125">
        <v>0</v>
      </c>
      <c r="EW19" s="125">
        <v>0</v>
      </c>
      <c r="EX19" s="128">
        <v>0</v>
      </c>
      <c r="EY19" s="125">
        <v>0</v>
      </c>
      <c r="EZ19" s="125">
        <v>5000</v>
      </c>
      <c r="FA19" s="125">
        <f t="shared" si="48"/>
        <v>5000</v>
      </c>
      <c r="FB19" s="125">
        <v>0</v>
      </c>
      <c r="FC19" s="125">
        <v>0</v>
      </c>
      <c r="FD19" s="128">
        <v>0</v>
      </c>
      <c r="FE19" s="125">
        <v>0</v>
      </c>
      <c r="FF19" s="125">
        <v>92811</v>
      </c>
      <c r="FG19" s="125">
        <f t="shared" si="49"/>
        <v>92811</v>
      </c>
      <c r="FH19" s="125">
        <v>319988</v>
      </c>
      <c r="FI19" s="125">
        <v>0</v>
      </c>
      <c r="FJ19" s="128">
        <v>0</v>
      </c>
      <c r="FK19" s="125">
        <v>0</v>
      </c>
      <c r="FL19" s="125">
        <v>985549</v>
      </c>
      <c r="FM19" s="125">
        <f t="shared" si="50"/>
        <v>985549</v>
      </c>
      <c r="FN19" s="125">
        <v>412799</v>
      </c>
      <c r="FO19" s="125">
        <v>0</v>
      </c>
      <c r="FP19" s="128">
        <v>0</v>
      </c>
      <c r="FQ19" s="125">
        <v>0</v>
      </c>
      <c r="FR19" s="125">
        <v>44271</v>
      </c>
      <c r="FS19" s="125">
        <f t="shared" si="51"/>
        <v>44271</v>
      </c>
      <c r="FT19" s="125">
        <v>4567634</v>
      </c>
      <c r="FU19" s="125">
        <v>0</v>
      </c>
      <c r="FV19" s="128">
        <v>0</v>
      </c>
      <c r="FW19" s="125">
        <v>0</v>
      </c>
      <c r="FX19" s="125">
        <v>44503</v>
      </c>
      <c r="FY19" s="125">
        <f t="shared" si="52"/>
        <v>44503</v>
      </c>
      <c r="FZ19" s="125">
        <v>4567634</v>
      </c>
      <c r="GA19" s="125">
        <v>0</v>
      </c>
      <c r="GB19" s="128">
        <v>0</v>
      </c>
      <c r="GC19" s="125">
        <v>550502</v>
      </c>
      <c r="GD19" s="125">
        <v>44503</v>
      </c>
      <c r="GE19" s="125">
        <f t="shared" si="57"/>
        <v>595005</v>
      </c>
      <c r="GF19" s="125">
        <v>4567634</v>
      </c>
      <c r="GG19" s="125">
        <v>0</v>
      </c>
      <c r="GH19" s="127">
        <v>0</v>
      </c>
      <c r="GI19" s="125">
        <v>0</v>
      </c>
      <c r="GJ19" s="125">
        <v>0</v>
      </c>
      <c r="GK19" s="125">
        <f t="shared" si="64"/>
        <v>0</v>
      </c>
      <c r="GL19" s="125">
        <v>0</v>
      </c>
      <c r="GM19" s="125">
        <v>0</v>
      </c>
      <c r="GN19" s="128">
        <v>0</v>
      </c>
      <c r="GO19" s="125">
        <v>0</v>
      </c>
      <c r="GP19" s="125">
        <v>0</v>
      </c>
      <c r="GQ19" s="125">
        <f t="shared" si="65"/>
        <v>0</v>
      </c>
      <c r="GR19" s="125">
        <v>0</v>
      </c>
      <c r="GS19" s="125">
        <v>0</v>
      </c>
      <c r="GT19" s="128">
        <v>0</v>
      </c>
      <c r="GU19" s="125">
        <v>0</v>
      </c>
      <c r="GV19" s="125">
        <v>0</v>
      </c>
      <c r="GW19" s="125">
        <f t="shared" si="66"/>
        <v>0</v>
      </c>
      <c r="GX19" s="125">
        <v>0</v>
      </c>
      <c r="GY19" s="125">
        <v>0</v>
      </c>
      <c r="GZ19" s="128">
        <v>0</v>
      </c>
      <c r="HA19" s="125">
        <v>0</v>
      </c>
      <c r="HB19" s="125">
        <v>0</v>
      </c>
      <c r="HC19" s="125">
        <f t="shared" si="53"/>
        <v>0</v>
      </c>
      <c r="HD19" s="125">
        <v>0</v>
      </c>
      <c r="HE19" s="125">
        <v>0</v>
      </c>
      <c r="HF19" s="126">
        <v>0</v>
      </c>
      <c r="HG19" s="125">
        <v>0</v>
      </c>
      <c r="HH19" s="125">
        <v>0</v>
      </c>
      <c r="HI19" s="125">
        <f t="shared" si="58"/>
        <v>0</v>
      </c>
      <c r="HJ19" s="125">
        <v>44760045</v>
      </c>
      <c r="HK19" s="125">
        <v>10107906</v>
      </c>
      <c r="HL19" s="125">
        <v>0</v>
      </c>
      <c r="HM19" s="165"/>
      <c r="HN19" s="47"/>
      <c r="HO19"/>
    </row>
    <row r="20" spans="1:223" ht="17.100000000000001" customHeight="1" x14ac:dyDescent="0.15">
      <c r="A20" s="40" t="s">
        <v>348</v>
      </c>
      <c r="B20" s="36" t="s">
        <v>8</v>
      </c>
      <c r="C20" s="46">
        <v>314184272</v>
      </c>
      <c r="D20" s="75">
        <v>282765845</v>
      </c>
      <c r="E20" s="124">
        <v>294214188</v>
      </c>
      <c r="F20" s="125">
        <v>20753605</v>
      </c>
      <c r="G20" s="125">
        <f t="shared" si="29"/>
        <v>314967793</v>
      </c>
      <c r="H20" s="125">
        <v>0</v>
      </c>
      <c r="I20" s="125">
        <v>0</v>
      </c>
      <c r="J20" s="128">
        <v>0</v>
      </c>
      <c r="K20" s="125">
        <v>274071230</v>
      </c>
      <c r="L20" s="125">
        <v>21195872</v>
      </c>
      <c r="M20" s="125">
        <f t="shared" si="30"/>
        <v>295267102</v>
      </c>
      <c r="N20" s="125">
        <v>19668515</v>
      </c>
      <c r="O20" s="125">
        <v>0</v>
      </c>
      <c r="P20" s="128">
        <v>245</v>
      </c>
      <c r="Q20" s="125">
        <v>253149685</v>
      </c>
      <c r="R20" s="125">
        <v>21225739</v>
      </c>
      <c r="S20" s="125">
        <f t="shared" si="31"/>
        <v>274375424</v>
      </c>
      <c r="T20" s="125">
        <v>36660229</v>
      </c>
      <c r="U20" s="125">
        <v>0</v>
      </c>
      <c r="V20" s="128">
        <v>490</v>
      </c>
      <c r="W20" s="125">
        <v>231112024</v>
      </c>
      <c r="X20" s="125">
        <v>14588845</v>
      </c>
      <c r="Y20" s="125">
        <f t="shared" si="32"/>
        <v>245700869</v>
      </c>
      <c r="Z20" s="125">
        <v>52890867</v>
      </c>
      <c r="AA20" s="125">
        <v>0</v>
      </c>
      <c r="AB20" s="128">
        <v>735</v>
      </c>
      <c r="AC20" s="125">
        <v>227556711</v>
      </c>
      <c r="AD20" s="125">
        <v>1810375</v>
      </c>
      <c r="AE20" s="125">
        <f t="shared" si="33"/>
        <v>229367086</v>
      </c>
      <c r="AF20" s="125">
        <v>66719736</v>
      </c>
      <c r="AG20" s="125">
        <v>0</v>
      </c>
      <c r="AH20" s="128">
        <v>735</v>
      </c>
      <c r="AI20" s="125">
        <v>223701906</v>
      </c>
      <c r="AJ20" s="125">
        <v>1810375</v>
      </c>
      <c r="AK20" s="125">
        <f t="shared" si="54"/>
        <v>225512281</v>
      </c>
      <c r="AL20" s="125">
        <v>66719736</v>
      </c>
      <c r="AM20" s="125">
        <v>0</v>
      </c>
      <c r="AN20" s="128">
        <v>735</v>
      </c>
      <c r="AO20" s="125">
        <v>223713226</v>
      </c>
      <c r="AP20" s="125">
        <v>1810375</v>
      </c>
      <c r="AQ20" s="125">
        <f t="shared" si="34"/>
        <v>225523601</v>
      </c>
      <c r="AR20" s="125">
        <v>66719736</v>
      </c>
      <c r="AS20" s="125">
        <v>0</v>
      </c>
      <c r="AT20" s="128">
        <v>735</v>
      </c>
      <c r="AU20" s="125">
        <v>7816073</v>
      </c>
      <c r="AV20" s="125">
        <v>0</v>
      </c>
      <c r="AW20" s="125">
        <f t="shared" si="35"/>
        <v>7816073</v>
      </c>
      <c r="AX20" s="125">
        <v>280189478</v>
      </c>
      <c r="AY20" s="125">
        <v>0</v>
      </c>
      <c r="AZ20" s="127">
        <v>735</v>
      </c>
      <c r="BA20" s="124" t="s">
        <v>81</v>
      </c>
      <c r="BB20" s="124" t="s">
        <v>81</v>
      </c>
      <c r="BC20" s="125" t="s">
        <v>81</v>
      </c>
      <c r="BD20" s="125" t="s">
        <v>81</v>
      </c>
      <c r="BE20" s="125" t="s">
        <v>81</v>
      </c>
      <c r="BF20" s="126" t="s">
        <v>81</v>
      </c>
      <c r="BG20" s="125">
        <v>0</v>
      </c>
      <c r="BH20" s="125">
        <v>3670980</v>
      </c>
      <c r="BI20" s="125">
        <f t="shared" si="36"/>
        <v>3670980</v>
      </c>
      <c r="BJ20" s="125">
        <v>0</v>
      </c>
      <c r="BK20" s="125">
        <v>0</v>
      </c>
      <c r="BL20" s="128">
        <v>0</v>
      </c>
      <c r="BM20" s="125">
        <v>0</v>
      </c>
      <c r="BN20" s="125">
        <v>6480622</v>
      </c>
      <c r="BO20" s="125">
        <f t="shared" si="37"/>
        <v>6480622</v>
      </c>
      <c r="BP20" s="125">
        <v>713192</v>
      </c>
      <c r="BQ20" s="125">
        <v>0</v>
      </c>
      <c r="BR20" s="128">
        <v>0</v>
      </c>
      <c r="BS20" s="125">
        <v>0</v>
      </c>
      <c r="BT20" s="125">
        <v>6387753</v>
      </c>
      <c r="BU20" s="125">
        <f t="shared" si="38"/>
        <v>6387753</v>
      </c>
      <c r="BV20" s="125">
        <v>936835</v>
      </c>
      <c r="BW20" s="125">
        <v>0</v>
      </c>
      <c r="BX20" s="128">
        <v>2059</v>
      </c>
      <c r="BY20" s="125">
        <v>0</v>
      </c>
      <c r="BZ20" s="125">
        <v>9138714</v>
      </c>
      <c r="CA20" s="125">
        <f t="shared" si="39"/>
        <v>9138714</v>
      </c>
      <c r="CB20" s="125">
        <v>1667332</v>
      </c>
      <c r="CC20" s="125">
        <v>0</v>
      </c>
      <c r="CD20" s="128">
        <v>2059</v>
      </c>
      <c r="CE20" s="125">
        <v>0</v>
      </c>
      <c r="CF20" s="125">
        <v>5471684</v>
      </c>
      <c r="CG20" s="125">
        <f t="shared" si="40"/>
        <v>5471684</v>
      </c>
      <c r="CH20" s="125">
        <v>2780994</v>
      </c>
      <c r="CI20" s="125">
        <v>0</v>
      </c>
      <c r="CJ20" s="128">
        <v>2059</v>
      </c>
      <c r="CK20" s="125">
        <v>903808</v>
      </c>
      <c r="CL20" s="125">
        <v>5277156</v>
      </c>
      <c r="CM20" s="125">
        <f t="shared" si="41"/>
        <v>6180964</v>
      </c>
      <c r="CN20" s="125">
        <v>2780994</v>
      </c>
      <c r="CO20" s="125">
        <v>0</v>
      </c>
      <c r="CP20" s="128">
        <v>2059</v>
      </c>
      <c r="CQ20" s="125">
        <v>903808</v>
      </c>
      <c r="CR20" s="125">
        <v>5315249</v>
      </c>
      <c r="CS20" s="125">
        <f t="shared" si="42"/>
        <v>6219057</v>
      </c>
      <c r="CT20" s="125">
        <v>2780994</v>
      </c>
      <c r="CU20" s="125">
        <v>0</v>
      </c>
      <c r="CV20" s="128">
        <v>2059</v>
      </c>
      <c r="CW20" s="125">
        <v>0</v>
      </c>
      <c r="CX20" s="125">
        <v>5289561</v>
      </c>
      <c r="CY20" s="125">
        <f t="shared" si="55"/>
        <v>5289561</v>
      </c>
      <c r="CZ20" s="125">
        <v>6512114</v>
      </c>
      <c r="DA20" s="125">
        <v>0</v>
      </c>
      <c r="DB20" s="127">
        <v>9952</v>
      </c>
      <c r="DC20" s="125">
        <v>0</v>
      </c>
      <c r="DD20" s="125">
        <v>34561</v>
      </c>
      <c r="DE20" s="125">
        <f t="shared" si="59"/>
        <v>34561</v>
      </c>
      <c r="DF20" s="125">
        <v>6512114</v>
      </c>
      <c r="DG20" s="125">
        <v>0</v>
      </c>
      <c r="DH20" s="127">
        <v>9952</v>
      </c>
      <c r="DI20" s="125">
        <v>0</v>
      </c>
      <c r="DJ20" s="125">
        <v>34561</v>
      </c>
      <c r="DK20" s="125">
        <f t="shared" si="60"/>
        <v>34561</v>
      </c>
      <c r="DL20" s="125">
        <v>6512114</v>
      </c>
      <c r="DM20" s="125">
        <v>0</v>
      </c>
      <c r="DN20" s="127">
        <v>9952</v>
      </c>
      <c r="DO20" s="197">
        <v>0</v>
      </c>
      <c r="DP20" s="197">
        <v>34561</v>
      </c>
      <c r="DQ20" s="197">
        <f t="shared" si="61"/>
        <v>34561</v>
      </c>
      <c r="DR20" s="197">
        <v>6512114</v>
      </c>
      <c r="DS20" s="197">
        <v>0</v>
      </c>
      <c r="DT20" s="198">
        <v>9952</v>
      </c>
      <c r="DU20" s="197">
        <v>0</v>
      </c>
      <c r="DV20" s="197">
        <v>11061</v>
      </c>
      <c r="DW20" s="197">
        <f t="shared" si="67"/>
        <v>11061</v>
      </c>
      <c r="DX20" s="197">
        <v>6512114</v>
      </c>
      <c r="DY20" s="197">
        <v>0</v>
      </c>
      <c r="DZ20" s="198">
        <v>33452</v>
      </c>
      <c r="EA20" s="197">
        <v>0</v>
      </c>
      <c r="EB20" s="197">
        <v>4744</v>
      </c>
      <c r="EC20" s="197">
        <f t="shared" si="68"/>
        <v>4744</v>
      </c>
      <c r="ED20" s="197">
        <v>6512114</v>
      </c>
      <c r="EE20" s="197">
        <v>0</v>
      </c>
      <c r="EF20" s="198">
        <v>39769</v>
      </c>
      <c r="EG20" s="197">
        <v>0</v>
      </c>
      <c r="EH20" s="197">
        <v>4744</v>
      </c>
      <c r="EI20" s="197">
        <f t="shared" si="69"/>
        <v>4744</v>
      </c>
      <c r="EJ20" s="197">
        <v>6512114</v>
      </c>
      <c r="EK20" s="197">
        <v>0</v>
      </c>
      <c r="EL20" s="198">
        <v>39769</v>
      </c>
      <c r="EM20" s="197">
        <v>0</v>
      </c>
      <c r="EN20" s="125">
        <v>0</v>
      </c>
      <c r="EO20" s="125">
        <f t="shared" si="63"/>
        <v>0</v>
      </c>
      <c r="EP20" s="125">
        <v>0</v>
      </c>
      <c r="EQ20" s="125">
        <v>0</v>
      </c>
      <c r="ER20" s="128">
        <v>0</v>
      </c>
      <c r="ES20" s="125">
        <v>0</v>
      </c>
      <c r="ET20" s="125">
        <v>0</v>
      </c>
      <c r="EU20" s="125">
        <f t="shared" si="10"/>
        <v>0</v>
      </c>
      <c r="EV20" s="125">
        <v>0</v>
      </c>
      <c r="EW20" s="125">
        <v>0</v>
      </c>
      <c r="EX20" s="128">
        <v>0</v>
      </c>
      <c r="EY20" s="9">
        <v>0</v>
      </c>
      <c r="EZ20" s="125">
        <v>722440</v>
      </c>
      <c r="FA20" s="125">
        <f t="shared" si="48"/>
        <v>722440</v>
      </c>
      <c r="FB20" s="125">
        <v>0</v>
      </c>
      <c r="FC20" s="125">
        <v>0</v>
      </c>
      <c r="FD20" s="128">
        <v>0</v>
      </c>
      <c r="FE20" s="125">
        <v>0</v>
      </c>
      <c r="FF20" s="125">
        <v>129852</v>
      </c>
      <c r="FG20" s="125">
        <f t="shared" si="49"/>
        <v>129852</v>
      </c>
      <c r="FH20" s="125">
        <v>394883</v>
      </c>
      <c r="FI20" s="125">
        <v>0</v>
      </c>
      <c r="FJ20" s="128">
        <v>0</v>
      </c>
      <c r="FK20" s="125">
        <v>0</v>
      </c>
      <c r="FL20" s="125">
        <v>576178</v>
      </c>
      <c r="FM20" s="125">
        <f t="shared" si="50"/>
        <v>576178</v>
      </c>
      <c r="FN20" s="125">
        <v>1238883</v>
      </c>
      <c r="FO20" s="125">
        <v>0</v>
      </c>
      <c r="FP20" s="128">
        <v>0</v>
      </c>
      <c r="FQ20" s="125">
        <v>1635668</v>
      </c>
      <c r="FR20" s="125">
        <v>78734</v>
      </c>
      <c r="FS20" s="125">
        <f>FQ20+FR20</f>
        <v>1714402</v>
      </c>
      <c r="FT20" s="125">
        <v>1238883</v>
      </c>
      <c r="FU20" s="125">
        <v>0</v>
      </c>
      <c r="FV20" s="128">
        <v>0</v>
      </c>
      <c r="FW20" s="125">
        <v>1635668</v>
      </c>
      <c r="FX20" s="125">
        <v>74964</v>
      </c>
      <c r="FY20" s="125">
        <f t="shared" si="52"/>
        <v>1710632</v>
      </c>
      <c r="FZ20" s="125">
        <v>1238883</v>
      </c>
      <c r="GA20" s="125">
        <v>0</v>
      </c>
      <c r="GB20" s="128">
        <v>0</v>
      </c>
      <c r="GC20" s="125">
        <v>0</v>
      </c>
      <c r="GD20" s="125">
        <v>74964</v>
      </c>
      <c r="GE20" s="125">
        <f t="shared" si="57"/>
        <v>74964</v>
      </c>
      <c r="GF20" s="125">
        <v>4294121</v>
      </c>
      <c r="GG20" s="125">
        <v>0</v>
      </c>
      <c r="GH20" s="127">
        <v>0</v>
      </c>
      <c r="GI20" s="125">
        <v>0</v>
      </c>
      <c r="GJ20" s="125">
        <v>0</v>
      </c>
      <c r="GK20" s="125">
        <f t="shared" si="64"/>
        <v>0</v>
      </c>
      <c r="GL20" s="125">
        <v>0</v>
      </c>
      <c r="GM20" s="125">
        <v>0</v>
      </c>
      <c r="GN20" s="128">
        <v>0</v>
      </c>
      <c r="GO20" s="125">
        <v>0</v>
      </c>
      <c r="GP20" s="125">
        <v>0</v>
      </c>
      <c r="GQ20" s="125">
        <f t="shared" si="65"/>
        <v>0</v>
      </c>
      <c r="GR20" s="125">
        <v>0</v>
      </c>
      <c r="GS20" s="125">
        <v>0</v>
      </c>
      <c r="GT20" s="128">
        <v>0</v>
      </c>
      <c r="GU20" s="125">
        <v>0</v>
      </c>
      <c r="GV20" s="125">
        <v>0</v>
      </c>
      <c r="GW20" s="125">
        <f t="shared" si="66"/>
        <v>0</v>
      </c>
      <c r="GX20" s="125">
        <v>0</v>
      </c>
      <c r="GY20" s="125">
        <v>0</v>
      </c>
      <c r="GZ20" s="128">
        <v>0</v>
      </c>
      <c r="HA20" s="125">
        <v>0</v>
      </c>
      <c r="HB20" s="125">
        <v>0</v>
      </c>
      <c r="HC20" s="125">
        <f t="shared" si="53"/>
        <v>0</v>
      </c>
      <c r="HD20" s="125">
        <v>0</v>
      </c>
      <c r="HE20" s="125">
        <v>0</v>
      </c>
      <c r="HF20" s="126">
        <v>0</v>
      </c>
      <c r="HG20" s="125">
        <v>0</v>
      </c>
      <c r="HH20" s="125">
        <v>0</v>
      </c>
      <c r="HI20" s="125">
        <f t="shared" si="58"/>
        <v>0</v>
      </c>
      <c r="HJ20" s="125">
        <v>16291152</v>
      </c>
      <c r="HK20" s="125">
        <v>1610147</v>
      </c>
      <c r="HL20" s="125">
        <v>0</v>
      </c>
      <c r="HM20" s="165" t="s">
        <v>110</v>
      </c>
      <c r="HN20" s="163" t="s">
        <v>316</v>
      </c>
      <c r="HO20"/>
    </row>
    <row r="21" spans="1:223" ht="17.100000000000001" customHeight="1" x14ac:dyDescent="0.15">
      <c r="A21" s="40" t="s">
        <v>348</v>
      </c>
      <c r="B21" s="36" t="s">
        <v>18</v>
      </c>
      <c r="C21" s="46">
        <v>47402996</v>
      </c>
      <c r="D21" s="75">
        <v>42662696</v>
      </c>
      <c r="E21" s="124">
        <v>44914767</v>
      </c>
      <c r="F21" s="125">
        <v>2239681</v>
      </c>
      <c r="G21" s="125">
        <f t="shared" si="29"/>
        <v>47154448</v>
      </c>
      <c r="H21" s="125">
        <v>0</v>
      </c>
      <c r="I21" s="125">
        <v>0</v>
      </c>
      <c r="J21" s="128">
        <v>0</v>
      </c>
      <c r="K21" s="125">
        <v>44438433</v>
      </c>
      <c r="L21" s="125">
        <v>2648467</v>
      </c>
      <c r="M21" s="125">
        <f t="shared" si="30"/>
        <v>47086900</v>
      </c>
      <c r="N21" s="125">
        <v>0</v>
      </c>
      <c r="O21" s="125">
        <v>0</v>
      </c>
      <c r="P21" s="128">
        <v>0</v>
      </c>
      <c r="Q21" s="125">
        <v>42009222</v>
      </c>
      <c r="R21" s="125">
        <v>2806843</v>
      </c>
      <c r="S21" s="125">
        <f t="shared" si="31"/>
        <v>44816065</v>
      </c>
      <c r="T21" s="125">
        <v>4170237</v>
      </c>
      <c r="U21" s="125">
        <v>0</v>
      </c>
      <c r="V21" s="128">
        <v>0</v>
      </c>
      <c r="W21" s="125">
        <v>41524876</v>
      </c>
      <c r="X21" s="125">
        <v>2718698</v>
      </c>
      <c r="Y21" s="125">
        <f t="shared" si="32"/>
        <v>44243574</v>
      </c>
      <c r="Z21" s="125">
        <v>6235255</v>
      </c>
      <c r="AA21" s="125">
        <v>0</v>
      </c>
      <c r="AB21" s="128">
        <v>0</v>
      </c>
      <c r="AC21" s="9">
        <v>41780463</v>
      </c>
      <c r="AD21" s="125">
        <v>0</v>
      </c>
      <c r="AE21" s="125">
        <f t="shared" si="33"/>
        <v>41780463</v>
      </c>
      <c r="AF21" s="125">
        <v>8045734</v>
      </c>
      <c r="AG21" s="125">
        <v>0</v>
      </c>
      <c r="AH21" s="128">
        <v>0</v>
      </c>
      <c r="AI21" s="9">
        <v>45643506</v>
      </c>
      <c r="AJ21" s="125">
        <v>0</v>
      </c>
      <c r="AK21" s="125">
        <f t="shared" si="54"/>
        <v>45643506</v>
      </c>
      <c r="AL21" s="125">
        <v>8045734</v>
      </c>
      <c r="AM21" s="125">
        <v>0</v>
      </c>
      <c r="AN21" s="128">
        <v>0</v>
      </c>
      <c r="AO21" s="9">
        <v>45643995</v>
      </c>
      <c r="AP21" s="125">
        <v>0</v>
      </c>
      <c r="AQ21" s="125">
        <f t="shared" si="34"/>
        <v>45643995</v>
      </c>
      <c r="AR21" s="125">
        <v>8045734</v>
      </c>
      <c r="AS21" s="125">
        <v>0</v>
      </c>
      <c r="AT21" s="128">
        <v>0</v>
      </c>
      <c r="AU21" s="125">
        <v>59</v>
      </c>
      <c r="AV21" s="125">
        <v>0</v>
      </c>
      <c r="AW21" s="125">
        <f t="shared" ref="AW21:AW43" si="70">AU21+AV21</f>
        <v>59</v>
      </c>
      <c r="AX21" s="125">
        <v>53190972</v>
      </c>
      <c r="AY21" s="125">
        <v>0</v>
      </c>
      <c r="AZ21" s="127">
        <v>0</v>
      </c>
      <c r="BA21" s="124" t="s">
        <v>81</v>
      </c>
      <c r="BB21" s="124" t="s">
        <v>81</v>
      </c>
      <c r="BC21" s="125" t="s">
        <v>81</v>
      </c>
      <c r="BD21" s="125" t="s">
        <v>81</v>
      </c>
      <c r="BE21" s="125" t="s">
        <v>81</v>
      </c>
      <c r="BF21" s="126" t="s">
        <v>81</v>
      </c>
      <c r="BG21" s="125">
        <v>56456</v>
      </c>
      <c r="BH21" s="125">
        <v>114890</v>
      </c>
      <c r="BI21" s="125">
        <f t="shared" si="36"/>
        <v>171346</v>
      </c>
      <c r="BJ21" s="125">
        <v>0</v>
      </c>
      <c r="BK21" s="125">
        <v>0</v>
      </c>
      <c r="BL21" s="128">
        <v>0</v>
      </c>
      <c r="BM21" s="123">
        <v>869915</v>
      </c>
      <c r="BN21" s="125">
        <v>134628</v>
      </c>
      <c r="BO21" s="125">
        <f t="shared" si="37"/>
        <v>1004543</v>
      </c>
      <c r="BP21" s="125">
        <v>0</v>
      </c>
      <c r="BQ21" s="125">
        <v>0</v>
      </c>
      <c r="BR21" s="128">
        <v>0</v>
      </c>
      <c r="BS21" s="125">
        <v>1483909</v>
      </c>
      <c r="BT21" s="125">
        <v>246416</v>
      </c>
      <c r="BU21" s="125">
        <f t="shared" si="38"/>
        <v>1730325</v>
      </c>
      <c r="BV21" s="125">
        <v>110352</v>
      </c>
      <c r="BW21" s="125">
        <v>0</v>
      </c>
      <c r="BX21" s="128">
        <v>0</v>
      </c>
      <c r="BY21" s="125">
        <v>1848635</v>
      </c>
      <c r="BZ21" s="125">
        <v>325924</v>
      </c>
      <c r="CA21" s="125">
        <f t="shared" si="39"/>
        <v>2174559</v>
      </c>
      <c r="CB21" s="125">
        <v>297996</v>
      </c>
      <c r="CC21" s="125">
        <v>0</v>
      </c>
      <c r="CD21" s="128">
        <v>0</v>
      </c>
      <c r="CE21" s="125">
        <v>2442079</v>
      </c>
      <c r="CF21" s="125">
        <v>138835</v>
      </c>
      <c r="CG21" s="125">
        <f t="shared" si="40"/>
        <v>2580914</v>
      </c>
      <c r="CH21" s="125">
        <v>539728</v>
      </c>
      <c r="CI21" s="125">
        <v>0</v>
      </c>
      <c r="CJ21" s="128">
        <v>0</v>
      </c>
      <c r="CK21" s="125">
        <v>3916338</v>
      </c>
      <c r="CL21" s="125">
        <v>63160</v>
      </c>
      <c r="CM21" s="125">
        <f t="shared" si="41"/>
        <v>3979498</v>
      </c>
      <c r="CN21" s="125">
        <v>539728</v>
      </c>
      <c r="CO21" s="125">
        <v>0</v>
      </c>
      <c r="CP21" s="128">
        <v>0</v>
      </c>
      <c r="CQ21" s="125">
        <v>4626797</v>
      </c>
      <c r="CR21" s="125">
        <v>97232</v>
      </c>
      <c r="CS21" s="125">
        <f t="shared" si="42"/>
        <v>4724029</v>
      </c>
      <c r="CT21" s="125">
        <v>539728</v>
      </c>
      <c r="CU21" s="125">
        <v>0</v>
      </c>
      <c r="CV21" s="128">
        <v>0</v>
      </c>
      <c r="CW21" s="125">
        <v>602825</v>
      </c>
      <c r="CX21" s="125">
        <v>63160</v>
      </c>
      <c r="CY21" s="125">
        <f t="shared" si="55"/>
        <v>665985</v>
      </c>
      <c r="CZ21" s="125">
        <v>5893782</v>
      </c>
      <c r="DA21" s="125">
        <v>0</v>
      </c>
      <c r="DB21" s="127">
        <v>0</v>
      </c>
      <c r="DC21" s="125">
        <v>603160</v>
      </c>
      <c r="DD21" s="125">
        <v>201</v>
      </c>
      <c r="DE21" s="125">
        <f t="shared" si="59"/>
        <v>603361</v>
      </c>
      <c r="DF21" s="125">
        <v>5893782</v>
      </c>
      <c r="DG21" s="125">
        <v>0</v>
      </c>
      <c r="DH21" s="127">
        <v>62959</v>
      </c>
      <c r="DI21" s="125">
        <v>75938</v>
      </c>
      <c r="DJ21" s="125">
        <v>201</v>
      </c>
      <c r="DK21" s="125">
        <f t="shared" si="60"/>
        <v>76139</v>
      </c>
      <c r="DL21" s="125">
        <v>5893782</v>
      </c>
      <c r="DM21" s="125">
        <v>0</v>
      </c>
      <c r="DN21" s="127">
        <v>63175</v>
      </c>
      <c r="DO21" s="197">
        <v>76225</v>
      </c>
      <c r="DP21" s="197">
        <v>201</v>
      </c>
      <c r="DQ21" s="197">
        <f t="shared" si="61"/>
        <v>76426</v>
      </c>
      <c r="DR21" s="197">
        <v>5893782</v>
      </c>
      <c r="DS21" s="197">
        <v>0</v>
      </c>
      <c r="DT21" s="198">
        <v>63175</v>
      </c>
      <c r="DU21" s="197">
        <v>76225</v>
      </c>
      <c r="DV21" s="197">
        <v>201</v>
      </c>
      <c r="DW21" s="197">
        <f t="shared" si="67"/>
        <v>76426</v>
      </c>
      <c r="DX21" s="197">
        <v>5893782</v>
      </c>
      <c r="DY21" s="197">
        <v>0</v>
      </c>
      <c r="DZ21" s="198">
        <v>63175</v>
      </c>
      <c r="EA21" s="197">
        <v>76225</v>
      </c>
      <c r="EB21" s="197">
        <v>201</v>
      </c>
      <c r="EC21" s="197">
        <f t="shared" si="68"/>
        <v>76426</v>
      </c>
      <c r="ED21" s="197">
        <v>5893782</v>
      </c>
      <c r="EE21" s="197">
        <v>0</v>
      </c>
      <c r="EF21" s="198">
        <v>63175</v>
      </c>
      <c r="EG21" s="197">
        <v>76225</v>
      </c>
      <c r="EH21" s="197">
        <v>201</v>
      </c>
      <c r="EI21" s="197">
        <f t="shared" si="69"/>
        <v>76426</v>
      </c>
      <c r="EJ21" s="197">
        <v>5893782</v>
      </c>
      <c r="EK21" s="197">
        <v>0</v>
      </c>
      <c r="EL21" s="198">
        <v>63175</v>
      </c>
      <c r="EM21" s="197">
        <v>0</v>
      </c>
      <c r="EN21" s="125">
        <v>0</v>
      </c>
      <c r="EO21" s="125">
        <f t="shared" si="63"/>
        <v>0</v>
      </c>
      <c r="EP21" s="125">
        <v>0</v>
      </c>
      <c r="EQ21" s="125">
        <v>0</v>
      </c>
      <c r="ER21" s="128">
        <v>0</v>
      </c>
      <c r="ES21" s="125">
        <v>0</v>
      </c>
      <c r="ET21" s="125">
        <v>0</v>
      </c>
      <c r="EU21" s="125">
        <f t="shared" si="10"/>
        <v>0</v>
      </c>
      <c r="EV21" s="125">
        <v>0</v>
      </c>
      <c r="EW21" s="125">
        <v>0</v>
      </c>
      <c r="EX21" s="128">
        <v>0</v>
      </c>
      <c r="EY21" s="125">
        <v>24138</v>
      </c>
      <c r="EZ21" s="125">
        <v>0</v>
      </c>
      <c r="FA21" s="125">
        <f t="shared" si="48"/>
        <v>24138</v>
      </c>
      <c r="FB21" s="125">
        <v>0</v>
      </c>
      <c r="FC21" s="125">
        <v>0</v>
      </c>
      <c r="FD21" s="128">
        <v>0</v>
      </c>
      <c r="FE21" s="125">
        <v>39832</v>
      </c>
      <c r="FF21" s="125">
        <v>198529</v>
      </c>
      <c r="FG21" s="125">
        <f t="shared" si="49"/>
        <v>238361</v>
      </c>
      <c r="FH21" s="125">
        <v>0</v>
      </c>
      <c r="FI21" s="125">
        <v>0</v>
      </c>
      <c r="FJ21" s="128">
        <v>0</v>
      </c>
      <c r="FK21" s="125">
        <v>217045</v>
      </c>
      <c r="FL21" s="125">
        <v>0</v>
      </c>
      <c r="FM21" s="125">
        <f t="shared" si="50"/>
        <v>217045</v>
      </c>
      <c r="FN21" s="125">
        <v>0</v>
      </c>
      <c r="FO21" s="125">
        <v>0</v>
      </c>
      <c r="FP21" s="128">
        <v>0</v>
      </c>
      <c r="FQ21" s="125">
        <v>389668</v>
      </c>
      <c r="FR21" s="125">
        <v>0</v>
      </c>
      <c r="FS21" s="125">
        <f>FQ21+FR21</f>
        <v>389668</v>
      </c>
      <c r="FT21" s="125">
        <v>0</v>
      </c>
      <c r="FU21" s="125">
        <v>0</v>
      </c>
      <c r="FV21" s="128">
        <v>0</v>
      </c>
      <c r="FW21" s="125">
        <v>389668</v>
      </c>
      <c r="FX21" s="125">
        <v>0</v>
      </c>
      <c r="FY21" s="125">
        <f t="shared" si="52"/>
        <v>389668</v>
      </c>
      <c r="FZ21" s="125">
        <v>0</v>
      </c>
      <c r="GA21" s="125">
        <v>0</v>
      </c>
      <c r="GB21" s="128">
        <v>0</v>
      </c>
      <c r="GC21" s="125">
        <v>0</v>
      </c>
      <c r="GD21" s="125">
        <v>0</v>
      </c>
      <c r="GE21" s="125">
        <f t="shared" si="57"/>
        <v>0</v>
      </c>
      <c r="GF21" s="125">
        <v>395536</v>
      </c>
      <c r="GG21" s="125">
        <v>0</v>
      </c>
      <c r="GH21" s="127">
        <v>0</v>
      </c>
      <c r="GI21" s="125">
        <v>0</v>
      </c>
      <c r="GJ21" s="125">
        <v>0</v>
      </c>
      <c r="GK21" s="125">
        <f t="shared" si="64"/>
        <v>0</v>
      </c>
      <c r="GL21" s="125">
        <v>0</v>
      </c>
      <c r="GM21" s="125">
        <v>0</v>
      </c>
      <c r="GN21" s="128">
        <v>0</v>
      </c>
      <c r="GO21" s="125">
        <v>0</v>
      </c>
      <c r="GP21" s="125">
        <v>0</v>
      </c>
      <c r="GQ21" s="125">
        <f t="shared" si="65"/>
        <v>0</v>
      </c>
      <c r="GR21" s="125">
        <v>0</v>
      </c>
      <c r="GS21" s="125">
        <v>0</v>
      </c>
      <c r="GT21" s="128">
        <v>0</v>
      </c>
      <c r="GU21" s="125">
        <v>0</v>
      </c>
      <c r="GV21" s="125">
        <v>0</v>
      </c>
      <c r="GW21" s="125">
        <f t="shared" si="66"/>
        <v>0</v>
      </c>
      <c r="GX21" s="125">
        <v>0</v>
      </c>
      <c r="GY21" s="125">
        <v>0</v>
      </c>
      <c r="GZ21" s="128">
        <v>0</v>
      </c>
      <c r="HA21" s="125">
        <v>0</v>
      </c>
      <c r="HB21" s="125">
        <v>0</v>
      </c>
      <c r="HC21" s="125">
        <f t="shared" si="53"/>
        <v>0</v>
      </c>
      <c r="HD21" s="125">
        <v>0</v>
      </c>
      <c r="HE21" s="125">
        <v>0</v>
      </c>
      <c r="HF21" s="126">
        <v>0</v>
      </c>
      <c r="HG21" s="125">
        <v>0</v>
      </c>
      <c r="HH21" s="125">
        <v>0</v>
      </c>
      <c r="HI21" s="125">
        <f t="shared" si="58"/>
        <v>0</v>
      </c>
      <c r="HJ21" s="125">
        <v>373279</v>
      </c>
      <c r="HK21" s="125">
        <v>233126</v>
      </c>
      <c r="HL21" s="125">
        <v>0</v>
      </c>
      <c r="HM21" s="165"/>
      <c r="HN21" s="47"/>
      <c r="HO21"/>
    </row>
    <row r="22" spans="1:223" ht="17.100000000000001" customHeight="1" x14ac:dyDescent="0.15">
      <c r="A22" s="41" t="s">
        <v>349</v>
      </c>
      <c r="B22" s="37" t="s">
        <v>19</v>
      </c>
      <c r="C22" s="46">
        <v>2648181038</v>
      </c>
      <c r="D22" s="75">
        <v>2003412251</v>
      </c>
      <c r="E22" s="124">
        <v>2648181038</v>
      </c>
      <c r="F22" s="125">
        <v>746021</v>
      </c>
      <c r="G22" s="125">
        <f t="shared" si="29"/>
        <v>2648927059</v>
      </c>
      <c r="H22" s="125">
        <v>0</v>
      </c>
      <c r="I22" s="125">
        <v>0</v>
      </c>
      <c r="J22" s="128">
        <v>0</v>
      </c>
      <c r="K22" s="125">
        <v>2446176058</v>
      </c>
      <c r="L22" s="125">
        <v>177221382</v>
      </c>
      <c r="M22" s="125">
        <f t="shared" si="30"/>
        <v>2623397440</v>
      </c>
      <c r="N22" s="125">
        <v>0</v>
      </c>
      <c r="O22" s="125">
        <v>0</v>
      </c>
      <c r="P22" s="128">
        <v>0</v>
      </c>
      <c r="Q22" s="125">
        <v>2027563373</v>
      </c>
      <c r="R22" s="125">
        <v>188178126</v>
      </c>
      <c r="S22" s="125">
        <f t="shared" si="31"/>
        <v>2215741499</v>
      </c>
      <c r="T22" s="125">
        <v>379707621</v>
      </c>
      <c r="U22" s="125">
        <v>0</v>
      </c>
      <c r="V22" s="128">
        <v>0</v>
      </c>
      <c r="W22" s="125">
        <v>1807357553</v>
      </c>
      <c r="X22" s="125">
        <v>180897200</v>
      </c>
      <c r="Y22" s="125">
        <f t="shared" si="32"/>
        <v>1988254753</v>
      </c>
      <c r="Z22" s="125">
        <v>564089355</v>
      </c>
      <c r="AA22" s="125">
        <v>0</v>
      </c>
      <c r="AB22" s="128">
        <v>0</v>
      </c>
      <c r="AC22" s="9">
        <v>1889243137</v>
      </c>
      <c r="AD22" s="125">
        <v>0</v>
      </c>
      <c r="AE22" s="125">
        <f t="shared" si="33"/>
        <v>1889243137</v>
      </c>
      <c r="AF22" s="125">
        <v>564089355</v>
      </c>
      <c r="AG22" s="125">
        <v>0</v>
      </c>
      <c r="AH22" s="128">
        <v>0</v>
      </c>
      <c r="AI22" s="125">
        <v>1835474000</v>
      </c>
      <c r="AJ22" s="125">
        <v>0</v>
      </c>
      <c r="AK22" s="125">
        <f t="shared" si="54"/>
        <v>1835474000</v>
      </c>
      <c r="AL22" s="125">
        <v>564089355</v>
      </c>
      <c r="AM22" s="125">
        <v>0</v>
      </c>
      <c r="AN22" s="128">
        <v>0</v>
      </c>
      <c r="AO22" s="125">
        <v>1835417543</v>
      </c>
      <c r="AP22" s="125">
        <v>0</v>
      </c>
      <c r="AQ22" s="125">
        <f t="shared" si="34"/>
        <v>1835417543</v>
      </c>
      <c r="AR22" s="125">
        <v>564089355</v>
      </c>
      <c r="AS22" s="125">
        <v>0</v>
      </c>
      <c r="AT22" s="128">
        <v>0</v>
      </c>
      <c r="AU22" s="125">
        <v>411095255</v>
      </c>
      <c r="AV22" s="125">
        <v>0</v>
      </c>
      <c r="AW22" s="125">
        <f t="shared" si="70"/>
        <v>411095255</v>
      </c>
      <c r="AX22" s="125">
        <v>1947596833</v>
      </c>
      <c r="AY22" s="125">
        <v>1692255</v>
      </c>
      <c r="AZ22" s="127">
        <v>0</v>
      </c>
      <c r="BA22" s="124" t="s">
        <v>81</v>
      </c>
      <c r="BB22" s="124" t="s">
        <v>81</v>
      </c>
      <c r="BC22" s="125" t="s">
        <v>81</v>
      </c>
      <c r="BD22" s="125" t="s">
        <v>81</v>
      </c>
      <c r="BE22" s="125" t="s">
        <v>81</v>
      </c>
      <c r="BF22" s="126" t="s">
        <v>81</v>
      </c>
      <c r="BG22" s="125">
        <v>0</v>
      </c>
      <c r="BH22" s="125">
        <v>2077253</v>
      </c>
      <c r="BI22" s="125">
        <f t="shared" si="36"/>
        <v>2077253</v>
      </c>
      <c r="BJ22" s="125">
        <v>0</v>
      </c>
      <c r="BK22" s="125">
        <v>0</v>
      </c>
      <c r="BL22" s="128">
        <v>0</v>
      </c>
      <c r="BM22" s="125">
        <v>4887256</v>
      </c>
      <c r="BN22" s="125">
        <v>6132564</v>
      </c>
      <c r="BO22" s="125">
        <f t="shared" si="37"/>
        <v>11019820</v>
      </c>
      <c r="BP22" s="125">
        <v>0</v>
      </c>
      <c r="BQ22" s="125">
        <v>0</v>
      </c>
      <c r="BR22" s="128">
        <v>0</v>
      </c>
      <c r="BS22" s="125">
        <v>500000</v>
      </c>
      <c r="BT22" s="125">
        <v>9064894</v>
      </c>
      <c r="BU22" s="125">
        <f t="shared" si="38"/>
        <v>9564894</v>
      </c>
      <c r="BV22" s="125">
        <v>14927693</v>
      </c>
      <c r="BW22" s="125">
        <v>0</v>
      </c>
      <c r="BX22" s="128">
        <v>0</v>
      </c>
      <c r="BY22" s="125">
        <v>622258</v>
      </c>
      <c r="BZ22" s="125">
        <v>19055773</v>
      </c>
      <c r="CA22" s="125">
        <f t="shared" si="39"/>
        <v>19678031</v>
      </c>
      <c r="CB22" s="125">
        <v>28839820</v>
      </c>
      <c r="CC22" s="125">
        <v>0</v>
      </c>
      <c r="CD22" s="128">
        <v>0</v>
      </c>
      <c r="CE22" s="125">
        <v>19194476</v>
      </c>
      <c r="CF22" s="125">
        <v>584749</v>
      </c>
      <c r="CG22" s="125">
        <f t="shared" si="40"/>
        <v>19779225</v>
      </c>
      <c r="CH22" s="125">
        <v>28840820</v>
      </c>
      <c r="CI22" s="125">
        <v>0</v>
      </c>
      <c r="CJ22" s="128">
        <v>0</v>
      </c>
      <c r="CK22" s="125">
        <v>36038195</v>
      </c>
      <c r="CL22" s="125">
        <v>29862</v>
      </c>
      <c r="CM22" s="125">
        <f t="shared" si="41"/>
        <v>36068057</v>
      </c>
      <c r="CN22" s="125">
        <v>28840820</v>
      </c>
      <c r="CO22" s="125">
        <v>0</v>
      </c>
      <c r="CP22" s="128">
        <v>2</v>
      </c>
      <c r="CQ22" s="125">
        <v>36064005</v>
      </c>
      <c r="CR22" s="125">
        <v>25711</v>
      </c>
      <c r="CS22" s="125">
        <f t="shared" si="42"/>
        <v>36089716</v>
      </c>
      <c r="CT22" s="125">
        <v>28840820</v>
      </c>
      <c r="CU22" s="125">
        <v>0</v>
      </c>
      <c r="CV22" s="128">
        <v>2</v>
      </c>
      <c r="CW22" s="125">
        <v>42947506</v>
      </c>
      <c r="CX22" s="125">
        <v>20714</v>
      </c>
      <c r="CY22" s="125">
        <f t="shared" si="55"/>
        <v>42968220</v>
      </c>
      <c r="CZ22" s="125">
        <v>28840820</v>
      </c>
      <c r="DA22" s="125">
        <v>0</v>
      </c>
      <c r="DB22" s="127">
        <v>4255</v>
      </c>
      <c r="DC22" s="125">
        <v>42947508</v>
      </c>
      <c r="DD22" s="125">
        <v>20338</v>
      </c>
      <c r="DE22" s="125">
        <f t="shared" si="59"/>
        <v>42967846</v>
      </c>
      <c r="DF22" s="125">
        <v>28840820</v>
      </c>
      <c r="DG22" s="125">
        <v>0</v>
      </c>
      <c r="DH22" s="127">
        <v>4629</v>
      </c>
      <c r="DI22" s="125">
        <v>0</v>
      </c>
      <c r="DJ22" s="125">
        <v>1687</v>
      </c>
      <c r="DK22" s="125">
        <f t="shared" si="60"/>
        <v>1687</v>
      </c>
      <c r="DL22" s="125">
        <v>28840820</v>
      </c>
      <c r="DM22" s="125">
        <v>0</v>
      </c>
      <c r="DN22" s="127">
        <v>4629</v>
      </c>
      <c r="DO22" s="197">
        <v>0</v>
      </c>
      <c r="DP22" s="197">
        <v>1687</v>
      </c>
      <c r="DQ22" s="197">
        <f t="shared" si="61"/>
        <v>1687</v>
      </c>
      <c r="DR22" s="197">
        <v>28840820</v>
      </c>
      <c r="DS22" s="197">
        <v>0</v>
      </c>
      <c r="DT22" s="198">
        <v>4629</v>
      </c>
      <c r="DU22" s="197">
        <v>0</v>
      </c>
      <c r="DV22" s="197">
        <v>1687</v>
      </c>
      <c r="DW22" s="197">
        <f t="shared" si="67"/>
        <v>1687</v>
      </c>
      <c r="DX22" s="197">
        <v>28840820</v>
      </c>
      <c r="DY22" s="197">
        <v>0</v>
      </c>
      <c r="DZ22" s="198">
        <v>4629</v>
      </c>
      <c r="EA22" s="197">
        <v>1687</v>
      </c>
      <c r="EB22" s="197">
        <v>0</v>
      </c>
      <c r="EC22" s="197">
        <f t="shared" si="68"/>
        <v>1687</v>
      </c>
      <c r="ED22" s="197">
        <v>28840820</v>
      </c>
      <c r="EE22" s="197">
        <v>0</v>
      </c>
      <c r="EF22" s="198">
        <v>4629</v>
      </c>
      <c r="EG22" s="197" t="s">
        <v>81</v>
      </c>
      <c r="EH22" s="197" t="s">
        <v>81</v>
      </c>
      <c r="EI22" s="197" t="s">
        <v>81</v>
      </c>
      <c r="EJ22" s="197" t="s">
        <v>81</v>
      </c>
      <c r="EK22" s="197" t="s">
        <v>81</v>
      </c>
      <c r="EL22" s="198" t="s">
        <v>81</v>
      </c>
      <c r="EM22" s="197">
        <v>0</v>
      </c>
      <c r="EN22" s="125">
        <v>0</v>
      </c>
      <c r="EO22" s="125">
        <f t="shared" ref="EO22:EO31" si="71">EM22+EN22</f>
        <v>0</v>
      </c>
      <c r="EP22" s="125">
        <v>0</v>
      </c>
      <c r="EQ22" s="125">
        <v>0</v>
      </c>
      <c r="ER22" s="128">
        <v>0</v>
      </c>
      <c r="ES22" s="125">
        <v>0</v>
      </c>
      <c r="ET22" s="125">
        <v>890</v>
      </c>
      <c r="EU22" s="125">
        <f t="shared" si="10"/>
        <v>890</v>
      </c>
      <c r="EV22" s="125">
        <v>0</v>
      </c>
      <c r="EW22" s="125">
        <v>0</v>
      </c>
      <c r="EX22" s="128">
        <v>0</v>
      </c>
      <c r="EY22" s="125">
        <v>73673</v>
      </c>
      <c r="EZ22" s="125">
        <v>1943728</v>
      </c>
      <c r="FA22" s="125">
        <f t="shared" si="48"/>
        <v>2017401</v>
      </c>
      <c r="FB22" s="125">
        <v>245165</v>
      </c>
      <c r="FC22" s="125">
        <v>0</v>
      </c>
      <c r="FD22" s="128">
        <v>0</v>
      </c>
      <c r="FE22" s="125">
        <v>39940</v>
      </c>
      <c r="FF22" s="125">
        <v>4413536</v>
      </c>
      <c r="FG22" s="125">
        <f t="shared" si="49"/>
        <v>4453476</v>
      </c>
      <c r="FH22" s="125">
        <v>2061462</v>
      </c>
      <c r="FI22" s="125">
        <v>0</v>
      </c>
      <c r="FJ22" s="128">
        <v>0</v>
      </c>
      <c r="FK22" s="125">
        <v>6609664</v>
      </c>
      <c r="FL22" s="125">
        <v>513187</v>
      </c>
      <c r="FM22" s="125">
        <f t="shared" si="50"/>
        <v>7122851</v>
      </c>
      <c r="FN22" s="125">
        <v>2061462</v>
      </c>
      <c r="FO22" s="125">
        <v>0</v>
      </c>
      <c r="FP22" s="128">
        <v>0</v>
      </c>
      <c r="FQ22" s="125">
        <v>28641440</v>
      </c>
      <c r="FR22" s="125">
        <v>5897875</v>
      </c>
      <c r="FS22" s="125">
        <f>FQ22+FR22</f>
        <v>34539315</v>
      </c>
      <c r="FT22" s="125">
        <v>2061462</v>
      </c>
      <c r="FU22" s="125">
        <v>0</v>
      </c>
      <c r="FV22" s="128">
        <v>0</v>
      </c>
      <c r="FW22" s="125">
        <v>28646450</v>
      </c>
      <c r="FX22" s="125">
        <v>4832129</v>
      </c>
      <c r="FY22" s="125">
        <f t="shared" si="52"/>
        <v>33478579</v>
      </c>
      <c r="FZ22" s="125">
        <v>2061462</v>
      </c>
      <c r="GA22" s="125">
        <v>0</v>
      </c>
      <c r="GB22" s="128">
        <v>0</v>
      </c>
      <c r="GC22" s="125">
        <v>37556760</v>
      </c>
      <c r="GD22" s="125">
        <v>4832129</v>
      </c>
      <c r="GE22" s="125">
        <f t="shared" si="57"/>
        <v>42388889</v>
      </c>
      <c r="GF22" s="125">
        <v>2061462</v>
      </c>
      <c r="GG22" s="125">
        <v>0</v>
      </c>
      <c r="GH22" s="127">
        <v>0</v>
      </c>
      <c r="GI22" s="125">
        <v>0</v>
      </c>
      <c r="GJ22" s="125">
        <v>0</v>
      </c>
      <c r="GK22" s="125">
        <f t="shared" si="64"/>
        <v>0</v>
      </c>
      <c r="GL22" s="125">
        <v>0</v>
      </c>
      <c r="GM22" s="125">
        <v>0</v>
      </c>
      <c r="GN22" s="128">
        <v>0</v>
      </c>
      <c r="GO22" s="125">
        <v>0</v>
      </c>
      <c r="GP22" s="125">
        <v>0</v>
      </c>
      <c r="GQ22" s="125">
        <f t="shared" si="65"/>
        <v>0</v>
      </c>
      <c r="GR22" s="125">
        <v>0</v>
      </c>
      <c r="GS22" s="125">
        <v>0</v>
      </c>
      <c r="GT22" s="128">
        <v>0</v>
      </c>
      <c r="GU22" s="125">
        <v>0</v>
      </c>
      <c r="GV22" s="125">
        <v>0</v>
      </c>
      <c r="GW22" s="125">
        <f t="shared" si="66"/>
        <v>0</v>
      </c>
      <c r="GX22" s="125">
        <v>0</v>
      </c>
      <c r="GY22" s="125">
        <v>0</v>
      </c>
      <c r="GZ22" s="128">
        <v>0</v>
      </c>
      <c r="HA22" s="125">
        <v>0</v>
      </c>
      <c r="HB22" s="125">
        <v>0</v>
      </c>
      <c r="HC22" s="125">
        <f t="shared" ref="HC22:HC27" si="72">HA22+HB22</f>
        <v>0</v>
      </c>
      <c r="HD22" s="125">
        <v>0</v>
      </c>
      <c r="HE22" s="125">
        <v>0</v>
      </c>
      <c r="HF22" s="126">
        <v>0</v>
      </c>
      <c r="HG22" s="125">
        <v>0</v>
      </c>
      <c r="HH22" s="125">
        <v>0</v>
      </c>
      <c r="HI22" s="125">
        <f t="shared" si="58"/>
        <v>0</v>
      </c>
      <c r="HJ22" s="125">
        <v>27766419</v>
      </c>
      <c r="HK22" s="125">
        <v>0</v>
      </c>
      <c r="HL22" s="125">
        <v>0</v>
      </c>
      <c r="HM22" s="165" t="s">
        <v>103</v>
      </c>
      <c r="HN22" s="140" t="s">
        <v>130</v>
      </c>
      <c r="HO22"/>
    </row>
    <row r="23" spans="1:223" ht="17.100000000000001" customHeight="1" x14ac:dyDescent="0.15">
      <c r="A23" s="41" t="s">
        <v>349</v>
      </c>
      <c r="B23" s="37" t="s">
        <v>20</v>
      </c>
      <c r="C23" s="46">
        <v>1279835099</v>
      </c>
      <c r="D23" s="75">
        <v>783400099</v>
      </c>
      <c r="E23" s="124">
        <v>1210126381</v>
      </c>
      <c r="F23" s="125">
        <v>65035033</v>
      </c>
      <c r="G23" s="125">
        <f t="shared" si="29"/>
        <v>1275161414</v>
      </c>
      <c r="H23" s="125">
        <v>0</v>
      </c>
      <c r="I23" s="125">
        <v>0</v>
      </c>
      <c r="J23" s="128">
        <v>0</v>
      </c>
      <c r="K23" s="125">
        <v>1135305593</v>
      </c>
      <c r="L23" s="125">
        <v>45535367</v>
      </c>
      <c r="M23" s="125">
        <f t="shared" si="30"/>
        <v>1180840960</v>
      </c>
      <c r="N23" s="125">
        <v>62926235</v>
      </c>
      <c r="O23" s="125">
        <v>0</v>
      </c>
      <c r="P23" s="128">
        <v>0</v>
      </c>
      <c r="Q23" s="125">
        <v>1058353551</v>
      </c>
      <c r="R23" s="125">
        <v>50206314</v>
      </c>
      <c r="S23" s="125">
        <f t="shared" si="31"/>
        <v>1108559865</v>
      </c>
      <c r="T23" s="125">
        <v>108112780</v>
      </c>
      <c r="U23" s="125">
        <v>0</v>
      </c>
      <c r="V23" s="128">
        <v>0</v>
      </c>
      <c r="W23" s="125">
        <v>980052706</v>
      </c>
      <c r="X23" s="125">
        <v>31126022</v>
      </c>
      <c r="Y23" s="125">
        <f t="shared" si="32"/>
        <v>1011178728</v>
      </c>
      <c r="Z23" s="125">
        <v>147124110</v>
      </c>
      <c r="AA23" s="125">
        <v>0</v>
      </c>
      <c r="AB23" s="128">
        <v>0</v>
      </c>
      <c r="AC23" s="125">
        <v>954564852</v>
      </c>
      <c r="AD23" s="125">
        <v>0</v>
      </c>
      <c r="AE23" s="125">
        <f t="shared" si="33"/>
        <v>954564852</v>
      </c>
      <c r="AF23" s="125">
        <v>198363045</v>
      </c>
      <c r="AG23" s="125">
        <v>0</v>
      </c>
      <c r="AH23" s="128">
        <v>0</v>
      </c>
      <c r="AI23" s="125">
        <v>925927115</v>
      </c>
      <c r="AJ23" s="125">
        <v>0</v>
      </c>
      <c r="AK23" s="125">
        <f t="shared" si="54"/>
        <v>925927115</v>
      </c>
      <c r="AL23" s="125">
        <v>198363045</v>
      </c>
      <c r="AM23" s="125">
        <v>0</v>
      </c>
      <c r="AN23" s="128">
        <v>0</v>
      </c>
      <c r="AO23" s="125">
        <v>925927115</v>
      </c>
      <c r="AP23" s="125">
        <v>0</v>
      </c>
      <c r="AQ23" s="125">
        <f t="shared" si="34"/>
        <v>925927115</v>
      </c>
      <c r="AR23" s="125">
        <v>198363045</v>
      </c>
      <c r="AS23" s="125">
        <v>0</v>
      </c>
      <c r="AT23" s="128">
        <v>0</v>
      </c>
      <c r="AU23" s="125">
        <v>532594270</v>
      </c>
      <c r="AV23" s="125">
        <v>0</v>
      </c>
      <c r="AW23" s="125">
        <f t="shared" si="70"/>
        <v>532594270</v>
      </c>
      <c r="AX23" s="125">
        <v>584842690</v>
      </c>
      <c r="AY23" s="125">
        <v>0</v>
      </c>
      <c r="AZ23" s="127">
        <v>897</v>
      </c>
      <c r="BA23" s="124" t="s">
        <v>81</v>
      </c>
      <c r="BB23" s="124" t="s">
        <v>81</v>
      </c>
      <c r="BC23" s="125" t="s">
        <v>81</v>
      </c>
      <c r="BD23" s="125" t="s">
        <v>81</v>
      </c>
      <c r="BE23" s="125" t="s">
        <v>81</v>
      </c>
      <c r="BF23" s="126" t="s">
        <v>81</v>
      </c>
      <c r="BG23" s="125">
        <v>0</v>
      </c>
      <c r="BH23" s="125">
        <v>16600</v>
      </c>
      <c r="BI23" s="125">
        <f t="shared" si="36"/>
        <v>16600</v>
      </c>
      <c r="BJ23" s="125">
        <v>0</v>
      </c>
      <c r="BK23" s="125">
        <v>0</v>
      </c>
      <c r="BL23" s="128">
        <v>0</v>
      </c>
      <c r="BM23" s="125">
        <v>0</v>
      </c>
      <c r="BN23" s="125">
        <v>432363</v>
      </c>
      <c r="BO23" s="125">
        <f t="shared" si="37"/>
        <v>432363</v>
      </c>
      <c r="BP23" s="125">
        <v>890591</v>
      </c>
      <c r="BQ23" s="125">
        <v>0</v>
      </c>
      <c r="BR23" s="128">
        <v>0</v>
      </c>
      <c r="BS23" s="9">
        <v>0</v>
      </c>
      <c r="BT23" s="125">
        <v>2392069</v>
      </c>
      <c r="BU23" s="125">
        <f t="shared" si="38"/>
        <v>2392069</v>
      </c>
      <c r="BV23" s="125">
        <v>4293732</v>
      </c>
      <c r="BW23" s="125">
        <v>0</v>
      </c>
      <c r="BX23" s="128">
        <v>0</v>
      </c>
      <c r="BY23" s="125">
        <v>0</v>
      </c>
      <c r="BZ23" s="125">
        <v>2598505</v>
      </c>
      <c r="CA23" s="125">
        <f t="shared" si="39"/>
        <v>2598505</v>
      </c>
      <c r="CB23" s="125">
        <v>8618591</v>
      </c>
      <c r="CC23" s="125">
        <v>0</v>
      </c>
      <c r="CD23" s="128">
        <v>0</v>
      </c>
      <c r="CE23" s="125">
        <v>2072284</v>
      </c>
      <c r="CF23" s="125">
        <v>2602465</v>
      </c>
      <c r="CG23" s="125">
        <f t="shared" si="40"/>
        <v>4674749</v>
      </c>
      <c r="CH23" s="125">
        <v>8618591</v>
      </c>
      <c r="CI23" s="125">
        <v>0</v>
      </c>
      <c r="CJ23" s="128">
        <v>0</v>
      </c>
      <c r="CK23" s="125">
        <v>7264202</v>
      </c>
      <c r="CL23" s="125">
        <v>70160</v>
      </c>
      <c r="CM23" s="125">
        <f t="shared" si="41"/>
        <v>7334362</v>
      </c>
      <c r="CN23" s="125">
        <v>8618591</v>
      </c>
      <c r="CO23" s="125">
        <v>0</v>
      </c>
      <c r="CP23" s="128">
        <v>0</v>
      </c>
      <c r="CQ23" s="125">
        <v>7264202</v>
      </c>
      <c r="CR23" s="125">
        <v>70160</v>
      </c>
      <c r="CS23" s="125">
        <f t="shared" si="42"/>
        <v>7334362</v>
      </c>
      <c r="CT23" s="125">
        <v>8618591</v>
      </c>
      <c r="CU23" s="125">
        <v>0</v>
      </c>
      <c r="CV23" s="128">
        <v>0</v>
      </c>
      <c r="CW23" s="125">
        <v>8578507</v>
      </c>
      <c r="CX23" s="125">
        <v>114115</v>
      </c>
      <c r="CY23" s="125">
        <f t="shared" si="55"/>
        <v>8692622</v>
      </c>
      <c r="CZ23" s="125">
        <v>8618591</v>
      </c>
      <c r="DA23" s="125">
        <v>0</v>
      </c>
      <c r="DB23" s="127">
        <v>16346</v>
      </c>
      <c r="DC23" s="125">
        <v>8578507</v>
      </c>
      <c r="DD23" s="125">
        <v>114115</v>
      </c>
      <c r="DE23" s="125">
        <f t="shared" si="59"/>
        <v>8692622</v>
      </c>
      <c r="DF23" s="125">
        <v>8618591</v>
      </c>
      <c r="DG23" s="125">
        <v>0</v>
      </c>
      <c r="DH23" s="127">
        <v>16346</v>
      </c>
      <c r="DI23" s="125">
        <v>0</v>
      </c>
      <c r="DJ23" s="125">
        <v>0</v>
      </c>
      <c r="DK23" s="125">
        <f t="shared" si="60"/>
        <v>0</v>
      </c>
      <c r="DL23" s="125">
        <v>8618591</v>
      </c>
      <c r="DM23" s="125">
        <v>0</v>
      </c>
      <c r="DN23" s="127">
        <v>16353</v>
      </c>
      <c r="DO23" s="197" t="s">
        <v>81</v>
      </c>
      <c r="DP23" s="197" t="s">
        <v>81</v>
      </c>
      <c r="DQ23" s="197" t="s">
        <v>81</v>
      </c>
      <c r="DR23" s="197" t="s">
        <v>81</v>
      </c>
      <c r="DS23" s="197" t="s">
        <v>81</v>
      </c>
      <c r="DT23" s="198" t="s">
        <v>81</v>
      </c>
      <c r="DU23" s="197" t="s">
        <v>81</v>
      </c>
      <c r="DV23" s="197" t="s">
        <v>81</v>
      </c>
      <c r="DW23" s="197" t="s">
        <v>81</v>
      </c>
      <c r="DX23" s="197" t="s">
        <v>81</v>
      </c>
      <c r="DY23" s="197" t="s">
        <v>81</v>
      </c>
      <c r="DZ23" s="198" t="s">
        <v>81</v>
      </c>
      <c r="EA23" s="197">
        <v>0</v>
      </c>
      <c r="EB23" s="197">
        <v>0</v>
      </c>
      <c r="EC23" s="197">
        <f t="shared" ref="EC23:EC26" si="73">EA23+EB23</f>
        <v>0</v>
      </c>
      <c r="ED23" s="197">
        <v>8618591</v>
      </c>
      <c r="EE23" s="197">
        <v>0</v>
      </c>
      <c r="EF23" s="198">
        <v>16353</v>
      </c>
      <c r="EG23" s="197" t="s">
        <v>81</v>
      </c>
      <c r="EH23" s="197" t="s">
        <v>81</v>
      </c>
      <c r="EI23" s="197" t="s">
        <v>81</v>
      </c>
      <c r="EJ23" s="197" t="s">
        <v>81</v>
      </c>
      <c r="EK23" s="197" t="s">
        <v>81</v>
      </c>
      <c r="EL23" s="198" t="s">
        <v>81</v>
      </c>
      <c r="EM23" s="197">
        <v>0</v>
      </c>
      <c r="EN23" s="125">
        <v>0</v>
      </c>
      <c r="EO23" s="125">
        <f t="shared" si="71"/>
        <v>0</v>
      </c>
      <c r="EP23" s="125">
        <v>0</v>
      </c>
      <c r="EQ23" s="125">
        <v>0</v>
      </c>
      <c r="ER23" s="128">
        <v>0</v>
      </c>
      <c r="ES23" s="125">
        <v>0</v>
      </c>
      <c r="ET23" s="125">
        <v>30174</v>
      </c>
      <c r="EU23" s="125">
        <f t="shared" si="10"/>
        <v>30174</v>
      </c>
      <c r="EV23" s="125">
        <v>0</v>
      </c>
      <c r="EW23" s="125">
        <v>0</v>
      </c>
      <c r="EX23" s="128">
        <v>0</v>
      </c>
      <c r="EY23" s="125">
        <v>95977</v>
      </c>
      <c r="EZ23" s="125">
        <v>269132</v>
      </c>
      <c r="FA23" s="125">
        <f t="shared" si="48"/>
        <v>365109</v>
      </c>
      <c r="FB23" s="125">
        <v>328484</v>
      </c>
      <c r="FC23" s="125">
        <v>0</v>
      </c>
      <c r="FD23" s="128">
        <v>0</v>
      </c>
      <c r="FE23" s="125">
        <v>800000</v>
      </c>
      <c r="FF23" s="125">
        <v>1058189</v>
      </c>
      <c r="FG23" s="125">
        <f t="shared" si="49"/>
        <v>1858189</v>
      </c>
      <c r="FH23" s="125">
        <v>4479948</v>
      </c>
      <c r="FI23" s="125">
        <v>0</v>
      </c>
      <c r="FJ23" s="128">
        <v>0</v>
      </c>
      <c r="FK23" s="125">
        <v>1949671</v>
      </c>
      <c r="FL23" s="125">
        <v>3215771</v>
      </c>
      <c r="FM23" s="125">
        <f t="shared" si="50"/>
        <v>5165442</v>
      </c>
      <c r="FN23" s="125">
        <v>4479948</v>
      </c>
      <c r="FO23" s="125">
        <v>0</v>
      </c>
      <c r="FP23" s="128">
        <v>0</v>
      </c>
      <c r="FQ23" s="125">
        <v>11839062</v>
      </c>
      <c r="FR23" s="125">
        <v>61182</v>
      </c>
      <c r="FS23" s="125">
        <f>FQ23+FR23</f>
        <v>11900244</v>
      </c>
      <c r="FT23" s="125">
        <v>4479948</v>
      </c>
      <c r="FU23" s="125">
        <v>0</v>
      </c>
      <c r="FV23" s="128">
        <v>0</v>
      </c>
      <c r="FW23" s="125">
        <v>11839062</v>
      </c>
      <c r="FX23" s="125">
        <v>1251</v>
      </c>
      <c r="FY23" s="125">
        <f t="shared" si="52"/>
        <v>11840313</v>
      </c>
      <c r="FZ23" s="125">
        <v>4479948</v>
      </c>
      <c r="GA23" s="125">
        <v>0</v>
      </c>
      <c r="GB23" s="128">
        <v>0</v>
      </c>
      <c r="GC23" s="125">
        <v>17860750</v>
      </c>
      <c r="GD23" s="125">
        <v>9976</v>
      </c>
      <c r="GE23" s="125">
        <f t="shared" si="57"/>
        <v>17870726</v>
      </c>
      <c r="GF23" s="125">
        <v>4479948</v>
      </c>
      <c r="GG23" s="125">
        <v>0</v>
      </c>
      <c r="GH23" s="127">
        <v>73191</v>
      </c>
      <c r="GI23" s="125">
        <v>0</v>
      </c>
      <c r="GJ23" s="125">
        <v>0</v>
      </c>
      <c r="GK23" s="125">
        <f t="shared" si="64"/>
        <v>0</v>
      </c>
      <c r="GL23" s="125">
        <v>0</v>
      </c>
      <c r="GM23" s="125">
        <v>0</v>
      </c>
      <c r="GN23" s="128">
        <v>0</v>
      </c>
      <c r="GO23" s="125">
        <v>0</v>
      </c>
      <c r="GP23" s="125">
        <v>0</v>
      </c>
      <c r="GQ23" s="125">
        <f t="shared" si="65"/>
        <v>0</v>
      </c>
      <c r="GR23" s="125">
        <v>0</v>
      </c>
      <c r="GS23" s="125">
        <v>0</v>
      </c>
      <c r="GT23" s="128">
        <v>0</v>
      </c>
      <c r="GU23" s="125">
        <v>0</v>
      </c>
      <c r="GV23" s="125">
        <v>0</v>
      </c>
      <c r="GW23" s="125">
        <f t="shared" si="66"/>
        <v>0</v>
      </c>
      <c r="GX23" s="125">
        <v>0</v>
      </c>
      <c r="GY23" s="125">
        <v>0</v>
      </c>
      <c r="GZ23" s="128">
        <v>0</v>
      </c>
      <c r="HA23" s="125">
        <v>0</v>
      </c>
      <c r="HB23" s="125">
        <v>0</v>
      </c>
      <c r="HC23" s="125">
        <f t="shared" si="72"/>
        <v>0</v>
      </c>
      <c r="HD23" s="125">
        <v>0</v>
      </c>
      <c r="HE23" s="125">
        <v>0</v>
      </c>
      <c r="HF23" s="126">
        <v>0</v>
      </c>
      <c r="HG23" s="125">
        <v>0</v>
      </c>
      <c r="HH23" s="125">
        <v>0</v>
      </c>
      <c r="HI23" s="125">
        <f t="shared" ref="HI23:HI44" si="74">HG23+HH23</f>
        <v>0</v>
      </c>
      <c r="HJ23" s="125">
        <v>17988730</v>
      </c>
      <c r="HK23" s="125">
        <v>10992158</v>
      </c>
      <c r="HL23" s="125">
        <v>0</v>
      </c>
      <c r="HM23" s="165" t="s">
        <v>111</v>
      </c>
      <c r="HN23" s="140" t="s">
        <v>112</v>
      </c>
      <c r="HO23"/>
    </row>
    <row r="24" spans="1:223" ht="17.100000000000001" customHeight="1" x14ac:dyDescent="0.15">
      <c r="A24" s="41" t="s">
        <v>349</v>
      </c>
      <c r="B24" s="37" t="s">
        <v>21</v>
      </c>
      <c r="C24" s="46">
        <v>893541801</v>
      </c>
      <c r="D24" s="75">
        <v>741019720</v>
      </c>
      <c r="E24" s="124">
        <v>807595046</v>
      </c>
      <c r="F24" s="125">
        <v>56992508</v>
      </c>
      <c r="G24" s="125">
        <f t="shared" si="29"/>
        <v>864587554</v>
      </c>
      <c r="H24" s="125">
        <v>0</v>
      </c>
      <c r="I24" s="125">
        <v>0</v>
      </c>
      <c r="J24" s="128">
        <v>0</v>
      </c>
      <c r="K24" s="125">
        <v>745963013</v>
      </c>
      <c r="L24" s="125">
        <v>69199182</v>
      </c>
      <c r="M24" s="125">
        <f t="shared" si="30"/>
        <v>815162195</v>
      </c>
      <c r="N24" s="125">
        <v>0</v>
      </c>
      <c r="O24" s="125">
        <v>0</v>
      </c>
      <c r="P24" s="128">
        <v>0</v>
      </c>
      <c r="Q24" s="125">
        <v>698297817</v>
      </c>
      <c r="R24" s="125">
        <v>81232797</v>
      </c>
      <c r="S24" s="125">
        <f t="shared" si="31"/>
        <v>779530614</v>
      </c>
      <c r="T24" s="125">
        <v>0</v>
      </c>
      <c r="U24" s="125">
        <v>0</v>
      </c>
      <c r="V24" s="128">
        <v>0</v>
      </c>
      <c r="W24" s="125">
        <v>452995786</v>
      </c>
      <c r="X24" s="125">
        <v>93513823</v>
      </c>
      <c r="Y24" s="125">
        <f t="shared" si="32"/>
        <v>546509609</v>
      </c>
      <c r="Z24" s="125">
        <v>219835850</v>
      </c>
      <c r="AA24" s="125">
        <v>0</v>
      </c>
      <c r="AB24" s="128">
        <v>0</v>
      </c>
      <c r="AC24" s="125">
        <v>460124758</v>
      </c>
      <c r="AD24" s="125">
        <v>0</v>
      </c>
      <c r="AE24" s="125">
        <f t="shared" si="33"/>
        <v>460124758</v>
      </c>
      <c r="AF24" s="125">
        <v>287631333</v>
      </c>
      <c r="AG24" s="125">
        <v>0</v>
      </c>
      <c r="AH24" s="128">
        <v>0</v>
      </c>
      <c r="AI24" s="125">
        <v>348528647</v>
      </c>
      <c r="AJ24" s="125">
        <v>0</v>
      </c>
      <c r="AK24" s="125">
        <f t="shared" si="54"/>
        <v>348528647</v>
      </c>
      <c r="AL24" s="125">
        <v>334650295</v>
      </c>
      <c r="AM24" s="125">
        <v>0</v>
      </c>
      <c r="AN24" s="128">
        <v>27</v>
      </c>
      <c r="AO24" s="125">
        <v>348536263</v>
      </c>
      <c r="AP24" s="125">
        <v>0</v>
      </c>
      <c r="AQ24" s="125">
        <f t="shared" si="34"/>
        <v>348536263</v>
      </c>
      <c r="AR24" s="125">
        <v>334650295</v>
      </c>
      <c r="AS24" s="125">
        <v>0</v>
      </c>
      <c r="AT24" s="128">
        <v>27</v>
      </c>
      <c r="AU24" s="125">
        <v>48272014</v>
      </c>
      <c r="AV24" s="125">
        <v>15675</v>
      </c>
      <c r="AW24" s="125">
        <f t="shared" si="70"/>
        <v>48287689</v>
      </c>
      <c r="AX24" s="125">
        <v>626791646</v>
      </c>
      <c r="AY24" s="125">
        <v>0</v>
      </c>
      <c r="AZ24" s="127">
        <v>27</v>
      </c>
      <c r="BA24" s="124" t="s">
        <v>81</v>
      </c>
      <c r="BB24" s="124" t="s">
        <v>81</v>
      </c>
      <c r="BC24" s="125" t="s">
        <v>81</v>
      </c>
      <c r="BD24" s="125" t="s">
        <v>81</v>
      </c>
      <c r="BE24" s="125" t="s">
        <v>81</v>
      </c>
      <c r="BF24" s="126" t="s">
        <v>81</v>
      </c>
      <c r="BG24" s="125">
        <v>0</v>
      </c>
      <c r="BH24" s="125">
        <v>4329134</v>
      </c>
      <c r="BI24" s="125">
        <f t="shared" si="36"/>
        <v>4329134</v>
      </c>
      <c r="BJ24" s="125">
        <v>0</v>
      </c>
      <c r="BK24" s="125">
        <v>0</v>
      </c>
      <c r="BL24" s="128">
        <v>0</v>
      </c>
      <c r="BM24" s="125">
        <v>1845344</v>
      </c>
      <c r="BN24" s="125">
        <v>4083546</v>
      </c>
      <c r="BO24" s="125">
        <f t="shared" si="37"/>
        <v>5928890</v>
      </c>
      <c r="BP24" s="125">
        <v>0</v>
      </c>
      <c r="BQ24" s="125">
        <v>0</v>
      </c>
      <c r="BR24" s="128">
        <v>0</v>
      </c>
      <c r="BS24" s="125">
        <v>4870631</v>
      </c>
      <c r="BT24" s="125">
        <v>4956118</v>
      </c>
      <c r="BU24" s="125">
        <f t="shared" si="38"/>
        <v>9826749</v>
      </c>
      <c r="BV24" s="125">
        <v>0</v>
      </c>
      <c r="BW24" s="125">
        <v>0</v>
      </c>
      <c r="BX24" s="128">
        <v>0</v>
      </c>
      <c r="BY24" s="125">
        <v>0</v>
      </c>
      <c r="BZ24" s="125">
        <v>2659101</v>
      </c>
      <c r="CA24" s="125">
        <f t="shared" si="39"/>
        <v>2659101</v>
      </c>
      <c r="CB24" s="125">
        <v>9382544</v>
      </c>
      <c r="CC24" s="125">
        <v>0</v>
      </c>
      <c r="CD24" s="128">
        <v>0</v>
      </c>
      <c r="CE24" s="125">
        <v>0</v>
      </c>
      <c r="CF24" s="125">
        <v>987929</v>
      </c>
      <c r="CG24" s="125">
        <f t="shared" si="40"/>
        <v>987929</v>
      </c>
      <c r="CH24" s="125">
        <v>12495124</v>
      </c>
      <c r="CI24" s="125">
        <v>0</v>
      </c>
      <c r="CJ24" s="128">
        <v>0</v>
      </c>
      <c r="CK24" s="125">
        <v>12738</v>
      </c>
      <c r="CL24" s="125">
        <v>0</v>
      </c>
      <c r="CM24" s="125">
        <f t="shared" si="41"/>
        <v>12738</v>
      </c>
      <c r="CN24" s="125">
        <v>19874444</v>
      </c>
      <c r="CO24" s="125">
        <v>0</v>
      </c>
      <c r="CP24" s="128">
        <v>1935</v>
      </c>
      <c r="CQ24" s="125">
        <v>5750</v>
      </c>
      <c r="CR24" s="125">
        <v>0</v>
      </c>
      <c r="CS24" s="125">
        <f t="shared" si="42"/>
        <v>5750</v>
      </c>
      <c r="CT24" s="125">
        <v>19874444</v>
      </c>
      <c r="CU24" s="125">
        <v>0</v>
      </c>
      <c r="CV24" s="128">
        <v>8157</v>
      </c>
      <c r="CW24" s="125">
        <v>0</v>
      </c>
      <c r="CX24" s="125">
        <v>14843</v>
      </c>
      <c r="CY24" s="125">
        <f t="shared" si="55"/>
        <v>14843</v>
      </c>
      <c r="CZ24" s="125">
        <v>21645426</v>
      </c>
      <c r="DA24" s="125">
        <v>0</v>
      </c>
      <c r="DB24" s="127">
        <v>8608</v>
      </c>
      <c r="DC24" s="125">
        <v>0</v>
      </c>
      <c r="DD24" s="125">
        <v>14843</v>
      </c>
      <c r="DE24" s="125">
        <f t="shared" si="59"/>
        <v>14843</v>
      </c>
      <c r="DF24" s="125">
        <v>21645426</v>
      </c>
      <c r="DG24" s="125">
        <v>0</v>
      </c>
      <c r="DH24" s="127">
        <v>8608</v>
      </c>
      <c r="DI24" s="125">
        <v>0</v>
      </c>
      <c r="DJ24" s="125">
        <v>14843</v>
      </c>
      <c r="DK24" s="125">
        <f t="shared" si="60"/>
        <v>14843</v>
      </c>
      <c r="DL24" s="125">
        <v>21645426</v>
      </c>
      <c r="DM24" s="125">
        <v>0</v>
      </c>
      <c r="DN24" s="127">
        <v>8608</v>
      </c>
      <c r="DO24" s="197" t="s">
        <v>81</v>
      </c>
      <c r="DP24" s="197" t="s">
        <v>81</v>
      </c>
      <c r="DQ24" s="197" t="s">
        <v>81</v>
      </c>
      <c r="DR24" s="197" t="s">
        <v>81</v>
      </c>
      <c r="DS24" s="197" t="s">
        <v>81</v>
      </c>
      <c r="DT24" s="198" t="s">
        <v>81</v>
      </c>
      <c r="DU24" s="197">
        <v>0</v>
      </c>
      <c r="DV24" s="197">
        <v>14843</v>
      </c>
      <c r="DW24" s="197">
        <f t="shared" ref="DW24:DW27" si="75">DU24+DV24</f>
        <v>14843</v>
      </c>
      <c r="DX24" s="197">
        <v>21645426</v>
      </c>
      <c r="DY24" s="197">
        <v>0</v>
      </c>
      <c r="DZ24" s="198">
        <v>8608</v>
      </c>
      <c r="EA24" s="197" t="s">
        <v>81</v>
      </c>
      <c r="EB24" s="197" t="s">
        <v>81</v>
      </c>
      <c r="EC24" s="197" t="s">
        <v>81</v>
      </c>
      <c r="ED24" s="197" t="s">
        <v>81</v>
      </c>
      <c r="EE24" s="197" t="s">
        <v>81</v>
      </c>
      <c r="EF24" s="198" t="s">
        <v>81</v>
      </c>
      <c r="EG24" s="197" t="s">
        <v>81</v>
      </c>
      <c r="EH24" s="197" t="s">
        <v>81</v>
      </c>
      <c r="EI24" s="197" t="s">
        <v>81</v>
      </c>
      <c r="EJ24" s="197" t="s">
        <v>81</v>
      </c>
      <c r="EK24" s="197" t="s">
        <v>81</v>
      </c>
      <c r="EL24" s="198" t="s">
        <v>81</v>
      </c>
      <c r="EM24" s="197">
        <v>0</v>
      </c>
      <c r="EN24" s="125">
        <v>0</v>
      </c>
      <c r="EO24" s="125">
        <f t="shared" si="71"/>
        <v>0</v>
      </c>
      <c r="EP24" s="125">
        <v>0</v>
      </c>
      <c r="EQ24" s="125">
        <v>0</v>
      </c>
      <c r="ER24" s="128">
        <v>0</v>
      </c>
      <c r="ES24" s="125">
        <v>0</v>
      </c>
      <c r="ET24" s="125">
        <v>98637</v>
      </c>
      <c r="EU24" s="125">
        <f t="shared" si="10"/>
        <v>98637</v>
      </c>
      <c r="EV24" s="125">
        <v>0</v>
      </c>
      <c r="EW24" s="125">
        <v>0</v>
      </c>
      <c r="EX24" s="128">
        <v>0</v>
      </c>
      <c r="EY24" s="125">
        <v>4870631</v>
      </c>
      <c r="EZ24" s="125">
        <v>4956118</v>
      </c>
      <c r="FA24" s="125">
        <f t="shared" si="48"/>
        <v>9826749</v>
      </c>
      <c r="FB24" s="125">
        <v>0</v>
      </c>
      <c r="FC24" s="125">
        <v>0</v>
      </c>
      <c r="FD24" s="128">
        <v>0</v>
      </c>
      <c r="FE24" s="125">
        <v>0</v>
      </c>
      <c r="FF24" s="125">
        <v>1058730</v>
      </c>
      <c r="FG24" s="125">
        <f t="shared" si="49"/>
        <v>1058730</v>
      </c>
      <c r="FH24" s="125">
        <v>754388</v>
      </c>
      <c r="FI24" s="125">
        <v>0</v>
      </c>
      <c r="FJ24" s="128">
        <v>0</v>
      </c>
      <c r="FK24" s="125">
        <v>0</v>
      </c>
      <c r="FL24" s="125">
        <v>223615</v>
      </c>
      <c r="FM24" s="125">
        <f t="shared" si="50"/>
        <v>223615</v>
      </c>
      <c r="FN24" s="125">
        <v>3839463</v>
      </c>
      <c r="FO24" s="125">
        <v>0</v>
      </c>
      <c r="FP24" s="128">
        <v>0</v>
      </c>
      <c r="FQ24" s="125">
        <v>0</v>
      </c>
      <c r="FR24" s="125">
        <v>18747</v>
      </c>
      <c r="FS24" s="125">
        <f t="shared" ref="FS24:FS42" si="76">FQ24+FR24</f>
        <v>18747</v>
      </c>
      <c r="FT24" s="125">
        <v>18735943</v>
      </c>
      <c r="FU24" s="125">
        <v>0</v>
      </c>
      <c r="FV24" s="128">
        <v>0</v>
      </c>
      <c r="FW24" s="125">
        <v>14006</v>
      </c>
      <c r="FX24" s="125">
        <v>0</v>
      </c>
      <c r="FY24" s="125">
        <f t="shared" si="52"/>
        <v>14006</v>
      </c>
      <c r="FZ24" s="125">
        <v>18735943</v>
      </c>
      <c r="GA24" s="125">
        <v>0</v>
      </c>
      <c r="GB24" s="128">
        <v>0</v>
      </c>
      <c r="GC24" s="125">
        <v>0</v>
      </c>
      <c r="GD24" s="125">
        <v>2</v>
      </c>
      <c r="GE24" s="125">
        <v>2</v>
      </c>
      <c r="GF24" s="125">
        <v>25128765</v>
      </c>
      <c r="GG24" s="125">
        <v>0</v>
      </c>
      <c r="GH24" s="127">
        <v>0</v>
      </c>
      <c r="GI24" s="125">
        <v>0</v>
      </c>
      <c r="GJ24" s="125">
        <v>0</v>
      </c>
      <c r="GK24" s="125">
        <f t="shared" si="64"/>
        <v>0</v>
      </c>
      <c r="GL24" s="125">
        <v>0</v>
      </c>
      <c r="GM24" s="125">
        <v>0</v>
      </c>
      <c r="GN24" s="128">
        <v>0</v>
      </c>
      <c r="GO24" s="125">
        <v>0</v>
      </c>
      <c r="GP24" s="125">
        <v>0</v>
      </c>
      <c r="GQ24" s="125">
        <f t="shared" si="65"/>
        <v>0</v>
      </c>
      <c r="GR24" s="125">
        <v>0</v>
      </c>
      <c r="GS24" s="125">
        <v>0</v>
      </c>
      <c r="GT24" s="128">
        <v>0</v>
      </c>
      <c r="GU24" s="125">
        <v>0</v>
      </c>
      <c r="GV24" s="125">
        <v>0</v>
      </c>
      <c r="GW24" s="125">
        <f t="shared" si="66"/>
        <v>0</v>
      </c>
      <c r="GX24" s="125">
        <v>0</v>
      </c>
      <c r="GY24" s="125">
        <v>0</v>
      </c>
      <c r="GZ24" s="128">
        <v>0</v>
      </c>
      <c r="HA24" s="125">
        <v>0</v>
      </c>
      <c r="HB24" s="125">
        <v>0</v>
      </c>
      <c r="HC24" s="125">
        <f t="shared" si="72"/>
        <v>0</v>
      </c>
      <c r="HD24" s="125">
        <v>0</v>
      </c>
      <c r="HE24" s="125">
        <v>0</v>
      </c>
      <c r="HF24" s="126">
        <v>0</v>
      </c>
      <c r="HG24" s="125">
        <v>0</v>
      </c>
      <c r="HH24" s="125">
        <v>0</v>
      </c>
      <c r="HI24" s="125">
        <f t="shared" si="74"/>
        <v>0</v>
      </c>
      <c r="HJ24" s="125">
        <v>6584129</v>
      </c>
      <c r="HK24" s="125">
        <v>854212</v>
      </c>
      <c r="HL24" s="125">
        <v>0</v>
      </c>
      <c r="HM24" s="165" t="s">
        <v>113</v>
      </c>
      <c r="HN24" s="163" t="s">
        <v>317</v>
      </c>
      <c r="HO24"/>
    </row>
    <row r="25" spans="1:223" ht="17.100000000000001" customHeight="1" x14ac:dyDescent="0.15">
      <c r="A25" s="41" t="s">
        <v>349</v>
      </c>
      <c r="B25" s="37" t="s">
        <v>22</v>
      </c>
      <c r="C25" s="46">
        <v>610045827</v>
      </c>
      <c r="D25" s="75">
        <v>359260403</v>
      </c>
      <c r="E25" s="124">
        <v>610045827</v>
      </c>
      <c r="F25" s="125">
        <v>0</v>
      </c>
      <c r="G25" s="125">
        <f t="shared" si="29"/>
        <v>610045827</v>
      </c>
      <c r="H25" s="125">
        <v>0</v>
      </c>
      <c r="I25" s="125">
        <v>0</v>
      </c>
      <c r="J25" s="128">
        <v>0</v>
      </c>
      <c r="K25" s="125">
        <v>610045827</v>
      </c>
      <c r="L25" s="125">
        <v>0</v>
      </c>
      <c r="M25" s="125">
        <f t="shared" si="30"/>
        <v>610045827</v>
      </c>
      <c r="N25" s="125">
        <v>0</v>
      </c>
      <c r="O25" s="125">
        <v>0</v>
      </c>
      <c r="P25" s="128">
        <v>0</v>
      </c>
      <c r="Q25" s="125">
        <v>417743586</v>
      </c>
      <c r="R25" s="125">
        <v>30860568</v>
      </c>
      <c r="S25" s="125">
        <f t="shared" si="31"/>
        <v>448604154</v>
      </c>
      <c r="T25" s="125">
        <v>69925286</v>
      </c>
      <c r="U25" s="125">
        <v>0</v>
      </c>
      <c r="V25" s="128">
        <v>0</v>
      </c>
      <c r="W25" s="125">
        <v>442937562</v>
      </c>
      <c r="X25" s="125">
        <v>30148704</v>
      </c>
      <c r="Y25" s="125">
        <f t="shared" si="32"/>
        <v>473086266</v>
      </c>
      <c r="Z25" s="125">
        <v>100452793</v>
      </c>
      <c r="AA25" s="125">
        <v>0</v>
      </c>
      <c r="AB25" s="128">
        <v>60329</v>
      </c>
      <c r="AC25" s="125">
        <v>464524248</v>
      </c>
      <c r="AD25" s="125">
        <v>0</v>
      </c>
      <c r="AE25" s="125">
        <f t="shared" si="33"/>
        <v>464524248</v>
      </c>
      <c r="AF25" s="125">
        <v>100452793</v>
      </c>
      <c r="AG25" s="125">
        <v>0</v>
      </c>
      <c r="AH25" s="128">
        <v>60329</v>
      </c>
      <c r="AI25" s="125">
        <v>447134952</v>
      </c>
      <c r="AJ25" s="125">
        <v>0</v>
      </c>
      <c r="AK25" s="125">
        <f t="shared" si="54"/>
        <v>447134952</v>
      </c>
      <c r="AL25" s="125">
        <v>100452793</v>
      </c>
      <c r="AM25" s="125">
        <v>0</v>
      </c>
      <c r="AN25" s="128">
        <v>60329</v>
      </c>
      <c r="AO25" s="125">
        <v>447163652</v>
      </c>
      <c r="AP25" s="125">
        <v>5352</v>
      </c>
      <c r="AQ25" s="125">
        <f t="shared" si="34"/>
        <v>447169004</v>
      </c>
      <c r="AR25" s="125">
        <v>100452793</v>
      </c>
      <c r="AS25" s="125">
        <v>0</v>
      </c>
      <c r="AT25" s="128">
        <v>60329</v>
      </c>
      <c r="AU25" s="125">
        <v>259654277</v>
      </c>
      <c r="AV25" s="125">
        <v>5352</v>
      </c>
      <c r="AW25" s="125">
        <f t="shared" si="70"/>
        <v>259659629</v>
      </c>
      <c r="AX25" s="125">
        <v>285924659</v>
      </c>
      <c r="AY25" s="125">
        <v>1</v>
      </c>
      <c r="AZ25" s="127">
        <v>623921</v>
      </c>
      <c r="BA25" s="124" t="s">
        <v>81</v>
      </c>
      <c r="BB25" s="124" t="s">
        <v>81</v>
      </c>
      <c r="BC25" s="125" t="s">
        <v>81</v>
      </c>
      <c r="BD25" s="125" t="s">
        <v>81</v>
      </c>
      <c r="BE25" s="125" t="s">
        <v>81</v>
      </c>
      <c r="BF25" s="126" t="s">
        <v>81</v>
      </c>
      <c r="BG25" s="125">
        <v>0</v>
      </c>
      <c r="BH25" s="125">
        <v>0</v>
      </c>
      <c r="BI25" s="125">
        <f t="shared" si="36"/>
        <v>0</v>
      </c>
      <c r="BJ25" s="125">
        <v>0</v>
      </c>
      <c r="BK25" s="125">
        <v>0</v>
      </c>
      <c r="BL25" s="128">
        <v>0</v>
      </c>
      <c r="BM25" s="125">
        <v>0</v>
      </c>
      <c r="BN25" s="125">
        <v>0</v>
      </c>
      <c r="BO25" s="125">
        <f t="shared" si="37"/>
        <v>0</v>
      </c>
      <c r="BP25" s="125">
        <v>0</v>
      </c>
      <c r="BQ25" s="125">
        <v>0</v>
      </c>
      <c r="BR25" s="128">
        <v>0</v>
      </c>
      <c r="BS25" s="125">
        <v>383370</v>
      </c>
      <c r="BT25" s="125">
        <v>174787</v>
      </c>
      <c r="BU25" s="125">
        <f t="shared" si="38"/>
        <v>558157</v>
      </c>
      <c r="BV25" s="125">
        <v>0</v>
      </c>
      <c r="BW25" s="125">
        <v>0</v>
      </c>
      <c r="BX25" s="128">
        <v>0</v>
      </c>
      <c r="BY25" s="125">
        <v>383370</v>
      </c>
      <c r="BZ25" s="125">
        <v>1034436</v>
      </c>
      <c r="CA25" s="125">
        <f t="shared" si="39"/>
        <v>1417806</v>
      </c>
      <c r="CB25" s="125">
        <v>2295898</v>
      </c>
      <c r="CC25" s="125">
        <v>0</v>
      </c>
      <c r="CD25" s="128">
        <v>0</v>
      </c>
      <c r="CE25" s="125">
        <v>6504931</v>
      </c>
      <c r="CF25" s="125">
        <v>267649</v>
      </c>
      <c r="CG25" s="125">
        <f t="shared" si="40"/>
        <v>6772580</v>
      </c>
      <c r="CH25" s="125">
        <v>2295898</v>
      </c>
      <c r="CI25" s="125">
        <v>0</v>
      </c>
      <c r="CJ25" s="128">
        <v>0</v>
      </c>
      <c r="CK25" s="125">
        <v>383370</v>
      </c>
      <c r="CL25" s="125">
        <v>0</v>
      </c>
      <c r="CM25" s="125">
        <f t="shared" si="41"/>
        <v>383370</v>
      </c>
      <c r="CN25" s="125">
        <v>9783660</v>
      </c>
      <c r="CO25" s="125">
        <v>0</v>
      </c>
      <c r="CP25" s="128">
        <v>0</v>
      </c>
      <c r="CQ25" s="125">
        <v>383370</v>
      </c>
      <c r="CR25" s="125">
        <v>0</v>
      </c>
      <c r="CS25" s="125">
        <f t="shared" si="42"/>
        <v>383370</v>
      </c>
      <c r="CT25" s="125">
        <v>9783660</v>
      </c>
      <c r="CU25" s="125">
        <v>0</v>
      </c>
      <c r="CV25" s="128">
        <v>0</v>
      </c>
      <c r="CW25" s="125">
        <v>829837</v>
      </c>
      <c r="CX25" s="125">
        <v>83593</v>
      </c>
      <c r="CY25" s="125">
        <f t="shared" si="55"/>
        <v>913430</v>
      </c>
      <c r="CZ25" s="125">
        <v>9783660</v>
      </c>
      <c r="DA25" s="125">
        <v>0</v>
      </c>
      <c r="DB25" s="127">
        <v>0</v>
      </c>
      <c r="DC25" s="125">
        <v>829837</v>
      </c>
      <c r="DD25" s="125">
        <v>83593</v>
      </c>
      <c r="DE25" s="125">
        <f t="shared" si="59"/>
        <v>913430</v>
      </c>
      <c r="DF25" s="125">
        <v>9783660</v>
      </c>
      <c r="DG25" s="125">
        <v>0</v>
      </c>
      <c r="DH25" s="127">
        <v>0</v>
      </c>
      <c r="DI25" s="125">
        <v>829837</v>
      </c>
      <c r="DJ25" s="125">
        <v>35000</v>
      </c>
      <c r="DK25" s="125">
        <f t="shared" si="60"/>
        <v>864837</v>
      </c>
      <c r="DL25" s="125">
        <v>9783660</v>
      </c>
      <c r="DM25" s="125">
        <v>0</v>
      </c>
      <c r="DN25" s="127">
        <v>0</v>
      </c>
      <c r="DO25" s="197">
        <v>829837</v>
      </c>
      <c r="DP25" s="197">
        <v>0</v>
      </c>
      <c r="DQ25" s="197">
        <f t="shared" si="61"/>
        <v>829837</v>
      </c>
      <c r="DR25" s="197">
        <v>9783660</v>
      </c>
      <c r="DS25" s="197">
        <v>0</v>
      </c>
      <c r="DT25" s="198">
        <v>0</v>
      </c>
      <c r="DU25" s="197">
        <v>829837</v>
      </c>
      <c r="DV25" s="197">
        <v>0</v>
      </c>
      <c r="DW25" s="197">
        <f t="shared" si="75"/>
        <v>829837</v>
      </c>
      <c r="DX25" s="197">
        <v>9783660</v>
      </c>
      <c r="DY25" s="197">
        <v>0</v>
      </c>
      <c r="DZ25" s="198">
        <v>0</v>
      </c>
      <c r="EA25" s="197">
        <v>829837</v>
      </c>
      <c r="EB25" s="197">
        <v>0</v>
      </c>
      <c r="EC25" s="197">
        <f t="shared" si="73"/>
        <v>829837</v>
      </c>
      <c r="ED25" s="197">
        <v>9783660</v>
      </c>
      <c r="EE25" s="197">
        <v>0</v>
      </c>
      <c r="EF25" s="198">
        <v>0</v>
      </c>
      <c r="EG25" s="197">
        <v>829837</v>
      </c>
      <c r="EH25" s="197">
        <v>0</v>
      </c>
      <c r="EI25" s="197">
        <f t="shared" ref="EI25:EI28" si="77">EG25+EH25</f>
        <v>829837</v>
      </c>
      <c r="EJ25" s="197">
        <v>9783660</v>
      </c>
      <c r="EK25" s="197">
        <v>0</v>
      </c>
      <c r="EL25" s="198">
        <v>0</v>
      </c>
      <c r="EM25" s="197">
        <v>0</v>
      </c>
      <c r="EN25" s="125">
        <v>0</v>
      </c>
      <c r="EO25" s="125">
        <f t="shared" si="71"/>
        <v>0</v>
      </c>
      <c r="EP25" s="125">
        <v>0</v>
      </c>
      <c r="EQ25" s="125">
        <v>0</v>
      </c>
      <c r="ER25" s="128">
        <v>0</v>
      </c>
      <c r="ES25" s="125">
        <v>0</v>
      </c>
      <c r="ET25" s="125">
        <v>0</v>
      </c>
      <c r="EU25" s="125">
        <f t="shared" si="10"/>
        <v>0</v>
      </c>
      <c r="EV25" s="125">
        <v>0</v>
      </c>
      <c r="EW25" s="125">
        <v>0</v>
      </c>
      <c r="EX25" s="128">
        <v>0</v>
      </c>
      <c r="EY25" s="125">
        <v>238735</v>
      </c>
      <c r="EZ25" s="125">
        <v>0</v>
      </c>
      <c r="FA25" s="125">
        <f t="shared" si="48"/>
        <v>238735</v>
      </c>
      <c r="FB25" s="125">
        <v>0</v>
      </c>
      <c r="FC25" s="125">
        <v>0</v>
      </c>
      <c r="FD25" s="128">
        <v>0</v>
      </c>
      <c r="FE25" s="125">
        <v>941099</v>
      </c>
      <c r="FF25" s="125">
        <v>569862</v>
      </c>
      <c r="FG25" s="125">
        <f t="shared" si="49"/>
        <v>1510961</v>
      </c>
      <c r="FH25" s="125">
        <v>703855</v>
      </c>
      <c r="FI25" s="125">
        <v>0</v>
      </c>
      <c r="FJ25" s="128">
        <v>0</v>
      </c>
      <c r="FK25" s="125">
        <v>6306530</v>
      </c>
      <c r="FL25" s="125">
        <v>3744111</v>
      </c>
      <c r="FM25" s="125">
        <f t="shared" si="50"/>
        <v>10050641</v>
      </c>
      <c r="FN25" s="125">
        <v>703855</v>
      </c>
      <c r="FO25" s="125">
        <v>0</v>
      </c>
      <c r="FP25" s="128">
        <v>0</v>
      </c>
      <c r="FQ25" s="125">
        <v>1331348</v>
      </c>
      <c r="FR25" s="125">
        <v>23676</v>
      </c>
      <c r="FS25" s="125">
        <f t="shared" si="76"/>
        <v>1355024</v>
      </c>
      <c r="FT25" s="125">
        <v>13587718</v>
      </c>
      <c r="FU25" s="125">
        <v>0</v>
      </c>
      <c r="FV25" s="128">
        <v>0</v>
      </c>
      <c r="FW25" s="125">
        <v>1351671</v>
      </c>
      <c r="FX25" s="125">
        <v>24795</v>
      </c>
      <c r="FY25" s="125">
        <f t="shared" si="52"/>
        <v>1376466</v>
      </c>
      <c r="FZ25" s="125">
        <v>13587718</v>
      </c>
      <c r="GA25" s="125">
        <v>0</v>
      </c>
      <c r="GB25" s="128">
        <v>0</v>
      </c>
      <c r="GC25" s="125">
        <v>1664593</v>
      </c>
      <c r="GD25" s="125">
        <v>621447</v>
      </c>
      <c r="GE25" s="125">
        <f t="shared" ref="GE25:GE44" si="78">GC25+GD25</f>
        <v>2286040</v>
      </c>
      <c r="GF25" s="125">
        <v>13587718</v>
      </c>
      <c r="GG25" s="125">
        <v>0</v>
      </c>
      <c r="GH25" s="127">
        <v>0</v>
      </c>
      <c r="GI25" s="125">
        <v>0</v>
      </c>
      <c r="GJ25" s="125">
        <v>0</v>
      </c>
      <c r="GK25" s="125">
        <f t="shared" si="64"/>
        <v>0</v>
      </c>
      <c r="GL25" s="125">
        <v>0</v>
      </c>
      <c r="GM25" s="125">
        <v>0</v>
      </c>
      <c r="GN25" s="128">
        <v>0</v>
      </c>
      <c r="GO25" s="125">
        <v>0</v>
      </c>
      <c r="GP25" s="125">
        <v>0</v>
      </c>
      <c r="GQ25" s="125">
        <f t="shared" si="65"/>
        <v>0</v>
      </c>
      <c r="GR25" s="125">
        <v>0</v>
      </c>
      <c r="GS25" s="125">
        <v>0</v>
      </c>
      <c r="GT25" s="128">
        <v>0</v>
      </c>
      <c r="GU25" s="125">
        <v>0</v>
      </c>
      <c r="GV25" s="125">
        <v>0</v>
      </c>
      <c r="GW25" s="125">
        <f t="shared" si="66"/>
        <v>0</v>
      </c>
      <c r="GX25" s="125">
        <v>0</v>
      </c>
      <c r="GY25" s="125">
        <v>0</v>
      </c>
      <c r="GZ25" s="128">
        <v>0</v>
      </c>
      <c r="HA25" s="125">
        <v>0</v>
      </c>
      <c r="HB25" s="125">
        <v>0</v>
      </c>
      <c r="HC25" s="125">
        <f t="shared" si="72"/>
        <v>0</v>
      </c>
      <c r="HD25" s="125">
        <v>0</v>
      </c>
      <c r="HE25" s="125">
        <v>0</v>
      </c>
      <c r="HF25" s="126">
        <v>0</v>
      </c>
      <c r="HG25" s="125">
        <v>0</v>
      </c>
      <c r="HH25" s="125">
        <v>0</v>
      </c>
      <c r="HI25" s="125">
        <f t="shared" si="74"/>
        <v>0</v>
      </c>
      <c r="HJ25" s="125">
        <v>3563874</v>
      </c>
      <c r="HK25" s="125">
        <v>575535</v>
      </c>
      <c r="HL25" s="125">
        <v>0</v>
      </c>
      <c r="HM25" s="165"/>
      <c r="HN25" s="47"/>
      <c r="HO25"/>
    </row>
    <row r="26" spans="1:223" ht="17.100000000000001" customHeight="1" x14ac:dyDescent="0.15">
      <c r="A26" s="41" t="s">
        <v>349</v>
      </c>
      <c r="B26" s="37" t="s">
        <v>23</v>
      </c>
      <c r="C26" s="46">
        <v>542366600</v>
      </c>
      <c r="D26" s="75">
        <v>393124799</v>
      </c>
      <c r="E26" s="124">
        <v>533716600</v>
      </c>
      <c r="F26" s="125">
        <v>746000</v>
      </c>
      <c r="G26" s="125">
        <f t="shared" si="29"/>
        <v>534462600</v>
      </c>
      <c r="H26" s="125">
        <v>0</v>
      </c>
      <c r="I26" s="125">
        <v>0</v>
      </c>
      <c r="J26" s="128">
        <v>0</v>
      </c>
      <c r="K26" s="125">
        <v>511052896</v>
      </c>
      <c r="L26" s="125">
        <v>12523228</v>
      </c>
      <c r="M26" s="125">
        <f t="shared" si="30"/>
        <v>523576124</v>
      </c>
      <c r="N26" s="125">
        <v>0</v>
      </c>
      <c r="O26" s="125">
        <v>0</v>
      </c>
      <c r="P26" s="128">
        <v>0</v>
      </c>
      <c r="Q26" s="125">
        <v>457436897</v>
      </c>
      <c r="R26" s="125">
        <v>10949417</v>
      </c>
      <c r="S26" s="125">
        <f t="shared" si="31"/>
        <v>468386314</v>
      </c>
      <c r="T26" s="125">
        <v>49638997</v>
      </c>
      <c r="U26" s="125">
        <v>0</v>
      </c>
      <c r="V26" s="128">
        <v>0</v>
      </c>
      <c r="W26" s="125">
        <v>431729115</v>
      </c>
      <c r="X26" s="125">
        <v>12791422</v>
      </c>
      <c r="Y26" s="125">
        <f t="shared" si="32"/>
        <v>444520537</v>
      </c>
      <c r="Z26" s="125">
        <v>71093069</v>
      </c>
      <c r="AA26" s="125">
        <v>0</v>
      </c>
      <c r="AB26" s="128">
        <v>0</v>
      </c>
      <c r="AC26" s="125">
        <v>416347249</v>
      </c>
      <c r="AD26" s="125">
        <v>31711</v>
      </c>
      <c r="AE26" s="125">
        <f t="shared" si="33"/>
        <v>416378960</v>
      </c>
      <c r="AF26" s="125">
        <v>91551752</v>
      </c>
      <c r="AG26" s="125">
        <v>88349</v>
      </c>
      <c r="AH26" s="128">
        <v>0</v>
      </c>
      <c r="AI26" s="125">
        <v>404390381</v>
      </c>
      <c r="AJ26" s="125">
        <v>0</v>
      </c>
      <c r="AK26" s="125">
        <f t="shared" si="54"/>
        <v>404390381</v>
      </c>
      <c r="AL26" s="125">
        <v>91551752</v>
      </c>
      <c r="AM26" s="125">
        <v>133161</v>
      </c>
      <c r="AN26" s="128">
        <v>0</v>
      </c>
      <c r="AO26" s="125">
        <v>403351749</v>
      </c>
      <c r="AP26" s="125">
        <v>0</v>
      </c>
      <c r="AQ26" s="125">
        <f t="shared" si="34"/>
        <v>403351749</v>
      </c>
      <c r="AR26" s="125">
        <v>91551752</v>
      </c>
      <c r="AS26" s="125">
        <v>220661</v>
      </c>
      <c r="AT26" s="128">
        <v>0</v>
      </c>
      <c r="AU26" s="125">
        <v>168996521</v>
      </c>
      <c r="AV26" s="125">
        <v>0</v>
      </c>
      <c r="AW26" s="125">
        <f t="shared" si="70"/>
        <v>168996521</v>
      </c>
      <c r="AX26" s="125">
        <v>325001828</v>
      </c>
      <c r="AY26" s="125">
        <v>220661</v>
      </c>
      <c r="AZ26" s="127">
        <v>0</v>
      </c>
      <c r="BA26" s="124" t="s">
        <v>81</v>
      </c>
      <c r="BB26" s="124" t="s">
        <v>81</v>
      </c>
      <c r="BC26" s="125" t="s">
        <v>81</v>
      </c>
      <c r="BD26" s="125" t="s">
        <v>81</v>
      </c>
      <c r="BE26" s="125" t="s">
        <v>81</v>
      </c>
      <c r="BF26" s="126" t="s">
        <v>81</v>
      </c>
      <c r="BG26" s="125">
        <v>0</v>
      </c>
      <c r="BH26" s="125">
        <v>610118</v>
      </c>
      <c r="BI26" s="125">
        <f t="shared" si="36"/>
        <v>610118</v>
      </c>
      <c r="BJ26" s="125">
        <v>0</v>
      </c>
      <c r="BK26" s="125">
        <v>0</v>
      </c>
      <c r="BL26" s="128">
        <v>0</v>
      </c>
      <c r="BM26" s="125">
        <v>1743894</v>
      </c>
      <c r="BN26" s="125">
        <v>1205726</v>
      </c>
      <c r="BO26" s="125">
        <f t="shared" si="37"/>
        <v>2949620</v>
      </c>
      <c r="BP26" s="125">
        <v>0</v>
      </c>
      <c r="BQ26" s="125">
        <v>0</v>
      </c>
      <c r="BR26" s="128">
        <v>0</v>
      </c>
      <c r="BS26" s="125">
        <v>2275578</v>
      </c>
      <c r="BT26" s="125">
        <v>1713546</v>
      </c>
      <c r="BU26" s="125">
        <f t="shared" si="38"/>
        <v>3989124</v>
      </c>
      <c r="BV26" s="125">
        <v>318</v>
      </c>
      <c r="BW26" s="125">
        <v>0</v>
      </c>
      <c r="BX26" s="128">
        <v>0</v>
      </c>
      <c r="BY26" s="125">
        <v>2275578</v>
      </c>
      <c r="BZ26" s="125">
        <v>1421617</v>
      </c>
      <c r="CA26" s="125">
        <f t="shared" si="39"/>
        <v>3697195</v>
      </c>
      <c r="CB26" s="125">
        <v>1146335</v>
      </c>
      <c r="CC26" s="125">
        <v>0</v>
      </c>
      <c r="CD26" s="128">
        <v>343</v>
      </c>
      <c r="CE26" s="125">
        <v>2275578</v>
      </c>
      <c r="CF26" s="125">
        <v>187209</v>
      </c>
      <c r="CG26" s="125">
        <f t="shared" si="40"/>
        <v>2462787</v>
      </c>
      <c r="CH26" s="125">
        <v>2503655</v>
      </c>
      <c r="CI26" s="125">
        <v>0</v>
      </c>
      <c r="CJ26" s="128">
        <v>343</v>
      </c>
      <c r="CK26" s="125">
        <v>3702742</v>
      </c>
      <c r="CL26" s="125">
        <v>2697</v>
      </c>
      <c r="CM26" s="125">
        <f t="shared" si="41"/>
        <v>3705439</v>
      </c>
      <c r="CN26" s="125">
        <v>2503655</v>
      </c>
      <c r="CO26" s="125">
        <v>0</v>
      </c>
      <c r="CP26" s="128">
        <v>343</v>
      </c>
      <c r="CQ26" s="125">
        <v>3702742</v>
      </c>
      <c r="CR26" s="125">
        <v>2697</v>
      </c>
      <c r="CS26" s="125">
        <f t="shared" si="42"/>
        <v>3705439</v>
      </c>
      <c r="CT26" s="125">
        <v>2503655</v>
      </c>
      <c r="CU26" s="125">
        <v>0</v>
      </c>
      <c r="CV26" s="128">
        <v>343</v>
      </c>
      <c r="CW26" s="125">
        <v>5329035</v>
      </c>
      <c r="CX26" s="125">
        <v>7641</v>
      </c>
      <c r="CY26" s="125">
        <f t="shared" si="55"/>
        <v>5336676</v>
      </c>
      <c r="CZ26" s="125">
        <v>2503655</v>
      </c>
      <c r="DA26" s="125">
        <v>0</v>
      </c>
      <c r="DB26" s="127">
        <v>343</v>
      </c>
      <c r="DC26" s="125">
        <v>5329035</v>
      </c>
      <c r="DD26" s="125">
        <v>7641</v>
      </c>
      <c r="DE26" s="125">
        <f t="shared" si="59"/>
        <v>5336676</v>
      </c>
      <c r="DF26" s="125">
        <v>2503655</v>
      </c>
      <c r="DG26" s="125">
        <v>0</v>
      </c>
      <c r="DH26" s="127">
        <v>343</v>
      </c>
      <c r="DI26" s="125">
        <v>0</v>
      </c>
      <c r="DJ26" s="125">
        <v>0</v>
      </c>
      <c r="DK26" s="125">
        <f t="shared" si="60"/>
        <v>0</v>
      </c>
      <c r="DL26" s="125">
        <v>2503655</v>
      </c>
      <c r="DM26" s="125">
        <v>0</v>
      </c>
      <c r="DN26" s="127">
        <v>343</v>
      </c>
      <c r="DO26" s="197">
        <v>0</v>
      </c>
      <c r="DP26" s="197">
        <v>0</v>
      </c>
      <c r="DQ26" s="197">
        <f t="shared" si="61"/>
        <v>0</v>
      </c>
      <c r="DR26" s="197">
        <v>2503655</v>
      </c>
      <c r="DS26" s="197">
        <v>0</v>
      </c>
      <c r="DT26" s="198">
        <v>343</v>
      </c>
      <c r="DU26" s="197" t="s">
        <v>81</v>
      </c>
      <c r="DV26" s="197" t="s">
        <v>81</v>
      </c>
      <c r="DW26" s="197" t="s">
        <v>81</v>
      </c>
      <c r="DX26" s="197" t="s">
        <v>81</v>
      </c>
      <c r="DY26" s="197" t="s">
        <v>81</v>
      </c>
      <c r="DZ26" s="198" t="s">
        <v>81</v>
      </c>
      <c r="EA26" s="197">
        <v>0</v>
      </c>
      <c r="EB26" s="197">
        <v>0</v>
      </c>
      <c r="EC26" s="197">
        <f t="shared" si="73"/>
        <v>0</v>
      </c>
      <c r="ED26" s="197">
        <v>2503655</v>
      </c>
      <c r="EE26" s="197">
        <v>0</v>
      </c>
      <c r="EF26" s="198">
        <v>343</v>
      </c>
      <c r="EG26" s="197">
        <v>0</v>
      </c>
      <c r="EH26" s="197">
        <v>0</v>
      </c>
      <c r="EI26" s="197">
        <f t="shared" si="77"/>
        <v>0</v>
      </c>
      <c r="EJ26" s="197">
        <v>2503655</v>
      </c>
      <c r="EK26" s="197">
        <v>0</v>
      </c>
      <c r="EL26" s="198">
        <v>343</v>
      </c>
      <c r="EM26" s="197">
        <v>0</v>
      </c>
      <c r="EN26" s="125">
        <v>0</v>
      </c>
      <c r="EO26" s="125">
        <f t="shared" si="71"/>
        <v>0</v>
      </c>
      <c r="EP26" s="125">
        <v>0</v>
      </c>
      <c r="EQ26" s="125">
        <v>0</v>
      </c>
      <c r="ER26" s="128">
        <v>0</v>
      </c>
      <c r="ES26" s="125">
        <v>0</v>
      </c>
      <c r="ET26" s="125">
        <v>0</v>
      </c>
      <c r="EU26" s="125">
        <f t="shared" si="10"/>
        <v>0</v>
      </c>
      <c r="EV26" s="125">
        <v>0</v>
      </c>
      <c r="EW26" s="125">
        <v>0</v>
      </c>
      <c r="EX26" s="128">
        <v>0</v>
      </c>
      <c r="EY26" s="125">
        <v>372381</v>
      </c>
      <c r="EZ26" s="125">
        <v>373649</v>
      </c>
      <c r="FA26" s="125">
        <f t="shared" si="48"/>
        <v>746030</v>
      </c>
      <c r="FB26" s="125">
        <v>0</v>
      </c>
      <c r="FC26" s="125">
        <v>0</v>
      </c>
      <c r="FD26" s="128">
        <v>0</v>
      </c>
      <c r="FE26" s="125">
        <v>137159</v>
      </c>
      <c r="FF26" s="125">
        <v>819855</v>
      </c>
      <c r="FG26" s="125">
        <f t="shared" si="49"/>
        <v>957014</v>
      </c>
      <c r="FH26" s="125">
        <v>485504</v>
      </c>
      <c r="FI26" s="125">
        <v>0</v>
      </c>
      <c r="FJ26" s="128">
        <v>0</v>
      </c>
      <c r="FK26" s="125">
        <v>2143385</v>
      </c>
      <c r="FL26" s="125">
        <v>160639</v>
      </c>
      <c r="FM26" s="125">
        <f t="shared" si="50"/>
        <v>2304024</v>
      </c>
      <c r="FN26" s="125">
        <v>1172944</v>
      </c>
      <c r="FO26" s="125">
        <v>0</v>
      </c>
      <c r="FP26" s="128">
        <v>0</v>
      </c>
      <c r="FQ26" s="125">
        <v>1639842</v>
      </c>
      <c r="FR26" s="125">
        <v>22644</v>
      </c>
      <c r="FS26" s="125">
        <f t="shared" si="76"/>
        <v>1662486</v>
      </c>
      <c r="FT26" s="125">
        <v>1172944</v>
      </c>
      <c r="FU26" s="125">
        <v>0</v>
      </c>
      <c r="FV26" s="128">
        <v>0</v>
      </c>
      <c r="FW26" s="125">
        <v>2592250</v>
      </c>
      <c r="FX26" s="125">
        <v>0</v>
      </c>
      <c r="FY26" s="125">
        <f t="shared" si="52"/>
        <v>2592250</v>
      </c>
      <c r="FZ26" s="125">
        <v>1172944</v>
      </c>
      <c r="GA26" s="125">
        <v>0</v>
      </c>
      <c r="GB26" s="128">
        <v>0</v>
      </c>
      <c r="GC26" s="125">
        <v>3872580</v>
      </c>
      <c r="GD26" s="125">
        <v>4314</v>
      </c>
      <c r="GE26" s="125">
        <f t="shared" si="78"/>
        <v>3876894</v>
      </c>
      <c r="GF26" s="125">
        <v>1172944</v>
      </c>
      <c r="GG26" s="125">
        <v>0</v>
      </c>
      <c r="GH26" s="127">
        <v>0</v>
      </c>
      <c r="GI26" s="125">
        <v>9118</v>
      </c>
      <c r="GJ26" s="125">
        <v>0</v>
      </c>
      <c r="GK26" s="125">
        <f t="shared" si="64"/>
        <v>9118</v>
      </c>
      <c r="GL26" s="125">
        <v>0</v>
      </c>
      <c r="GM26" s="125">
        <v>34614</v>
      </c>
      <c r="GN26" s="128">
        <v>0</v>
      </c>
      <c r="GO26" s="125">
        <v>3055200</v>
      </c>
      <c r="GP26" s="125">
        <v>0</v>
      </c>
      <c r="GQ26" s="125">
        <f t="shared" si="65"/>
        <v>3055200</v>
      </c>
      <c r="GR26" s="125">
        <v>0</v>
      </c>
      <c r="GS26" s="125">
        <v>34614</v>
      </c>
      <c r="GT26" s="128">
        <v>0</v>
      </c>
      <c r="GU26" s="125">
        <v>4861689</v>
      </c>
      <c r="GV26" s="125">
        <v>0</v>
      </c>
      <c r="GW26" s="125">
        <f t="shared" si="66"/>
        <v>4861689</v>
      </c>
      <c r="GX26" s="125">
        <v>0</v>
      </c>
      <c r="GY26" s="125">
        <v>34614</v>
      </c>
      <c r="GZ26" s="128">
        <v>0</v>
      </c>
      <c r="HA26" s="125">
        <v>6231146</v>
      </c>
      <c r="HB26" s="125">
        <v>0</v>
      </c>
      <c r="HC26" s="125">
        <f t="shared" si="72"/>
        <v>6231146</v>
      </c>
      <c r="HD26" s="125">
        <v>0</v>
      </c>
      <c r="HE26" s="125">
        <v>34614</v>
      </c>
      <c r="HF26" s="126">
        <v>0</v>
      </c>
      <c r="HG26" s="125">
        <v>0</v>
      </c>
      <c r="HH26" s="125">
        <v>0</v>
      </c>
      <c r="HI26" s="125">
        <f t="shared" si="74"/>
        <v>0</v>
      </c>
      <c r="HJ26" s="125">
        <v>7277911</v>
      </c>
      <c r="HK26" s="125">
        <v>217443</v>
      </c>
      <c r="HL26" s="125">
        <v>0</v>
      </c>
      <c r="HM26" s="165"/>
      <c r="HN26" s="47"/>
      <c r="HO26"/>
    </row>
    <row r="27" spans="1:223" ht="17.100000000000001" customHeight="1" x14ac:dyDescent="0.15">
      <c r="A27" s="41" t="s">
        <v>349</v>
      </c>
      <c r="B27" s="37" t="s">
        <v>24</v>
      </c>
      <c r="C27" s="46">
        <v>331433516</v>
      </c>
      <c r="D27" s="75">
        <v>242974886</v>
      </c>
      <c r="E27" s="124">
        <v>284144497</v>
      </c>
      <c r="F27" s="125">
        <v>26056001</v>
      </c>
      <c r="G27" s="125">
        <f t="shared" si="29"/>
        <v>310200498</v>
      </c>
      <c r="H27" s="125">
        <v>0</v>
      </c>
      <c r="I27" s="125">
        <v>0</v>
      </c>
      <c r="J27" s="128">
        <v>0</v>
      </c>
      <c r="K27" s="125">
        <v>275198460</v>
      </c>
      <c r="L27" s="125">
        <v>23618911</v>
      </c>
      <c r="M27" s="125">
        <f t="shared" si="30"/>
        <v>298817371</v>
      </c>
      <c r="N27" s="125">
        <v>0</v>
      </c>
      <c r="O27" s="125">
        <v>0</v>
      </c>
      <c r="P27" s="128">
        <v>0</v>
      </c>
      <c r="Q27" s="125">
        <v>218043715</v>
      </c>
      <c r="R27" s="125">
        <v>27880202</v>
      </c>
      <c r="S27" s="125">
        <f t="shared" si="31"/>
        <v>245923917</v>
      </c>
      <c r="T27" s="125">
        <v>43587588</v>
      </c>
      <c r="U27" s="125">
        <v>0</v>
      </c>
      <c r="V27" s="128">
        <v>0</v>
      </c>
      <c r="W27" s="125">
        <v>184577328</v>
      </c>
      <c r="X27" s="125">
        <v>28781180</v>
      </c>
      <c r="Y27" s="125">
        <f t="shared" si="32"/>
        <v>213358508</v>
      </c>
      <c r="Z27" s="125">
        <v>61405910</v>
      </c>
      <c r="AA27" s="125">
        <v>0</v>
      </c>
      <c r="AB27" s="128">
        <v>0</v>
      </c>
      <c r="AC27" s="125">
        <v>186500911</v>
      </c>
      <c r="AD27" s="125">
        <v>292964</v>
      </c>
      <c r="AE27" s="125">
        <f t="shared" si="33"/>
        <v>186793875</v>
      </c>
      <c r="AF27" s="125">
        <v>82656783</v>
      </c>
      <c r="AG27" s="125">
        <v>0</v>
      </c>
      <c r="AH27" s="128">
        <v>0</v>
      </c>
      <c r="AI27" s="125">
        <v>150006634</v>
      </c>
      <c r="AJ27" s="125">
        <v>124081</v>
      </c>
      <c r="AK27" s="125">
        <f t="shared" si="54"/>
        <v>150130715</v>
      </c>
      <c r="AL27" s="125">
        <v>101747825</v>
      </c>
      <c r="AM27" s="125">
        <v>0</v>
      </c>
      <c r="AN27" s="128">
        <v>2379</v>
      </c>
      <c r="AO27" s="125">
        <v>143006634</v>
      </c>
      <c r="AP27" s="125">
        <v>124081</v>
      </c>
      <c r="AQ27" s="125">
        <f t="shared" si="34"/>
        <v>143130715</v>
      </c>
      <c r="AR27" s="125">
        <v>101747825</v>
      </c>
      <c r="AS27" s="125">
        <v>0</v>
      </c>
      <c r="AT27" s="128">
        <v>2379</v>
      </c>
      <c r="AU27" s="125">
        <v>28499969</v>
      </c>
      <c r="AV27" s="125">
        <v>124081</v>
      </c>
      <c r="AW27" s="125">
        <f t="shared" si="70"/>
        <v>28624050</v>
      </c>
      <c r="AX27" s="125">
        <v>209505856</v>
      </c>
      <c r="AY27" s="125">
        <v>0</v>
      </c>
      <c r="AZ27" s="127">
        <v>2379</v>
      </c>
      <c r="BA27" s="124" t="s">
        <v>81</v>
      </c>
      <c r="BB27" s="124" t="s">
        <v>81</v>
      </c>
      <c r="BC27" s="125" t="s">
        <v>81</v>
      </c>
      <c r="BD27" s="125" t="s">
        <v>81</v>
      </c>
      <c r="BE27" s="125" t="s">
        <v>81</v>
      </c>
      <c r="BF27" s="126" t="s">
        <v>81</v>
      </c>
      <c r="BG27" s="125">
        <v>0</v>
      </c>
      <c r="BH27" s="125">
        <v>1060172</v>
      </c>
      <c r="BI27" s="125">
        <f t="shared" si="36"/>
        <v>1060172</v>
      </c>
      <c r="BJ27" s="125">
        <v>0</v>
      </c>
      <c r="BK27" s="125">
        <v>0</v>
      </c>
      <c r="BL27" s="128">
        <v>0</v>
      </c>
      <c r="BM27" s="125">
        <v>2115087</v>
      </c>
      <c r="BN27" s="125">
        <v>857362</v>
      </c>
      <c r="BO27" s="125">
        <f t="shared" si="37"/>
        <v>2972449</v>
      </c>
      <c r="BP27" s="125">
        <v>0</v>
      </c>
      <c r="BQ27" s="125">
        <v>0</v>
      </c>
      <c r="BR27" s="128">
        <v>0</v>
      </c>
      <c r="BS27" s="125">
        <v>0</v>
      </c>
      <c r="BT27" s="125">
        <v>1114039</v>
      </c>
      <c r="BU27" s="125">
        <f t="shared" si="38"/>
        <v>1114039</v>
      </c>
      <c r="BV27" s="125">
        <v>3344328</v>
      </c>
      <c r="BW27" s="125">
        <v>0</v>
      </c>
      <c r="BX27" s="128">
        <v>0</v>
      </c>
      <c r="BY27" s="125">
        <v>0</v>
      </c>
      <c r="BZ27" s="125">
        <v>904375</v>
      </c>
      <c r="CA27" s="125">
        <f t="shared" si="39"/>
        <v>904375</v>
      </c>
      <c r="CB27" s="125">
        <v>7707408</v>
      </c>
      <c r="CC27" s="125">
        <v>0</v>
      </c>
      <c r="CD27" s="128">
        <v>0</v>
      </c>
      <c r="CE27" s="125">
        <v>0</v>
      </c>
      <c r="CF27" s="125">
        <v>139706</v>
      </c>
      <c r="CG27" s="125">
        <f t="shared" si="40"/>
        <v>139706</v>
      </c>
      <c r="CH27" s="125">
        <v>8725491</v>
      </c>
      <c r="CI27" s="125">
        <v>0</v>
      </c>
      <c r="CJ27" s="128">
        <v>0</v>
      </c>
      <c r="CK27" s="125">
        <v>1656</v>
      </c>
      <c r="CL27" s="125">
        <v>986</v>
      </c>
      <c r="CM27" s="125">
        <f t="shared" si="41"/>
        <v>2642</v>
      </c>
      <c r="CN27" s="125">
        <v>9740046</v>
      </c>
      <c r="CO27" s="125">
        <v>0</v>
      </c>
      <c r="CP27" s="128">
        <v>0</v>
      </c>
      <c r="CQ27" s="125">
        <v>3534</v>
      </c>
      <c r="CR27" s="125">
        <v>0</v>
      </c>
      <c r="CS27" s="125">
        <f t="shared" si="42"/>
        <v>3534</v>
      </c>
      <c r="CT27" s="125">
        <v>9740046</v>
      </c>
      <c r="CU27" s="125">
        <v>0</v>
      </c>
      <c r="CV27" s="128">
        <v>1</v>
      </c>
      <c r="CW27" s="125">
        <v>0</v>
      </c>
      <c r="CX27" s="125">
        <v>0</v>
      </c>
      <c r="CY27" s="125">
        <f t="shared" si="55"/>
        <v>0</v>
      </c>
      <c r="CZ27" s="125">
        <v>14462460</v>
      </c>
      <c r="DA27" s="125">
        <v>0</v>
      </c>
      <c r="DB27" s="127">
        <v>1</v>
      </c>
      <c r="DC27" s="125">
        <v>0</v>
      </c>
      <c r="DD27" s="125">
        <v>0</v>
      </c>
      <c r="DE27" s="125">
        <f t="shared" si="59"/>
        <v>0</v>
      </c>
      <c r="DF27" s="125">
        <v>14462460</v>
      </c>
      <c r="DG27" s="125">
        <v>0</v>
      </c>
      <c r="DH27" s="127">
        <v>1</v>
      </c>
      <c r="DI27" s="125">
        <v>0</v>
      </c>
      <c r="DJ27" s="125">
        <v>0</v>
      </c>
      <c r="DK27" s="125">
        <f t="shared" si="60"/>
        <v>0</v>
      </c>
      <c r="DL27" s="125">
        <v>14462460</v>
      </c>
      <c r="DM27" s="125">
        <v>0</v>
      </c>
      <c r="DN27" s="127">
        <v>1</v>
      </c>
      <c r="DO27" s="197">
        <v>0</v>
      </c>
      <c r="DP27" s="197">
        <v>0</v>
      </c>
      <c r="DQ27" s="197">
        <f t="shared" si="61"/>
        <v>0</v>
      </c>
      <c r="DR27" s="197">
        <v>14462460</v>
      </c>
      <c r="DS27" s="197">
        <v>0</v>
      </c>
      <c r="DT27" s="198">
        <v>1</v>
      </c>
      <c r="DU27" s="197">
        <v>0</v>
      </c>
      <c r="DV27" s="197">
        <v>0</v>
      </c>
      <c r="DW27" s="197">
        <f t="shared" si="75"/>
        <v>0</v>
      </c>
      <c r="DX27" s="197">
        <v>14462460</v>
      </c>
      <c r="DY27" s="197">
        <v>0</v>
      </c>
      <c r="DZ27" s="198">
        <v>1</v>
      </c>
      <c r="EA27" s="197">
        <v>0</v>
      </c>
      <c r="EB27" s="197">
        <v>0</v>
      </c>
      <c r="EC27" s="197">
        <f t="shared" ref="EC27:EC28" si="79">EA27+EB27</f>
        <v>0</v>
      </c>
      <c r="ED27" s="197">
        <v>14462460</v>
      </c>
      <c r="EE27" s="197">
        <v>0</v>
      </c>
      <c r="EF27" s="198">
        <v>1</v>
      </c>
      <c r="EG27" s="197">
        <v>0</v>
      </c>
      <c r="EH27" s="197">
        <v>0</v>
      </c>
      <c r="EI27" s="197">
        <f t="shared" si="77"/>
        <v>0</v>
      </c>
      <c r="EJ27" s="197">
        <v>14462460</v>
      </c>
      <c r="EK27" s="197">
        <v>0</v>
      </c>
      <c r="EL27" s="198">
        <v>1</v>
      </c>
      <c r="EM27" s="197">
        <v>0</v>
      </c>
      <c r="EN27" s="125">
        <v>0</v>
      </c>
      <c r="EO27" s="125">
        <f t="shared" si="71"/>
        <v>0</v>
      </c>
      <c r="EP27" s="125">
        <v>0</v>
      </c>
      <c r="EQ27" s="125">
        <v>0</v>
      </c>
      <c r="ER27" s="128">
        <v>0</v>
      </c>
      <c r="ES27" s="125">
        <v>0</v>
      </c>
      <c r="ET27" s="125">
        <v>0</v>
      </c>
      <c r="EU27" s="125">
        <f t="shared" si="10"/>
        <v>0</v>
      </c>
      <c r="EV27" s="125">
        <v>0</v>
      </c>
      <c r="EW27" s="125">
        <v>0</v>
      </c>
      <c r="EX27" s="128">
        <v>0</v>
      </c>
      <c r="EY27" s="125">
        <v>0</v>
      </c>
      <c r="EZ27" s="125">
        <v>18596</v>
      </c>
      <c r="FA27" s="125">
        <f t="shared" si="48"/>
        <v>18596</v>
      </c>
      <c r="FB27" s="125">
        <v>0</v>
      </c>
      <c r="FC27" s="125">
        <v>0</v>
      </c>
      <c r="FD27" s="128">
        <v>0</v>
      </c>
      <c r="FE27" s="125">
        <v>0</v>
      </c>
      <c r="FF27" s="125">
        <v>32697</v>
      </c>
      <c r="FG27" s="125">
        <f t="shared" si="49"/>
        <v>32697</v>
      </c>
      <c r="FH27" s="125">
        <v>11899</v>
      </c>
      <c r="FI27" s="125">
        <v>0</v>
      </c>
      <c r="FJ27" s="128">
        <v>0</v>
      </c>
      <c r="FK27" s="125">
        <v>0</v>
      </c>
      <c r="FL27" s="125">
        <v>12166</v>
      </c>
      <c r="FM27" s="125">
        <f t="shared" si="50"/>
        <v>12166</v>
      </c>
      <c r="FN27" s="125">
        <v>115477</v>
      </c>
      <c r="FO27" s="125">
        <v>0</v>
      </c>
      <c r="FP27" s="128">
        <v>0</v>
      </c>
      <c r="FQ27" s="125">
        <v>1</v>
      </c>
      <c r="FR27" s="125">
        <v>2649</v>
      </c>
      <c r="FS27" s="125">
        <f t="shared" si="76"/>
        <v>2650</v>
      </c>
      <c r="FT27" s="125">
        <v>292783</v>
      </c>
      <c r="FU27" s="125">
        <v>0</v>
      </c>
      <c r="FV27" s="128">
        <v>0</v>
      </c>
      <c r="FW27" s="125">
        <v>2</v>
      </c>
      <c r="FX27" s="125">
        <v>0</v>
      </c>
      <c r="FY27" s="125">
        <f t="shared" si="52"/>
        <v>2</v>
      </c>
      <c r="FZ27" s="125">
        <v>292783</v>
      </c>
      <c r="GA27" s="125">
        <v>0</v>
      </c>
      <c r="GB27" s="128">
        <v>0</v>
      </c>
      <c r="GC27" s="125">
        <v>0</v>
      </c>
      <c r="GD27" s="125">
        <v>0</v>
      </c>
      <c r="GE27" s="125">
        <f t="shared" si="78"/>
        <v>0</v>
      </c>
      <c r="GF27" s="125">
        <v>2327557</v>
      </c>
      <c r="GG27" s="125">
        <v>0</v>
      </c>
      <c r="GH27" s="127">
        <v>0</v>
      </c>
      <c r="GI27" s="125">
        <v>0</v>
      </c>
      <c r="GJ27" s="125">
        <v>0</v>
      </c>
      <c r="GK27" s="125">
        <f t="shared" si="64"/>
        <v>0</v>
      </c>
      <c r="GL27" s="125">
        <v>0</v>
      </c>
      <c r="GM27" s="125">
        <v>0</v>
      </c>
      <c r="GN27" s="128">
        <v>0</v>
      </c>
      <c r="GO27" s="125">
        <v>0</v>
      </c>
      <c r="GP27" s="125">
        <v>0</v>
      </c>
      <c r="GQ27" s="125">
        <f t="shared" si="65"/>
        <v>0</v>
      </c>
      <c r="GR27" s="125">
        <v>0</v>
      </c>
      <c r="GS27" s="125">
        <v>0</v>
      </c>
      <c r="GT27" s="128">
        <v>0</v>
      </c>
      <c r="GU27" s="125">
        <v>0</v>
      </c>
      <c r="GV27" s="125">
        <v>0</v>
      </c>
      <c r="GW27" s="125">
        <f t="shared" si="66"/>
        <v>0</v>
      </c>
      <c r="GX27" s="125">
        <v>0</v>
      </c>
      <c r="GY27" s="125">
        <v>0</v>
      </c>
      <c r="GZ27" s="128">
        <v>0</v>
      </c>
      <c r="HA27" s="125">
        <v>0</v>
      </c>
      <c r="HB27" s="125">
        <v>0</v>
      </c>
      <c r="HC27" s="125">
        <f t="shared" si="72"/>
        <v>0</v>
      </c>
      <c r="HD27" s="125">
        <v>0</v>
      </c>
      <c r="HE27" s="125">
        <v>0</v>
      </c>
      <c r="HF27" s="126">
        <v>0</v>
      </c>
      <c r="HG27" s="125">
        <v>0</v>
      </c>
      <c r="HH27" s="125">
        <v>0</v>
      </c>
      <c r="HI27" s="125">
        <f t="shared" si="74"/>
        <v>0</v>
      </c>
      <c r="HJ27" s="125">
        <v>1394152</v>
      </c>
      <c r="HK27" s="125">
        <v>574356</v>
      </c>
      <c r="HL27" s="125">
        <v>0</v>
      </c>
      <c r="HM27" s="165" t="s">
        <v>114</v>
      </c>
      <c r="HN27" s="140" t="s">
        <v>131</v>
      </c>
      <c r="HO27" s="17"/>
    </row>
    <row r="28" spans="1:223" ht="17.100000000000001" customHeight="1" x14ac:dyDescent="0.15">
      <c r="A28" s="41" t="s">
        <v>349</v>
      </c>
      <c r="B28" s="37" t="s">
        <v>25</v>
      </c>
      <c r="C28" s="46">
        <v>227306177</v>
      </c>
      <c r="D28" s="75">
        <v>116108865</v>
      </c>
      <c r="E28" s="124">
        <v>220172157</v>
      </c>
      <c r="F28" s="125">
        <v>4775729</v>
      </c>
      <c r="G28" s="125">
        <f t="shared" si="29"/>
        <v>224947886</v>
      </c>
      <c r="H28" s="125">
        <v>0</v>
      </c>
      <c r="I28" s="125">
        <v>0</v>
      </c>
      <c r="J28" s="128">
        <v>0</v>
      </c>
      <c r="K28" s="125">
        <v>211667698</v>
      </c>
      <c r="L28" s="125">
        <v>3309036</v>
      </c>
      <c r="M28" s="125">
        <f t="shared" si="30"/>
        <v>214976734</v>
      </c>
      <c r="N28" s="125">
        <v>6103720</v>
      </c>
      <c r="O28" s="125">
        <v>0</v>
      </c>
      <c r="P28" s="128">
        <v>0</v>
      </c>
      <c r="Q28" s="125">
        <v>202353017</v>
      </c>
      <c r="R28" s="125">
        <v>3963710</v>
      </c>
      <c r="S28" s="125">
        <f t="shared" si="31"/>
        <v>206316727</v>
      </c>
      <c r="T28" s="125">
        <v>9880407</v>
      </c>
      <c r="U28" s="125">
        <v>0</v>
      </c>
      <c r="V28" s="128">
        <v>0</v>
      </c>
      <c r="W28" s="125">
        <v>160163624</v>
      </c>
      <c r="X28" s="125">
        <v>6036077</v>
      </c>
      <c r="Y28" s="125">
        <f t="shared" si="32"/>
        <v>166199701</v>
      </c>
      <c r="Z28" s="125">
        <v>15443469</v>
      </c>
      <c r="AA28" s="125">
        <v>0</v>
      </c>
      <c r="AB28" s="128">
        <v>0</v>
      </c>
      <c r="AC28" s="125">
        <v>160861894</v>
      </c>
      <c r="AD28" s="125">
        <v>0</v>
      </c>
      <c r="AE28" s="125">
        <f t="shared" si="33"/>
        <v>160861894</v>
      </c>
      <c r="AF28" s="125">
        <v>19519889</v>
      </c>
      <c r="AG28" s="125">
        <v>0</v>
      </c>
      <c r="AH28" s="128">
        <v>0</v>
      </c>
      <c r="AI28" s="125">
        <v>147145268</v>
      </c>
      <c r="AJ28" s="125">
        <v>0</v>
      </c>
      <c r="AK28" s="125">
        <f t="shared" si="54"/>
        <v>147145268</v>
      </c>
      <c r="AL28" s="125">
        <v>22783253</v>
      </c>
      <c r="AM28" s="125">
        <v>0</v>
      </c>
      <c r="AN28" s="128">
        <v>11559</v>
      </c>
      <c r="AO28" s="125">
        <v>147146991</v>
      </c>
      <c r="AP28" s="125">
        <v>0</v>
      </c>
      <c r="AQ28" s="125">
        <f t="shared" si="34"/>
        <v>147146991</v>
      </c>
      <c r="AR28" s="125">
        <v>22783253</v>
      </c>
      <c r="AS28" s="125">
        <v>0</v>
      </c>
      <c r="AT28" s="128">
        <v>11559</v>
      </c>
      <c r="AU28" s="125">
        <v>71822887</v>
      </c>
      <c r="AV28" s="125">
        <v>0</v>
      </c>
      <c r="AW28" s="125">
        <f t="shared" si="70"/>
        <v>71822887</v>
      </c>
      <c r="AX28" s="125">
        <v>97066552</v>
      </c>
      <c r="AY28" s="125">
        <v>177669</v>
      </c>
      <c r="AZ28" s="127">
        <v>11559</v>
      </c>
      <c r="BA28" s="124" t="s">
        <v>81</v>
      </c>
      <c r="BB28" s="124" t="s">
        <v>81</v>
      </c>
      <c r="BC28" s="125" t="s">
        <v>81</v>
      </c>
      <c r="BD28" s="125" t="s">
        <v>81</v>
      </c>
      <c r="BE28" s="125" t="s">
        <v>81</v>
      </c>
      <c r="BF28" s="126" t="s">
        <v>81</v>
      </c>
      <c r="BG28" s="125">
        <v>0</v>
      </c>
      <c r="BH28" s="125">
        <v>233751</v>
      </c>
      <c r="BI28" s="125">
        <f t="shared" si="36"/>
        <v>233751</v>
      </c>
      <c r="BJ28" s="125">
        <v>0</v>
      </c>
      <c r="BK28" s="125">
        <v>0</v>
      </c>
      <c r="BL28" s="128">
        <v>0</v>
      </c>
      <c r="BM28" s="125">
        <v>466169</v>
      </c>
      <c r="BN28" s="125">
        <v>150180</v>
      </c>
      <c r="BO28" s="125">
        <f t="shared" si="37"/>
        <v>616349</v>
      </c>
      <c r="BP28" s="125">
        <v>0</v>
      </c>
      <c r="BQ28" s="125">
        <v>0</v>
      </c>
      <c r="BR28" s="128">
        <v>0</v>
      </c>
      <c r="BS28" s="125">
        <v>0</v>
      </c>
      <c r="BT28" s="125">
        <v>771357</v>
      </c>
      <c r="BU28" s="125">
        <f t="shared" si="38"/>
        <v>771357</v>
      </c>
      <c r="BV28" s="125">
        <v>1550891</v>
      </c>
      <c r="BW28" s="125">
        <v>0</v>
      </c>
      <c r="BX28" s="128">
        <v>0</v>
      </c>
      <c r="BY28" s="125">
        <v>0</v>
      </c>
      <c r="BZ28" s="125">
        <v>755932</v>
      </c>
      <c r="CA28" s="125">
        <f t="shared" si="39"/>
        <v>755932</v>
      </c>
      <c r="CB28" s="125">
        <v>2198905</v>
      </c>
      <c r="CC28" s="125">
        <v>0</v>
      </c>
      <c r="CD28" s="128">
        <v>0</v>
      </c>
      <c r="CE28" s="125">
        <v>0</v>
      </c>
      <c r="CF28" s="125">
        <v>392438</v>
      </c>
      <c r="CG28" s="125">
        <f t="shared" si="40"/>
        <v>392438</v>
      </c>
      <c r="CH28" s="125">
        <v>2562399</v>
      </c>
      <c r="CI28" s="125">
        <v>0</v>
      </c>
      <c r="CJ28" s="128">
        <v>0</v>
      </c>
      <c r="CK28" s="125">
        <v>0</v>
      </c>
      <c r="CL28" s="125">
        <v>237289</v>
      </c>
      <c r="CM28" s="125">
        <f t="shared" si="41"/>
        <v>237289</v>
      </c>
      <c r="CN28" s="125">
        <v>3348131</v>
      </c>
      <c r="CO28" s="125">
        <v>0</v>
      </c>
      <c r="CP28" s="128">
        <v>0</v>
      </c>
      <c r="CQ28" s="125">
        <v>91</v>
      </c>
      <c r="CR28" s="125">
        <v>207646</v>
      </c>
      <c r="CS28" s="125">
        <f t="shared" si="42"/>
        <v>207737</v>
      </c>
      <c r="CT28" s="125">
        <v>3348131</v>
      </c>
      <c r="CU28" s="125">
        <v>0</v>
      </c>
      <c r="CV28" s="128">
        <v>0</v>
      </c>
      <c r="CW28" s="125">
        <v>229828</v>
      </c>
      <c r="CX28" s="125">
        <v>17138</v>
      </c>
      <c r="CY28" s="125">
        <f t="shared" si="55"/>
        <v>246966</v>
      </c>
      <c r="CZ28" s="125">
        <v>3348131</v>
      </c>
      <c r="DA28" s="125">
        <v>0</v>
      </c>
      <c r="DB28" s="127">
        <v>0</v>
      </c>
      <c r="DC28" s="125">
        <v>0</v>
      </c>
      <c r="DD28" s="125">
        <v>0</v>
      </c>
      <c r="DE28" s="125">
        <f t="shared" si="59"/>
        <v>0</v>
      </c>
      <c r="DF28" s="125">
        <v>3348131</v>
      </c>
      <c r="DG28" s="125">
        <v>0</v>
      </c>
      <c r="DH28" s="127">
        <v>0</v>
      </c>
      <c r="DI28" s="125">
        <v>0</v>
      </c>
      <c r="DJ28" s="125">
        <v>0</v>
      </c>
      <c r="DK28" s="125">
        <f t="shared" si="60"/>
        <v>0</v>
      </c>
      <c r="DL28" s="125">
        <v>3348131</v>
      </c>
      <c r="DM28" s="125">
        <v>0</v>
      </c>
      <c r="DN28" s="127">
        <v>0</v>
      </c>
      <c r="DO28" s="197" t="s">
        <v>81</v>
      </c>
      <c r="DP28" s="197" t="s">
        <v>81</v>
      </c>
      <c r="DQ28" s="197" t="s">
        <v>81</v>
      </c>
      <c r="DR28" s="197" t="s">
        <v>81</v>
      </c>
      <c r="DS28" s="197" t="s">
        <v>81</v>
      </c>
      <c r="DT28" s="198" t="s">
        <v>81</v>
      </c>
      <c r="DU28" s="197" t="s">
        <v>81</v>
      </c>
      <c r="DV28" s="197" t="s">
        <v>81</v>
      </c>
      <c r="DW28" s="197" t="s">
        <v>81</v>
      </c>
      <c r="DX28" s="197" t="s">
        <v>81</v>
      </c>
      <c r="DY28" s="197" t="s">
        <v>81</v>
      </c>
      <c r="DZ28" s="198" t="s">
        <v>81</v>
      </c>
      <c r="EA28" s="197">
        <v>0</v>
      </c>
      <c r="EB28" s="197">
        <v>0</v>
      </c>
      <c r="EC28" s="197">
        <f t="shared" si="79"/>
        <v>0</v>
      </c>
      <c r="ED28" s="197">
        <v>3348131</v>
      </c>
      <c r="EE28" s="197">
        <v>0</v>
      </c>
      <c r="EF28" s="198">
        <v>0</v>
      </c>
      <c r="EG28" s="197">
        <v>0</v>
      </c>
      <c r="EH28" s="197">
        <v>0</v>
      </c>
      <c r="EI28" s="197">
        <f t="shared" si="77"/>
        <v>0</v>
      </c>
      <c r="EJ28" s="197">
        <v>3348131</v>
      </c>
      <c r="EK28" s="197">
        <v>0</v>
      </c>
      <c r="EL28" s="198">
        <v>0</v>
      </c>
      <c r="EM28" s="197">
        <v>0</v>
      </c>
      <c r="EN28" s="125">
        <v>0</v>
      </c>
      <c r="EO28" s="125">
        <f t="shared" si="71"/>
        <v>0</v>
      </c>
      <c r="EP28" s="125">
        <v>0</v>
      </c>
      <c r="EQ28" s="125">
        <v>0</v>
      </c>
      <c r="ER28" s="128">
        <v>0</v>
      </c>
      <c r="ES28" s="125">
        <v>0</v>
      </c>
      <c r="ET28" s="125">
        <v>109301</v>
      </c>
      <c r="EU28" s="125">
        <f t="shared" si="10"/>
        <v>109301</v>
      </c>
      <c r="EV28" s="125">
        <v>0</v>
      </c>
      <c r="EW28" s="125">
        <v>0</v>
      </c>
      <c r="EX28" s="128">
        <v>0</v>
      </c>
      <c r="EY28" s="125">
        <v>0</v>
      </c>
      <c r="EZ28" s="125">
        <v>512342</v>
      </c>
      <c r="FA28" s="125">
        <f t="shared" si="48"/>
        <v>512342</v>
      </c>
      <c r="FB28" s="125">
        <v>461637</v>
      </c>
      <c r="FC28" s="125">
        <v>0</v>
      </c>
      <c r="FD28" s="128">
        <v>0</v>
      </c>
      <c r="FE28" s="125">
        <v>41993</v>
      </c>
      <c r="FF28" s="125">
        <v>2502312</v>
      </c>
      <c r="FG28" s="125">
        <f t="shared" si="49"/>
        <v>2544305</v>
      </c>
      <c r="FH28" s="125">
        <v>645015</v>
      </c>
      <c r="FI28" s="125">
        <v>0</v>
      </c>
      <c r="FJ28" s="128">
        <v>0</v>
      </c>
      <c r="FK28" s="125">
        <v>213586</v>
      </c>
      <c r="FL28" s="125">
        <v>2950596</v>
      </c>
      <c r="FM28" s="125">
        <f t="shared" si="50"/>
        <v>3164182</v>
      </c>
      <c r="FN28" s="125">
        <v>1810374</v>
      </c>
      <c r="FO28" s="125">
        <v>0</v>
      </c>
      <c r="FP28" s="128">
        <v>0</v>
      </c>
      <c r="FQ28" s="125">
        <v>0</v>
      </c>
      <c r="FR28" s="125">
        <v>4930174</v>
      </c>
      <c r="FS28" s="125">
        <f t="shared" si="76"/>
        <v>4930174</v>
      </c>
      <c r="FT28" s="125">
        <v>3477985</v>
      </c>
      <c r="FU28" s="125">
        <v>0</v>
      </c>
      <c r="FV28" s="128">
        <v>0</v>
      </c>
      <c r="FW28" s="125">
        <v>0</v>
      </c>
      <c r="FX28" s="125">
        <v>3998002</v>
      </c>
      <c r="FY28" s="125">
        <f t="shared" si="52"/>
        <v>3998002</v>
      </c>
      <c r="FZ28" s="125">
        <v>3477985</v>
      </c>
      <c r="GA28" s="125">
        <v>0</v>
      </c>
      <c r="GB28" s="128">
        <v>0</v>
      </c>
      <c r="GC28" s="125">
        <v>633399</v>
      </c>
      <c r="GD28" s="125">
        <v>1694218</v>
      </c>
      <c r="GE28" s="125">
        <f t="shared" si="78"/>
        <v>2327617</v>
      </c>
      <c r="GF28" s="125">
        <v>3477985</v>
      </c>
      <c r="GG28" s="125">
        <v>0</v>
      </c>
      <c r="GH28" s="127">
        <v>0</v>
      </c>
      <c r="GI28" s="125">
        <v>0</v>
      </c>
      <c r="GJ28" s="125">
        <v>0</v>
      </c>
      <c r="GK28" s="125">
        <f t="shared" ref="GK28:GK42" si="80">GI28+GJ28</f>
        <v>0</v>
      </c>
      <c r="GL28" s="125">
        <v>0</v>
      </c>
      <c r="GM28" s="125">
        <v>0</v>
      </c>
      <c r="GN28" s="128">
        <v>0</v>
      </c>
      <c r="GO28" s="125">
        <v>0</v>
      </c>
      <c r="GP28" s="125">
        <v>0</v>
      </c>
      <c r="GQ28" s="125">
        <f t="shared" ref="GQ28:GQ42" si="81">GO28+GP28</f>
        <v>0</v>
      </c>
      <c r="GR28" s="125">
        <v>0</v>
      </c>
      <c r="GS28" s="125">
        <v>0</v>
      </c>
      <c r="GT28" s="128">
        <v>0</v>
      </c>
      <c r="GU28" s="125">
        <v>0</v>
      </c>
      <c r="GV28" s="125">
        <v>0</v>
      </c>
      <c r="GW28" s="125">
        <f t="shared" si="66"/>
        <v>0</v>
      </c>
      <c r="GX28" s="125">
        <v>0</v>
      </c>
      <c r="GY28" s="125">
        <v>0</v>
      </c>
      <c r="GZ28" s="128">
        <v>0</v>
      </c>
      <c r="HA28" s="125">
        <v>0</v>
      </c>
      <c r="HB28" s="125">
        <v>0</v>
      </c>
      <c r="HC28" s="125">
        <f t="shared" ref="HC28:HC44" si="82">HA28+HB28</f>
        <v>0</v>
      </c>
      <c r="HD28" s="125">
        <v>0</v>
      </c>
      <c r="HE28" s="125">
        <v>0</v>
      </c>
      <c r="HF28" s="126">
        <v>0</v>
      </c>
      <c r="HG28" s="125">
        <v>0</v>
      </c>
      <c r="HH28" s="125">
        <v>0</v>
      </c>
      <c r="HI28" s="125">
        <f t="shared" si="74"/>
        <v>0</v>
      </c>
      <c r="HJ28" s="125">
        <v>5893653</v>
      </c>
      <c r="HK28" s="125">
        <v>0</v>
      </c>
      <c r="HL28" s="125">
        <v>0</v>
      </c>
      <c r="HM28" s="165"/>
      <c r="HN28" s="140" t="s">
        <v>132</v>
      </c>
      <c r="HO28" s="17"/>
    </row>
    <row r="29" spans="1:223" ht="17.100000000000001" customHeight="1" x14ac:dyDescent="0.15">
      <c r="A29" s="41" t="s">
        <v>349</v>
      </c>
      <c r="B29" s="37" t="s">
        <v>26</v>
      </c>
      <c r="C29" s="46">
        <v>196062637</v>
      </c>
      <c r="D29" s="75">
        <v>94380896</v>
      </c>
      <c r="E29" s="124">
        <v>184384380</v>
      </c>
      <c r="F29" s="125">
        <v>12826257</v>
      </c>
      <c r="G29" s="125">
        <f t="shared" si="29"/>
        <v>197210637</v>
      </c>
      <c r="H29" s="125">
        <v>0</v>
      </c>
      <c r="I29" s="125">
        <v>0</v>
      </c>
      <c r="J29" s="128">
        <v>0</v>
      </c>
      <c r="K29" s="125">
        <v>172427649</v>
      </c>
      <c r="L29" s="125">
        <v>10483580</v>
      </c>
      <c r="M29" s="125">
        <f t="shared" si="30"/>
        <v>182911229</v>
      </c>
      <c r="N29" s="125">
        <v>13552575</v>
      </c>
      <c r="O29" s="125">
        <v>0</v>
      </c>
      <c r="P29" s="128">
        <v>0</v>
      </c>
      <c r="Q29" s="125">
        <v>149967364</v>
      </c>
      <c r="R29" s="125">
        <v>3470477</v>
      </c>
      <c r="S29" s="125">
        <f t="shared" si="31"/>
        <v>153437841</v>
      </c>
      <c r="T29" s="125">
        <v>23667710</v>
      </c>
      <c r="U29" s="125">
        <v>0</v>
      </c>
      <c r="V29" s="128">
        <v>210000</v>
      </c>
      <c r="W29" s="125">
        <v>101775558</v>
      </c>
      <c r="X29" s="125">
        <v>4278459</v>
      </c>
      <c r="Y29" s="125">
        <f t="shared" si="32"/>
        <v>106054017</v>
      </c>
      <c r="Z29" s="125">
        <v>38013117</v>
      </c>
      <c r="AA29" s="125">
        <v>0</v>
      </c>
      <c r="AB29" s="128">
        <v>210000</v>
      </c>
      <c r="AC29" s="125">
        <v>77786178</v>
      </c>
      <c r="AD29" s="125">
        <v>0</v>
      </c>
      <c r="AE29" s="125">
        <f t="shared" si="33"/>
        <v>77786178</v>
      </c>
      <c r="AF29" s="125">
        <v>53085500</v>
      </c>
      <c r="AG29" s="125">
        <v>0</v>
      </c>
      <c r="AH29" s="128">
        <v>210000</v>
      </c>
      <c r="AI29" s="125">
        <v>64267827</v>
      </c>
      <c r="AJ29" s="125">
        <v>0</v>
      </c>
      <c r="AK29" s="125">
        <f t="shared" si="54"/>
        <v>64267827</v>
      </c>
      <c r="AL29" s="125">
        <v>68157883</v>
      </c>
      <c r="AM29" s="125">
        <v>0</v>
      </c>
      <c r="AN29" s="128">
        <v>216300</v>
      </c>
      <c r="AO29" s="125">
        <v>64271264</v>
      </c>
      <c r="AP29" s="125">
        <v>0</v>
      </c>
      <c r="AQ29" s="125">
        <f t="shared" si="34"/>
        <v>64271264</v>
      </c>
      <c r="AR29" s="125">
        <v>53085500</v>
      </c>
      <c r="AS29" s="125">
        <v>0</v>
      </c>
      <c r="AT29" s="128">
        <v>216300</v>
      </c>
      <c r="AU29" s="125">
        <v>19868929</v>
      </c>
      <c r="AV29" s="125">
        <v>0</v>
      </c>
      <c r="AW29" s="125">
        <f t="shared" si="70"/>
        <v>19868929</v>
      </c>
      <c r="AX29" s="125">
        <v>90835022</v>
      </c>
      <c r="AY29" s="125">
        <v>2340907</v>
      </c>
      <c r="AZ29" s="127">
        <v>216300</v>
      </c>
      <c r="BA29" s="124" t="s">
        <v>81</v>
      </c>
      <c r="BB29" s="124" t="s">
        <v>81</v>
      </c>
      <c r="BC29" s="125" t="s">
        <v>81</v>
      </c>
      <c r="BD29" s="125" t="s">
        <v>81</v>
      </c>
      <c r="BE29" s="125" t="s">
        <v>81</v>
      </c>
      <c r="BF29" s="126" t="s">
        <v>81</v>
      </c>
      <c r="BG29" s="125">
        <v>0</v>
      </c>
      <c r="BH29" s="125">
        <v>0</v>
      </c>
      <c r="BI29" s="125">
        <f t="shared" si="36"/>
        <v>0</v>
      </c>
      <c r="BJ29" s="125">
        <v>0</v>
      </c>
      <c r="BK29" s="125">
        <v>0</v>
      </c>
      <c r="BL29" s="128">
        <v>0</v>
      </c>
      <c r="BM29" s="125">
        <v>0</v>
      </c>
      <c r="BN29" s="125">
        <v>957</v>
      </c>
      <c r="BO29" s="125">
        <f t="shared" si="37"/>
        <v>957</v>
      </c>
      <c r="BP29" s="125">
        <v>0</v>
      </c>
      <c r="BQ29" s="125">
        <v>0</v>
      </c>
      <c r="BR29" s="128">
        <v>0</v>
      </c>
      <c r="BS29" s="125">
        <v>0</v>
      </c>
      <c r="BT29" s="125">
        <v>957</v>
      </c>
      <c r="BU29" s="125">
        <f t="shared" si="38"/>
        <v>957</v>
      </c>
      <c r="BV29" s="125">
        <v>0</v>
      </c>
      <c r="BW29" s="125">
        <v>0</v>
      </c>
      <c r="BX29" s="128">
        <v>0</v>
      </c>
      <c r="BY29" s="125">
        <v>0</v>
      </c>
      <c r="BZ29" s="125">
        <v>957</v>
      </c>
      <c r="CA29" s="125">
        <f t="shared" si="39"/>
        <v>957</v>
      </c>
      <c r="CB29" s="125">
        <v>0</v>
      </c>
      <c r="CC29" s="125">
        <v>0</v>
      </c>
      <c r="CD29" s="128">
        <v>0</v>
      </c>
      <c r="CE29" s="7">
        <v>0</v>
      </c>
      <c r="CF29" s="125">
        <v>12996</v>
      </c>
      <c r="CG29" s="125">
        <f t="shared" si="40"/>
        <v>12996</v>
      </c>
      <c r="CH29" s="125">
        <v>16555</v>
      </c>
      <c r="CI29" s="125">
        <v>0</v>
      </c>
      <c r="CJ29" s="128">
        <v>0</v>
      </c>
      <c r="CK29" s="125">
        <v>424474</v>
      </c>
      <c r="CL29" s="125">
        <v>0</v>
      </c>
      <c r="CM29" s="125">
        <f t="shared" si="41"/>
        <v>424474</v>
      </c>
      <c r="CN29" s="125">
        <v>33110</v>
      </c>
      <c r="CO29" s="125">
        <v>0</v>
      </c>
      <c r="CP29" s="128">
        <v>0</v>
      </c>
      <c r="CQ29" s="125">
        <v>424474</v>
      </c>
      <c r="CR29" s="125">
        <v>1120</v>
      </c>
      <c r="CS29" s="125">
        <f t="shared" si="42"/>
        <v>425594</v>
      </c>
      <c r="CT29" s="125">
        <v>16555</v>
      </c>
      <c r="CU29" s="125">
        <v>0</v>
      </c>
      <c r="CV29" s="128">
        <v>0</v>
      </c>
      <c r="CW29" s="125">
        <v>424474</v>
      </c>
      <c r="CX29" s="125">
        <v>16049</v>
      </c>
      <c r="CY29" s="125">
        <f t="shared" si="55"/>
        <v>440523</v>
      </c>
      <c r="CZ29" s="125">
        <v>214157</v>
      </c>
      <c r="DA29" s="125">
        <v>0</v>
      </c>
      <c r="DB29" s="127">
        <v>0</v>
      </c>
      <c r="DC29" s="125">
        <v>424474</v>
      </c>
      <c r="DD29" s="125">
        <v>16049</v>
      </c>
      <c r="DE29" s="125">
        <f t="shared" si="59"/>
        <v>440523</v>
      </c>
      <c r="DF29" s="125">
        <v>214157</v>
      </c>
      <c r="DG29" s="125">
        <v>0</v>
      </c>
      <c r="DH29" s="127">
        <v>0</v>
      </c>
      <c r="DI29" s="125">
        <v>424474</v>
      </c>
      <c r="DJ29" s="125">
        <v>16049</v>
      </c>
      <c r="DK29" s="125">
        <f t="shared" si="60"/>
        <v>440523</v>
      </c>
      <c r="DL29" s="125">
        <v>214157</v>
      </c>
      <c r="DM29" s="125">
        <v>0</v>
      </c>
      <c r="DN29" s="127">
        <v>0</v>
      </c>
      <c r="DO29" s="197" t="s">
        <v>81</v>
      </c>
      <c r="DP29" s="197" t="s">
        <v>81</v>
      </c>
      <c r="DQ29" s="197" t="s">
        <v>81</v>
      </c>
      <c r="DR29" s="197" t="s">
        <v>81</v>
      </c>
      <c r="DS29" s="197" t="s">
        <v>81</v>
      </c>
      <c r="DT29" s="198" t="s">
        <v>81</v>
      </c>
      <c r="DU29" s="197" t="s">
        <v>81</v>
      </c>
      <c r="DV29" s="197" t="s">
        <v>81</v>
      </c>
      <c r="DW29" s="197" t="s">
        <v>81</v>
      </c>
      <c r="DX29" s="197" t="s">
        <v>81</v>
      </c>
      <c r="DY29" s="197" t="s">
        <v>81</v>
      </c>
      <c r="DZ29" s="198" t="s">
        <v>81</v>
      </c>
      <c r="EA29" s="197" t="s">
        <v>81</v>
      </c>
      <c r="EB29" s="197" t="s">
        <v>81</v>
      </c>
      <c r="EC29" s="197" t="s">
        <v>81</v>
      </c>
      <c r="ED29" s="197" t="s">
        <v>81</v>
      </c>
      <c r="EE29" s="197" t="s">
        <v>81</v>
      </c>
      <c r="EF29" s="198" t="s">
        <v>81</v>
      </c>
      <c r="EG29" s="197" t="s">
        <v>81</v>
      </c>
      <c r="EH29" s="197" t="s">
        <v>81</v>
      </c>
      <c r="EI29" s="197" t="s">
        <v>81</v>
      </c>
      <c r="EJ29" s="197" t="s">
        <v>81</v>
      </c>
      <c r="EK29" s="197" t="s">
        <v>81</v>
      </c>
      <c r="EL29" s="198" t="s">
        <v>81</v>
      </c>
      <c r="EM29" s="197">
        <v>0</v>
      </c>
      <c r="EN29" s="125">
        <v>0</v>
      </c>
      <c r="EO29" s="125">
        <f t="shared" si="71"/>
        <v>0</v>
      </c>
      <c r="EP29" s="125">
        <v>0</v>
      </c>
      <c r="EQ29" s="125">
        <v>0</v>
      </c>
      <c r="ER29" s="128">
        <v>0</v>
      </c>
      <c r="ES29" s="125">
        <v>0</v>
      </c>
      <c r="ET29" s="125">
        <v>44934</v>
      </c>
      <c r="EU29" s="125">
        <f t="shared" si="10"/>
        <v>44934</v>
      </c>
      <c r="EV29" s="125">
        <v>0</v>
      </c>
      <c r="EW29" s="125">
        <v>0</v>
      </c>
      <c r="EX29" s="128">
        <v>0</v>
      </c>
      <c r="EY29" s="125">
        <v>175346</v>
      </c>
      <c r="EZ29" s="125">
        <v>22727</v>
      </c>
      <c r="FA29" s="125">
        <f t="shared" si="48"/>
        <v>198073</v>
      </c>
      <c r="FB29" s="125">
        <v>0</v>
      </c>
      <c r="FC29" s="125">
        <v>0</v>
      </c>
      <c r="FD29" s="128">
        <v>0</v>
      </c>
      <c r="FE29" s="125">
        <v>13448</v>
      </c>
      <c r="FF29" s="125">
        <v>0</v>
      </c>
      <c r="FG29" s="125">
        <f t="shared" si="49"/>
        <v>13448</v>
      </c>
      <c r="FH29" s="125">
        <v>0</v>
      </c>
      <c r="FI29" s="125">
        <v>0</v>
      </c>
      <c r="FJ29" s="128">
        <v>0</v>
      </c>
      <c r="FK29" s="125">
        <v>98263</v>
      </c>
      <c r="FL29" s="125">
        <v>3519182</v>
      </c>
      <c r="FM29" s="125">
        <f t="shared" si="50"/>
        <v>3617445</v>
      </c>
      <c r="FN29" s="125">
        <v>141034</v>
      </c>
      <c r="FO29" s="125">
        <v>0</v>
      </c>
      <c r="FP29" s="128">
        <v>0</v>
      </c>
      <c r="FQ29" s="125">
        <v>2181908</v>
      </c>
      <c r="FR29" s="125">
        <v>0</v>
      </c>
      <c r="FS29" s="125">
        <f t="shared" si="76"/>
        <v>2181908</v>
      </c>
      <c r="FT29" s="125">
        <v>282068</v>
      </c>
      <c r="FU29" s="125">
        <v>0</v>
      </c>
      <c r="FV29" s="128">
        <v>0</v>
      </c>
      <c r="FW29" s="125">
        <v>2181908</v>
      </c>
      <c r="FX29" s="125">
        <v>0</v>
      </c>
      <c r="FY29" s="125">
        <f t="shared" si="52"/>
        <v>2181908</v>
      </c>
      <c r="FZ29" s="125">
        <v>141034</v>
      </c>
      <c r="GA29" s="125">
        <v>0</v>
      </c>
      <c r="GB29" s="128">
        <v>0</v>
      </c>
      <c r="GC29" s="125">
        <v>2127093</v>
      </c>
      <c r="GD29" s="125">
        <v>245</v>
      </c>
      <c r="GE29" s="125">
        <f t="shared" si="78"/>
        <v>2127338</v>
      </c>
      <c r="GF29" s="125">
        <v>4255338</v>
      </c>
      <c r="GG29" s="125">
        <v>54815</v>
      </c>
      <c r="GH29" s="127">
        <v>0</v>
      </c>
      <c r="GI29" s="125">
        <v>0</v>
      </c>
      <c r="GJ29" s="125">
        <v>0</v>
      </c>
      <c r="GK29" s="125">
        <f t="shared" si="80"/>
        <v>0</v>
      </c>
      <c r="GL29" s="125">
        <v>0</v>
      </c>
      <c r="GM29" s="125">
        <v>0</v>
      </c>
      <c r="GN29" s="128">
        <v>0</v>
      </c>
      <c r="GO29" s="125">
        <v>0</v>
      </c>
      <c r="GP29" s="125">
        <v>0</v>
      </c>
      <c r="GQ29" s="125">
        <f t="shared" si="81"/>
        <v>0</v>
      </c>
      <c r="GR29" s="125">
        <v>0</v>
      </c>
      <c r="GS29" s="125">
        <v>0</v>
      </c>
      <c r="GT29" s="128">
        <v>0</v>
      </c>
      <c r="GU29" s="125">
        <v>0</v>
      </c>
      <c r="GV29" s="125">
        <v>0</v>
      </c>
      <c r="GW29" s="125">
        <f t="shared" si="66"/>
        <v>0</v>
      </c>
      <c r="GX29" s="125">
        <v>0</v>
      </c>
      <c r="GY29" s="125">
        <v>0</v>
      </c>
      <c r="GZ29" s="128">
        <v>0</v>
      </c>
      <c r="HA29" s="125">
        <v>0</v>
      </c>
      <c r="HB29" s="125">
        <v>0</v>
      </c>
      <c r="HC29" s="125">
        <f t="shared" si="82"/>
        <v>0</v>
      </c>
      <c r="HD29" s="125">
        <v>0</v>
      </c>
      <c r="HE29" s="125">
        <v>0</v>
      </c>
      <c r="HF29" s="126">
        <v>0</v>
      </c>
      <c r="HG29" s="125">
        <v>0</v>
      </c>
      <c r="HH29" s="125">
        <v>0</v>
      </c>
      <c r="HI29" s="125">
        <f t="shared" si="74"/>
        <v>0</v>
      </c>
      <c r="HJ29" s="125">
        <v>0</v>
      </c>
      <c r="HK29" s="125">
        <v>494851</v>
      </c>
      <c r="HL29" s="125">
        <v>0</v>
      </c>
      <c r="HM29" s="165" t="s">
        <v>115</v>
      </c>
      <c r="HN29" s="140" t="s">
        <v>133</v>
      </c>
      <c r="HO29" s="17"/>
    </row>
    <row r="30" spans="1:223" ht="17.100000000000001" customHeight="1" x14ac:dyDescent="0.15">
      <c r="A30" s="41" t="s">
        <v>349</v>
      </c>
      <c r="B30" s="37" t="s">
        <v>27</v>
      </c>
      <c r="C30" s="46">
        <v>119182130</v>
      </c>
      <c r="D30" s="75">
        <v>58107231</v>
      </c>
      <c r="E30" s="124">
        <v>116612408</v>
      </c>
      <c r="F30" s="125">
        <v>2752354</v>
      </c>
      <c r="G30" s="125">
        <f t="shared" si="29"/>
        <v>119364762</v>
      </c>
      <c r="H30" s="125">
        <v>0</v>
      </c>
      <c r="I30" s="125">
        <v>0</v>
      </c>
      <c r="J30" s="128">
        <v>0</v>
      </c>
      <c r="K30" s="125">
        <v>76211269</v>
      </c>
      <c r="L30" s="125">
        <v>2954236</v>
      </c>
      <c r="M30" s="125">
        <f t="shared" si="30"/>
        <v>79165505</v>
      </c>
      <c r="N30" s="125">
        <v>2639647</v>
      </c>
      <c r="O30" s="125">
        <v>0</v>
      </c>
      <c r="P30" s="128">
        <v>0</v>
      </c>
      <c r="Q30" s="125">
        <v>78193510</v>
      </c>
      <c r="R30" s="125">
        <v>3667598</v>
      </c>
      <c r="S30" s="125">
        <f t="shared" si="31"/>
        <v>81861108</v>
      </c>
      <c r="T30" s="125">
        <v>4640629</v>
      </c>
      <c r="U30" s="125">
        <v>0</v>
      </c>
      <c r="V30" s="128">
        <v>0</v>
      </c>
      <c r="W30" s="125">
        <v>74671083</v>
      </c>
      <c r="X30" s="125">
        <v>2756343</v>
      </c>
      <c r="Y30" s="125">
        <f t="shared" si="32"/>
        <v>77427426</v>
      </c>
      <c r="Z30" s="125">
        <v>7651222</v>
      </c>
      <c r="AA30" s="125">
        <v>0</v>
      </c>
      <c r="AB30" s="128">
        <v>0</v>
      </c>
      <c r="AC30" s="125">
        <v>85886119</v>
      </c>
      <c r="AD30" s="125">
        <v>0</v>
      </c>
      <c r="AE30" s="125">
        <f t="shared" si="33"/>
        <v>85886119</v>
      </c>
      <c r="AF30" s="125">
        <v>10499146</v>
      </c>
      <c r="AG30" s="125">
        <v>0</v>
      </c>
      <c r="AH30" s="128">
        <v>0</v>
      </c>
      <c r="AI30" s="125">
        <v>66330176</v>
      </c>
      <c r="AJ30" s="125">
        <v>0</v>
      </c>
      <c r="AK30" s="125">
        <f t="shared" si="54"/>
        <v>66330176</v>
      </c>
      <c r="AL30" s="125">
        <v>10499146</v>
      </c>
      <c r="AM30" s="125">
        <v>0</v>
      </c>
      <c r="AN30" s="128">
        <v>0</v>
      </c>
      <c r="AO30" s="125">
        <v>66332433</v>
      </c>
      <c r="AP30" s="125">
        <v>0</v>
      </c>
      <c r="AQ30" s="125">
        <f t="shared" si="34"/>
        <v>66332433</v>
      </c>
      <c r="AR30" s="125">
        <v>10499146</v>
      </c>
      <c r="AS30" s="125">
        <v>0</v>
      </c>
      <c r="AT30" s="128">
        <v>0</v>
      </c>
      <c r="AU30" s="125">
        <v>28249726</v>
      </c>
      <c r="AV30" s="125">
        <v>0</v>
      </c>
      <c r="AW30" s="125">
        <f t="shared" si="70"/>
        <v>28249726</v>
      </c>
      <c r="AX30" s="125">
        <v>48478397</v>
      </c>
      <c r="AY30" s="125">
        <v>0</v>
      </c>
      <c r="AZ30" s="127">
        <v>0</v>
      </c>
      <c r="BA30" s="124" t="s">
        <v>81</v>
      </c>
      <c r="BB30" s="124" t="s">
        <v>81</v>
      </c>
      <c r="BC30" s="125" t="s">
        <v>81</v>
      </c>
      <c r="BD30" s="125" t="s">
        <v>81</v>
      </c>
      <c r="BE30" s="125" t="s">
        <v>81</v>
      </c>
      <c r="BF30" s="126" t="s">
        <v>81</v>
      </c>
      <c r="BG30" s="125">
        <v>0</v>
      </c>
      <c r="BH30" s="125">
        <v>110000</v>
      </c>
      <c r="BI30" s="125">
        <f t="shared" si="36"/>
        <v>110000</v>
      </c>
      <c r="BJ30" s="125">
        <v>0</v>
      </c>
      <c r="BK30" s="125">
        <v>0</v>
      </c>
      <c r="BL30" s="128">
        <v>0</v>
      </c>
      <c r="BM30" s="125">
        <v>0</v>
      </c>
      <c r="BN30" s="125">
        <v>248729</v>
      </c>
      <c r="BO30" s="125">
        <f t="shared" si="37"/>
        <v>248729</v>
      </c>
      <c r="BP30" s="125">
        <v>103271</v>
      </c>
      <c r="BQ30" s="125">
        <v>0</v>
      </c>
      <c r="BR30" s="128">
        <v>0</v>
      </c>
      <c r="BS30" s="125">
        <v>0</v>
      </c>
      <c r="BT30" s="125">
        <v>33858</v>
      </c>
      <c r="BU30" s="125">
        <f t="shared" si="38"/>
        <v>33858</v>
      </c>
      <c r="BV30" s="125">
        <v>582871</v>
      </c>
      <c r="BW30" s="125">
        <v>0</v>
      </c>
      <c r="BX30" s="128">
        <v>0</v>
      </c>
      <c r="BY30" s="125">
        <v>0</v>
      </c>
      <c r="BZ30" s="125">
        <v>7761</v>
      </c>
      <c r="CA30" s="125">
        <f t="shared" si="39"/>
        <v>7761</v>
      </c>
      <c r="CB30" s="125">
        <v>794451</v>
      </c>
      <c r="CC30" s="125">
        <v>0</v>
      </c>
      <c r="CD30" s="128">
        <v>0</v>
      </c>
      <c r="CE30" s="125">
        <v>0</v>
      </c>
      <c r="CF30" s="125">
        <v>264246</v>
      </c>
      <c r="CG30" s="125">
        <f t="shared" si="40"/>
        <v>264246</v>
      </c>
      <c r="CH30" s="125">
        <v>848191</v>
      </c>
      <c r="CI30" s="125">
        <v>0</v>
      </c>
      <c r="CJ30" s="128">
        <v>0</v>
      </c>
      <c r="CK30" s="125">
        <v>322904</v>
      </c>
      <c r="CL30" s="125">
        <v>16107</v>
      </c>
      <c r="CM30" s="125">
        <f t="shared" si="41"/>
        <v>339011</v>
      </c>
      <c r="CN30" s="125">
        <v>848191</v>
      </c>
      <c r="CO30" s="125">
        <v>0</v>
      </c>
      <c r="CP30" s="128">
        <v>0</v>
      </c>
      <c r="CQ30" s="125">
        <v>322904</v>
      </c>
      <c r="CR30" s="125">
        <v>21550</v>
      </c>
      <c r="CS30" s="125">
        <f t="shared" si="42"/>
        <v>344454</v>
      </c>
      <c r="CT30" s="125">
        <v>848191</v>
      </c>
      <c r="CU30" s="125">
        <v>0</v>
      </c>
      <c r="CV30" s="128">
        <v>0</v>
      </c>
      <c r="CW30" s="125">
        <v>0</v>
      </c>
      <c r="CX30" s="125">
        <v>21550</v>
      </c>
      <c r="CY30" s="125">
        <f t="shared" si="55"/>
        <v>21550</v>
      </c>
      <c r="CZ30" s="125">
        <v>1251640</v>
      </c>
      <c r="DA30" s="125">
        <v>0</v>
      </c>
      <c r="DB30" s="127">
        <v>0</v>
      </c>
      <c r="DC30" s="125">
        <v>0</v>
      </c>
      <c r="DD30" s="125">
        <v>21550</v>
      </c>
      <c r="DE30" s="125">
        <f t="shared" si="59"/>
        <v>21550</v>
      </c>
      <c r="DF30" s="125">
        <v>1251640</v>
      </c>
      <c r="DG30" s="125">
        <v>0</v>
      </c>
      <c r="DH30" s="127">
        <v>0</v>
      </c>
      <c r="DI30" s="125" t="s">
        <v>81</v>
      </c>
      <c r="DJ30" s="125" t="s">
        <v>81</v>
      </c>
      <c r="DK30" s="125" t="s">
        <v>81</v>
      </c>
      <c r="DL30" s="125" t="s">
        <v>81</v>
      </c>
      <c r="DM30" s="125" t="s">
        <v>81</v>
      </c>
      <c r="DN30" s="127" t="s">
        <v>81</v>
      </c>
      <c r="DO30" s="197">
        <v>0</v>
      </c>
      <c r="DP30" s="197">
        <v>0</v>
      </c>
      <c r="DQ30" s="197">
        <f t="shared" si="61"/>
        <v>0</v>
      </c>
      <c r="DR30" s="197">
        <v>1251640</v>
      </c>
      <c r="DS30" s="197">
        <v>0</v>
      </c>
      <c r="DT30" s="198">
        <v>0</v>
      </c>
      <c r="DU30" s="197" t="s">
        <v>81</v>
      </c>
      <c r="DV30" s="197" t="s">
        <v>81</v>
      </c>
      <c r="DW30" s="197" t="s">
        <v>81</v>
      </c>
      <c r="DX30" s="197" t="s">
        <v>81</v>
      </c>
      <c r="DY30" s="197" t="s">
        <v>81</v>
      </c>
      <c r="DZ30" s="198" t="s">
        <v>81</v>
      </c>
      <c r="EA30" s="197" t="s">
        <v>81</v>
      </c>
      <c r="EB30" s="197" t="s">
        <v>81</v>
      </c>
      <c r="EC30" s="197" t="s">
        <v>81</v>
      </c>
      <c r="ED30" s="197" t="s">
        <v>81</v>
      </c>
      <c r="EE30" s="197" t="s">
        <v>81</v>
      </c>
      <c r="EF30" s="198" t="s">
        <v>81</v>
      </c>
      <c r="EG30" s="197" t="s">
        <v>81</v>
      </c>
      <c r="EH30" s="197" t="s">
        <v>81</v>
      </c>
      <c r="EI30" s="197" t="s">
        <v>81</v>
      </c>
      <c r="EJ30" s="197" t="s">
        <v>81</v>
      </c>
      <c r="EK30" s="197" t="s">
        <v>81</v>
      </c>
      <c r="EL30" s="198" t="s">
        <v>81</v>
      </c>
      <c r="EM30" s="197">
        <v>0</v>
      </c>
      <c r="EN30" s="125">
        <v>0</v>
      </c>
      <c r="EO30" s="125">
        <f t="shared" si="71"/>
        <v>0</v>
      </c>
      <c r="EP30" s="125">
        <v>0</v>
      </c>
      <c r="EQ30" s="125">
        <v>0</v>
      </c>
      <c r="ER30" s="128">
        <v>0</v>
      </c>
      <c r="ES30" s="125">
        <v>0</v>
      </c>
      <c r="ET30" s="125">
        <v>0</v>
      </c>
      <c r="EU30" s="125">
        <f t="shared" si="10"/>
        <v>0</v>
      </c>
      <c r="EV30" s="125">
        <v>0</v>
      </c>
      <c r="EW30" s="125">
        <v>0</v>
      </c>
      <c r="EX30" s="128">
        <v>0</v>
      </c>
      <c r="EY30" s="125">
        <v>0</v>
      </c>
      <c r="EZ30" s="125">
        <v>0</v>
      </c>
      <c r="FA30" s="125">
        <f t="shared" si="48"/>
        <v>0</v>
      </c>
      <c r="FB30" s="125">
        <v>9215</v>
      </c>
      <c r="FC30" s="125">
        <v>0</v>
      </c>
      <c r="FD30" s="128">
        <v>0</v>
      </c>
      <c r="FE30" s="125">
        <v>0</v>
      </c>
      <c r="FF30" s="125">
        <v>8299</v>
      </c>
      <c r="FG30" s="125">
        <f t="shared" si="49"/>
        <v>8299</v>
      </c>
      <c r="FH30" s="125">
        <v>27222</v>
      </c>
      <c r="FI30" s="125">
        <v>0</v>
      </c>
      <c r="FJ30" s="128">
        <v>0</v>
      </c>
      <c r="FK30" s="125">
        <v>0</v>
      </c>
      <c r="FL30" s="125">
        <v>42907</v>
      </c>
      <c r="FM30" s="125">
        <f t="shared" si="50"/>
        <v>42907</v>
      </c>
      <c r="FN30" s="125">
        <v>49013</v>
      </c>
      <c r="FO30" s="125">
        <v>0</v>
      </c>
      <c r="FP30" s="128">
        <v>0</v>
      </c>
      <c r="FQ30" s="125">
        <v>418607</v>
      </c>
      <c r="FR30" s="125">
        <v>5324</v>
      </c>
      <c r="FS30" s="125">
        <f t="shared" si="76"/>
        <v>423931</v>
      </c>
      <c r="FT30" s="125">
        <v>49013</v>
      </c>
      <c r="FU30" s="125">
        <v>0</v>
      </c>
      <c r="FV30" s="128">
        <v>0</v>
      </c>
      <c r="FW30" s="125">
        <v>418607</v>
      </c>
      <c r="FX30" s="125">
        <v>5317</v>
      </c>
      <c r="FY30" s="125">
        <f t="shared" si="52"/>
        <v>423924</v>
      </c>
      <c r="FZ30" s="125">
        <v>49013</v>
      </c>
      <c r="GA30" s="125">
        <v>0</v>
      </c>
      <c r="GB30" s="128">
        <v>0</v>
      </c>
      <c r="GC30" s="125">
        <v>0</v>
      </c>
      <c r="GD30" s="125">
        <v>5317</v>
      </c>
      <c r="GE30" s="125">
        <f t="shared" si="78"/>
        <v>5317</v>
      </c>
      <c r="GF30" s="125">
        <v>490531</v>
      </c>
      <c r="GG30" s="125">
        <v>0</v>
      </c>
      <c r="GH30" s="127">
        <v>0</v>
      </c>
      <c r="GI30" s="125">
        <v>0</v>
      </c>
      <c r="GJ30" s="125">
        <v>0</v>
      </c>
      <c r="GK30" s="125">
        <f t="shared" si="80"/>
        <v>0</v>
      </c>
      <c r="GL30" s="125">
        <v>0</v>
      </c>
      <c r="GM30" s="125">
        <v>0</v>
      </c>
      <c r="GN30" s="128">
        <v>0</v>
      </c>
      <c r="GO30" s="125">
        <v>0</v>
      </c>
      <c r="GP30" s="125">
        <v>0</v>
      </c>
      <c r="GQ30" s="125">
        <f t="shared" si="81"/>
        <v>0</v>
      </c>
      <c r="GR30" s="125">
        <v>0</v>
      </c>
      <c r="GS30" s="125">
        <v>0</v>
      </c>
      <c r="GT30" s="128">
        <v>0</v>
      </c>
      <c r="GU30" s="125">
        <v>0</v>
      </c>
      <c r="GV30" s="125">
        <v>0</v>
      </c>
      <c r="GW30" s="125">
        <f t="shared" si="66"/>
        <v>0</v>
      </c>
      <c r="GX30" s="125">
        <v>0</v>
      </c>
      <c r="GY30" s="125">
        <v>0</v>
      </c>
      <c r="GZ30" s="128">
        <v>0</v>
      </c>
      <c r="HA30" s="125">
        <v>0</v>
      </c>
      <c r="HB30" s="125">
        <v>0</v>
      </c>
      <c r="HC30" s="125">
        <f t="shared" si="82"/>
        <v>0</v>
      </c>
      <c r="HD30" s="125">
        <v>0</v>
      </c>
      <c r="HE30" s="125">
        <v>0</v>
      </c>
      <c r="HF30" s="126">
        <v>0</v>
      </c>
      <c r="HG30" s="125">
        <v>0</v>
      </c>
      <c r="HH30" s="125">
        <v>0</v>
      </c>
      <c r="HI30" s="125">
        <f t="shared" si="74"/>
        <v>0</v>
      </c>
      <c r="HJ30" s="125">
        <v>6233333</v>
      </c>
      <c r="HK30" s="125">
        <v>6224420</v>
      </c>
      <c r="HL30" s="125">
        <v>0</v>
      </c>
      <c r="HM30" s="165"/>
      <c r="HN30" s="47"/>
      <c r="HO30" s="17"/>
    </row>
    <row r="31" spans="1:223" ht="17.100000000000001" customHeight="1" x14ac:dyDescent="0.15">
      <c r="A31" s="41" t="s">
        <v>349</v>
      </c>
      <c r="B31" s="37" t="s">
        <v>28</v>
      </c>
      <c r="C31" s="46">
        <v>93628593</v>
      </c>
      <c r="D31" s="75">
        <v>84265734</v>
      </c>
      <c r="E31" s="124">
        <v>85498165</v>
      </c>
      <c r="F31" s="125">
        <v>7930263</v>
      </c>
      <c r="G31" s="125">
        <f t="shared" si="29"/>
        <v>93428428</v>
      </c>
      <c r="H31" s="125">
        <v>0</v>
      </c>
      <c r="I31" s="125">
        <v>0</v>
      </c>
      <c r="J31" s="128">
        <v>0</v>
      </c>
      <c r="K31" s="125">
        <v>77199873</v>
      </c>
      <c r="L31" s="125">
        <v>7433031</v>
      </c>
      <c r="M31" s="125">
        <f t="shared" si="30"/>
        <v>84632904</v>
      </c>
      <c r="N31" s="125">
        <v>8062990</v>
      </c>
      <c r="O31" s="125">
        <v>0</v>
      </c>
      <c r="P31" s="128">
        <v>0</v>
      </c>
      <c r="Q31" s="125">
        <v>68978470</v>
      </c>
      <c r="R31" s="125">
        <v>7428213</v>
      </c>
      <c r="S31" s="125">
        <f t="shared" si="31"/>
        <v>76406683</v>
      </c>
      <c r="T31" s="125">
        <v>15595572</v>
      </c>
      <c r="U31" s="125">
        <v>0</v>
      </c>
      <c r="V31" s="128">
        <v>0</v>
      </c>
      <c r="W31" s="125">
        <v>60769496</v>
      </c>
      <c r="X31" s="125">
        <v>7886543</v>
      </c>
      <c r="Y31" s="125">
        <f t="shared" si="32"/>
        <v>68656039</v>
      </c>
      <c r="Z31" s="125">
        <v>23221951</v>
      </c>
      <c r="AA31" s="125">
        <v>0</v>
      </c>
      <c r="AB31" s="128">
        <v>0</v>
      </c>
      <c r="AC31" s="125">
        <v>56751275</v>
      </c>
      <c r="AD31" s="125">
        <v>0</v>
      </c>
      <c r="AE31" s="125">
        <f t="shared" si="33"/>
        <v>56751275</v>
      </c>
      <c r="AF31" s="125">
        <v>30425764</v>
      </c>
      <c r="AG31" s="125">
        <v>0</v>
      </c>
      <c r="AH31" s="128">
        <v>0</v>
      </c>
      <c r="AI31" s="125">
        <v>56552560</v>
      </c>
      <c r="AJ31" s="125">
        <v>0</v>
      </c>
      <c r="AK31" s="125">
        <f t="shared" si="54"/>
        <v>56552560</v>
      </c>
      <c r="AL31" s="125">
        <v>30425764</v>
      </c>
      <c r="AM31" s="125">
        <v>0</v>
      </c>
      <c r="AN31" s="128">
        <v>0</v>
      </c>
      <c r="AO31" s="125">
        <v>56552560</v>
      </c>
      <c r="AP31" s="125">
        <v>0</v>
      </c>
      <c r="AQ31" s="125">
        <f t="shared" si="34"/>
        <v>56552560</v>
      </c>
      <c r="AR31" s="125">
        <v>30425764</v>
      </c>
      <c r="AS31" s="125">
        <v>0</v>
      </c>
      <c r="AT31" s="128">
        <v>0</v>
      </c>
      <c r="AU31" s="125">
        <v>1248230</v>
      </c>
      <c r="AV31" s="125">
        <v>0</v>
      </c>
      <c r="AW31" s="125">
        <f t="shared" si="70"/>
        <v>1248230</v>
      </c>
      <c r="AX31" s="125">
        <v>85504459</v>
      </c>
      <c r="AY31" s="125">
        <v>0</v>
      </c>
      <c r="AZ31" s="127">
        <v>0</v>
      </c>
      <c r="BA31" s="124" t="s">
        <v>81</v>
      </c>
      <c r="BB31" s="124" t="s">
        <v>81</v>
      </c>
      <c r="BC31" s="125" t="s">
        <v>81</v>
      </c>
      <c r="BD31" s="125" t="s">
        <v>81</v>
      </c>
      <c r="BE31" s="125" t="s">
        <v>81</v>
      </c>
      <c r="BF31" s="126" t="s">
        <v>81</v>
      </c>
      <c r="BG31" s="125">
        <v>0</v>
      </c>
      <c r="BH31" s="125">
        <v>387734</v>
      </c>
      <c r="BI31" s="125">
        <f t="shared" si="36"/>
        <v>387734</v>
      </c>
      <c r="BJ31" s="125">
        <v>0</v>
      </c>
      <c r="BK31" s="125">
        <v>0</v>
      </c>
      <c r="BL31" s="128">
        <v>0</v>
      </c>
      <c r="BM31" s="125">
        <v>0</v>
      </c>
      <c r="BN31" s="125">
        <v>408088</v>
      </c>
      <c r="BO31" s="125">
        <f t="shared" si="37"/>
        <v>408088</v>
      </c>
      <c r="BP31" s="125">
        <v>797115</v>
      </c>
      <c r="BQ31" s="125">
        <v>0</v>
      </c>
      <c r="BR31" s="128">
        <v>0</v>
      </c>
      <c r="BS31" s="125">
        <v>0</v>
      </c>
      <c r="BT31" s="125">
        <v>147048</v>
      </c>
      <c r="BU31" s="125">
        <f t="shared" si="38"/>
        <v>147048</v>
      </c>
      <c r="BV31" s="125">
        <v>1165067</v>
      </c>
      <c r="BW31" s="125">
        <v>0</v>
      </c>
      <c r="BX31" s="128">
        <v>0</v>
      </c>
      <c r="BY31" s="125">
        <v>0</v>
      </c>
      <c r="BZ31" s="125">
        <v>175237</v>
      </c>
      <c r="CA31" s="125">
        <f t="shared" si="39"/>
        <v>175237</v>
      </c>
      <c r="CB31" s="125">
        <v>1286367</v>
      </c>
      <c r="CC31" s="125">
        <v>0</v>
      </c>
      <c r="CD31" s="128">
        <v>0</v>
      </c>
      <c r="CE31" s="125">
        <v>0</v>
      </c>
      <c r="CF31" s="125">
        <v>14561</v>
      </c>
      <c r="CG31" s="125">
        <f t="shared" si="40"/>
        <v>14561</v>
      </c>
      <c r="CH31" s="125">
        <v>1452130</v>
      </c>
      <c r="CI31" s="125">
        <v>0</v>
      </c>
      <c r="CJ31" s="128">
        <v>0</v>
      </c>
      <c r="CK31" s="125">
        <v>69386</v>
      </c>
      <c r="CL31" s="125">
        <v>23</v>
      </c>
      <c r="CM31" s="125">
        <f t="shared" si="41"/>
        <v>69409</v>
      </c>
      <c r="CN31" s="125">
        <v>1452130</v>
      </c>
      <c r="CO31" s="125">
        <v>0</v>
      </c>
      <c r="CP31" s="128">
        <v>0</v>
      </c>
      <c r="CQ31" s="125">
        <v>69386</v>
      </c>
      <c r="CR31" s="125">
        <v>23</v>
      </c>
      <c r="CS31" s="125">
        <f t="shared" si="42"/>
        <v>69409</v>
      </c>
      <c r="CT31" s="125">
        <v>1452130</v>
      </c>
      <c r="CU31" s="125">
        <v>0</v>
      </c>
      <c r="CV31" s="128">
        <v>0</v>
      </c>
      <c r="CW31" s="125">
        <v>0</v>
      </c>
      <c r="CX31" s="125">
        <v>0</v>
      </c>
      <c r="CY31" s="125">
        <f t="shared" si="55"/>
        <v>0</v>
      </c>
      <c r="CZ31" s="125">
        <v>1742348</v>
      </c>
      <c r="DA31" s="125">
        <v>0</v>
      </c>
      <c r="DB31" s="127">
        <v>23</v>
      </c>
      <c r="DC31" s="125">
        <v>0</v>
      </c>
      <c r="DD31" s="125">
        <v>0</v>
      </c>
      <c r="DE31" s="125">
        <f t="shared" si="59"/>
        <v>0</v>
      </c>
      <c r="DF31" s="125">
        <v>1742348</v>
      </c>
      <c r="DG31" s="125">
        <v>0</v>
      </c>
      <c r="DH31" s="127">
        <v>23</v>
      </c>
      <c r="DI31" s="125" t="s">
        <v>81</v>
      </c>
      <c r="DJ31" s="125" t="s">
        <v>81</v>
      </c>
      <c r="DK31" s="125" t="s">
        <v>81</v>
      </c>
      <c r="DL31" s="125" t="s">
        <v>81</v>
      </c>
      <c r="DM31" s="125" t="s">
        <v>81</v>
      </c>
      <c r="DN31" s="127" t="s">
        <v>81</v>
      </c>
      <c r="DO31" s="197" t="s">
        <v>81</v>
      </c>
      <c r="DP31" s="197" t="s">
        <v>81</v>
      </c>
      <c r="DQ31" s="197" t="s">
        <v>81</v>
      </c>
      <c r="DR31" s="197" t="s">
        <v>81</v>
      </c>
      <c r="DS31" s="197" t="s">
        <v>81</v>
      </c>
      <c r="DT31" s="198" t="s">
        <v>81</v>
      </c>
      <c r="DU31" s="197" t="s">
        <v>81</v>
      </c>
      <c r="DV31" s="197" t="s">
        <v>81</v>
      </c>
      <c r="DW31" s="197" t="s">
        <v>81</v>
      </c>
      <c r="DX31" s="197" t="s">
        <v>81</v>
      </c>
      <c r="DY31" s="197" t="s">
        <v>81</v>
      </c>
      <c r="DZ31" s="198" t="s">
        <v>81</v>
      </c>
      <c r="EA31" s="197" t="s">
        <v>81</v>
      </c>
      <c r="EB31" s="197" t="s">
        <v>81</v>
      </c>
      <c r="EC31" s="197" t="s">
        <v>81</v>
      </c>
      <c r="ED31" s="197" t="s">
        <v>81</v>
      </c>
      <c r="EE31" s="197" t="s">
        <v>81</v>
      </c>
      <c r="EF31" s="198" t="s">
        <v>81</v>
      </c>
      <c r="EG31" s="197" t="s">
        <v>81</v>
      </c>
      <c r="EH31" s="197" t="s">
        <v>81</v>
      </c>
      <c r="EI31" s="197" t="s">
        <v>81</v>
      </c>
      <c r="EJ31" s="197" t="s">
        <v>81</v>
      </c>
      <c r="EK31" s="197" t="s">
        <v>81</v>
      </c>
      <c r="EL31" s="198" t="s">
        <v>81</v>
      </c>
      <c r="EM31" s="197">
        <v>0</v>
      </c>
      <c r="EN31" s="125">
        <v>0</v>
      </c>
      <c r="EO31" s="125">
        <f t="shared" si="71"/>
        <v>0</v>
      </c>
      <c r="EP31" s="125">
        <v>0</v>
      </c>
      <c r="EQ31" s="125">
        <v>0</v>
      </c>
      <c r="ER31" s="128">
        <v>0</v>
      </c>
      <c r="ES31" s="125">
        <v>0</v>
      </c>
      <c r="ET31" s="125">
        <v>0</v>
      </c>
      <c r="EU31" s="125">
        <f t="shared" si="10"/>
        <v>0</v>
      </c>
      <c r="EV31" s="125">
        <v>0</v>
      </c>
      <c r="EW31" s="125">
        <v>0</v>
      </c>
      <c r="EX31" s="128">
        <v>0</v>
      </c>
      <c r="EY31" s="125">
        <v>0</v>
      </c>
      <c r="EZ31" s="125">
        <v>127005</v>
      </c>
      <c r="FA31" s="125">
        <f t="shared" si="48"/>
        <v>127005</v>
      </c>
      <c r="FB31" s="125">
        <v>169605</v>
      </c>
      <c r="FC31" s="125">
        <v>0</v>
      </c>
      <c r="FD31" s="128">
        <v>0</v>
      </c>
      <c r="FE31" s="125">
        <v>0</v>
      </c>
      <c r="FF31" s="125">
        <v>372163</v>
      </c>
      <c r="FG31" s="125">
        <f t="shared" si="49"/>
        <v>372163</v>
      </c>
      <c r="FH31" s="125">
        <v>548673</v>
      </c>
      <c r="FI31" s="125">
        <v>0</v>
      </c>
      <c r="FJ31" s="128">
        <v>0</v>
      </c>
      <c r="FK31" s="125">
        <v>0</v>
      </c>
      <c r="FL31" s="125">
        <v>242295</v>
      </c>
      <c r="FM31" s="125">
        <f t="shared" si="50"/>
        <v>242295</v>
      </c>
      <c r="FN31" s="125">
        <v>1179854</v>
      </c>
      <c r="FO31" s="125">
        <v>0</v>
      </c>
      <c r="FP31" s="128">
        <v>0</v>
      </c>
      <c r="FQ31" s="125">
        <v>3504144</v>
      </c>
      <c r="FR31" s="125">
        <v>209</v>
      </c>
      <c r="FS31" s="125">
        <f t="shared" si="76"/>
        <v>3504353</v>
      </c>
      <c r="FT31" s="125">
        <v>1179854</v>
      </c>
      <c r="FU31" s="125">
        <v>0</v>
      </c>
      <c r="FV31" s="128">
        <v>0</v>
      </c>
      <c r="FW31" s="125">
        <v>3504144</v>
      </c>
      <c r="FX31" s="125">
        <v>1</v>
      </c>
      <c r="FY31" s="125">
        <f t="shared" si="52"/>
        <v>3504145</v>
      </c>
      <c r="FZ31" s="125">
        <v>1179854</v>
      </c>
      <c r="GA31" s="125">
        <v>0</v>
      </c>
      <c r="GB31" s="128">
        <v>0</v>
      </c>
      <c r="GC31" s="125">
        <v>0</v>
      </c>
      <c r="GD31" s="125">
        <v>0</v>
      </c>
      <c r="GE31" s="125">
        <f t="shared" si="78"/>
        <v>0</v>
      </c>
      <c r="GF31" s="125">
        <v>4695634</v>
      </c>
      <c r="GG31" s="125">
        <v>0</v>
      </c>
      <c r="GH31" s="127">
        <v>1</v>
      </c>
      <c r="GI31" s="125">
        <v>0</v>
      </c>
      <c r="GJ31" s="125">
        <v>0</v>
      </c>
      <c r="GK31" s="125">
        <f t="shared" si="80"/>
        <v>0</v>
      </c>
      <c r="GL31" s="125">
        <v>0</v>
      </c>
      <c r="GM31" s="125">
        <v>0</v>
      </c>
      <c r="GN31" s="128">
        <v>0</v>
      </c>
      <c r="GO31" s="125">
        <v>0</v>
      </c>
      <c r="GP31" s="125">
        <v>0</v>
      </c>
      <c r="GQ31" s="125">
        <f t="shared" si="81"/>
        <v>0</v>
      </c>
      <c r="GR31" s="125">
        <v>0</v>
      </c>
      <c r="GS31" s="125">
        <v>0</v>
      </c>
      <c r="GT31" s="128">
        <v>0</v>
      </c>
      <c r="GU31" s="125">
        <v>0</v>
      </c>
      <c r="GV31" s="125">
        <v>0</v>
      </c>
      <c r="GW31" s="125">
        <f t="shared" si="66"/>
        <v>0</v>
      </c>
      <c r="GX31" s="125">
        <v>0</v>
      </c>
      <c r="GY31" s="125">
        <v>0</v>
      </c>
      <c r="GZ31" s="128">
        <v>0</v>
      </c>
      <c r="HA31" s="125">
        <v>0</v>
      </c>
      <c r="HB31" s="125">
        <v>0</v>
      </c>
      <c r="HC31" s="125">
        <f t="shared" si="82"/>
        <v>0</v>
      </c>
      <c r="HD31" s="125">
        <v>0</v>
      </c>
      <c r="HE31" s="125">
        <v>0</v>
      </c>
      <c r="HF31" s="126">
        <v>0</v>
      </c>
      <c r="HG31" s="125">
        <v>0</v>
      </c>
      <c r="HH31" s="125">
        <v>0</v>
      </c>
      <c r="HI31" s="125">
        <f t="shared" si="74"/>
        <v>0</v>
      </c>
      <c r="HJ31" s="125">
        <v>6600000</v>
      </c>
      <c r="HK31" s="125">
        <v>1297750</v>
      </c>
      <c r="HL31" s="125">
        <v>0</v>
      </c>
      <c r="HM31" s="165" t="s">
        <v>111</v>
      </c>
      <c r="HN31" s="163" t="s">
        <v>318</v>
      </c>
      <c r="HO31" s="17"/>
    </row>
    <row r="32" spans="1:223" ht="16.5" customHeight="1" x14ac:dyDescent="0.15">
      <c r="A32" s="42" t="s">
        <v>137</v>
      </c>
      <c r="B32" s="38" t="s">
        <v>266</v>
      </c>
      <c r="C32" s="46">
        <v>16617095319</v>
      </c>
      <c r="D32" s="75">
        <v>10951193450</v>
      </c>
      <c r="E32" s="124">
        <v>16617095319</v>
      </c>
      <c r="F32" s="125">
        <v>0</v>
      </c>
      <c r="G32" s="125">
        <f t="shared" si="29"/>
        <v>16617095319</v>
      </c>
      <c r="H32" s="125">
        <v>0</v>
      </c>
      <c r="I32" s="125">
        <v>0</v>
      </c>
      <c r="J32" s="128">
        <v>0</v>
      </c>
      <c r="K32" s="125">
        <v>16617095319</v>
      </c>
      <c r="L32" s="125">
        <v>0</v>
      </c>
      <c r="M32" s="125">
        <f t="shared" si="30"/>
        <v>16617095319</v>
      </c>
      <c r="N32" s="125">
        <v>0</v>
      </c>
      <c r="O32" s="125">
        <v>0</v>
      </c>
      <c r="P32" s="128">
        <v>0</v>
      </c>
      <c r="Q32" s="125">
        <v>16587095319</v>
      </c>
      <c r="R32" s="125">
        <v>25793601</v>
      </c>
      <c r="S32" s="125">
        <f t="shared" si="31"/>
        <v>16612888920</v>
      </c>
      <c r="T32" s="125">
        <v>0</v>
      </c>
      <c r="U32" s="125">
        <v>0</v>
      </c>
      <c r="V32" s="128">
        <v>0</v>
      </c>
      <c r="W32" s="125">
        <v>16497081029</v>
      </c>
      <c r="X32" s="125">
        <v>65426860</v>
      </c>
      <c r="Y32" s="125">
        <f t="shared" si="32"/>
        <v>16562507889</v>
      </c>
      <c r="Z32" s="125">
        <v>0</v>
      </c>
      <c r="AA32" s="125">
        <v>26607307</v>
      </c>
      <c r="AB32" s="128">
        <v>0</v>
      </c>
      <c r="AC32" s="125">
        <v>16290488012</v>
      </c>
      <c r="AD32" s="125">
        <v>60573149</v>
      </c>
      <c r="AE32" s="125">
        <f t="shared" si="33"/>
        <v>16351061161</v>
      </c>
      <c r="AF32" s="125">
        <v>0</v>
      </c>
      <c r="AG32" s="125">
        <v>26607307</v>
      </c>
      <c r="AH32" s="128">
        <v>0</v>
      </c>
      <c r="AI32" s="125">
        <v>16497081029</v>
      </c>
      <c r="AJ32" s="125">
        <v>65426860</v>
      </c>
      <c r="AK32" s="125">
        <f t="shared" si="54"/>
        <v>16562507889</v>
      </c>
      <c r="AL32" s="125">
        <v>0</v>
      </c>
      <c r="AM32" s="125">
        <v>26607307</v>
      </c>
      <c r="AN32" s="128">
        <v>0</v>
      </c>
      <c r="AO32" s="125">
        <v>16276694776</v>
      </c>
      <c r="AP32" s="125">
        <v>52655346</v>
      </c>
      <c r="AQ32" s="125">
        <f t="shared" si="34"/>
        <v>16329350122</v>
      </c>
      <c r="AR32" s="125">
        <v>0</v>
      </c>
      <c r="AS32" s="125">
        <v>26607307</v>
      </c>
      <c r="AT32" s="128">
        <v>0</v>
      </c>
      <c r="AU32" s="125">
        <v>5089151357</v>
      </c>
      <c r="AV32" s="125">
        <v>52655346</v>
      </c>
      <c r="AW32" s="125">
        <f t="shared" si="70"/>
        <v>5141806703</v>
      </c>
      <c r="AX32" s="125">
        <v>11187543419</v>
      </c>
      <c r="AY32" s="125">
        <v>26607307</v>
      </c>
      <c r="AZ32" s="127">
        <v>0</v>
      </c>
      <c r="BA32" s="124" t="s">
        <v>81</v>
      </c>
      <c r="BB32" s="124" t="s">
        <v>81</v>
      </c>
      <c r="BC32" s="125" t="s">
        <v>81</v>
      </c>
      <c r="BD32" s="125" t="s">
        <v>81</v>
      </c>
      <c r="BE32" s="125" t="s">
        <v>81</v>
      </c>
      <c r="BF32" s="126" t="s">
        <v>81</v>
      </c>
      <c r="BG32" s="125">
        <v>0</v>
      </c>
      <c r="BH32" s="125">
        <v>0</v>
      </c>
      <c r="BI32" s="125">
        <f t="shared" si="36"/>
        <v>0</v>
      </c>
      <c r="BJ32" s="125">
        <v>0</v>
      </c>
      <c r="BK32" s="125">
        <v>0</v>
      </c>
      <c r="BL32" s="128">
        <v>0</v>
      </c>
      <c r="BM32" s="125">
        <v>0</v>
      </c>
      <c r="BN32" s="125">
        <v>0</v>
      </c>
      <c r="BO32" s="125">
        <f t="shared" si="37"/>
        <v>0</v>
      </c>
      <c r="BP32" s="125">
        <v>0</v>
      </c>
      <c r="BQ32" s="125">
        <v>0</v>
      </c>
      <c r="BR32" s="128">
        <v>0</v>
      </c>
      <c r="BS32" s="125">
        <v>0</v>
      </c>
      <c r="BT32" s="125">
        <v>0</v>
      </c>
      <c r="BU32" s="125">
        <f t="shared" si="38"/>
        <v>0</v>
      </c>
      <c r="BV32" s="125">
        <v>0</v>
      </c>
      <c r="BW32" s="125">
        <v>0</v>
      </c>
      <c r="BX32" s="128">
        <v>0</v>
      </c>
      <c r="BY32" s="125">
        <v>0</v>
      </c>
      <c r="BZ32" s="125">
        <v>0</v>
      </c>
      <c r="CA32" s="125">
        <f t="shared" si="39"/>
        <v>0</v>
      </c>
      <c r="CB32" s="125">
        <v>0</v>
      </c>
      <c r="CC32" s="125">
        <v>0</v>
      </c>
      <c r="CD32" s="128">
        <v>0</v>
      </c>
      <c r="CE32" s="125">
        <v>0</v>
      </c>
      <c r="CF32" s="125">
        <v>0</v>
      </c>
      <c r="CG32" s="125">
        <f t="shared" si="40"/>
        <v>0</v>
      </c>
      <c r="CH32" s="125">
        <v>0</v>
      </c>
      <c r="CI32" s="125">
        <v>0</v>
      </c>
      <c r="CJ32" s="128">
        <v>0</v>
      </c>
      <c r="CK32" s="125">
        <v>0</v>
      </c>
      <c r="CL32" s="125">
        <v>0</v>
      </c>
      <c r="CM32" s="125">
        <f t="shared" si="41"/>
        <v>0</v>
      </c>
      <c r="CN32" s="125">
        <v>0</v>
      </c>
      <c r="CO32" s="125">
        <v>0</v>
      </c>
      <c r="CP32" s="128">
        <v>0</v>
      </c>
      <c r="CQ32" s="125">
        <v>0</v>
      </c>
      <c r="CR32" s="125">
        <v>0</v>
      </c>
      <c r="CS32" s="125">
        <f t="shared" si="42"/>
        <v>0</v>
      </c>
      <c r="CT32" s="125">
        <v>0</v>
      </c>
      <c r="CU32" s="125">
        <v>0</v>
      </c>
      <c r="CV32" s="128">
        <v>0</v>
      </c>
      <c r="CW32" s="125">
        <v>0</v>
      </c>
      <c r="CX32" s="125">
        <v>0</v>
      </c>
      <c r="CY32" s="125">
        <f t="shared" si="55"/>
        <v>0</v>
      </c>
      <c r="CZ32" s="125">
        <v>0</v>
      </c>
      <c r="DA32" s="125">
        <v>0</v>
      </c>
      <c r="DB32" s="127">
        <v>0</v>
      </c>
      <c r="DC32" s="125" t="s">
        <v>81</v>
      </c>
      <c r="DD32" s="125" t="s">
        <v>81</v>
      </c>
      <c r="DE32" s="125" t="s">
        <v>81</v>
      </c>
      <c r="DF32" s="125" t="s">
        <v>81</v>
      </c>
      <c r="DG32" s="125" t="s">
        <v>81</v>
      </c>
      <c r="DH32" s="127" t="s">
        <v>81</v>
      </c>
      <c r="DI32" s="125" t="s">
        <v>81</v>
      </c>
      <c r="DJ32" s="125" t="s">
        <v>81</v>
      </c>
      <c r="DK32" s="125" t="s">
        <v>81</v>
      </c>
      <c r="DL32" s="125" t="s">
        <v>81</v>
      </c>
      <c r="DM32" s="125" t="s">
        <v>81</v>
      </c>
      <c r="DN32" s="127" t="s">
        <v>81</v>
      </c>
      <c r="DO32" s="197" t="s">
        <v>81</v>
      </c>
      <c r="DP32" s="197" t="s">
        <v>81</v>
      </c>
      <c r="DQ32" s="197" t="s">
        <v>81</v>
      </c>
      <c r="DR32" s="197" t="s">
        <v>81</v>
      </c>
      <c r="DS32" s="197" t="s">
        <v>81</v>
      </c>
      <c r="DT32" s="198" t="s">
        <v>81</v>
      </c>
      <c r="DU32" s="197" t="s">
        <v>81</v>
      </c>
      <c r="DV32" s="197" t="s">
        <v>81</v>
      </c>
      <c r="DW32" s="197" t="s">
        <v>81</v>
      </c>
      <c r="DX32" s="197" t="s">
        <v>81</v>
      </c>
      <c r="DY32" s="197" t="s">
        <v>81</v>
      </c>
      <c r="DZ32" s="198" t="s">
        <v>81</v>
      </c>
      <c r="EA32" s="197" t="s">
        <v>81</v>
      </c>
      <c r="EB32" s="197" t="s">
        <v>81</v>
      </c>
      <c r="EC32" s="197" t="s">
        <v>81</v>
      </c>
      <c r="ED32" s="197" t="s">
        <v>81</v>
      </c>
      <c r="EE32" s="197" t="s">
        <v>81</v>
      </c>
      <c r="EF32" s="198" t="s">
        <v>81</v>
      </c>
      <c r="EG32" s="197" t="s">
        <v>81</v>
      </c>
      <c r="EH32" s="197" t="s">
        <v>81</v>
      </c>
      <c r="EI32" s="197" t="s">
        <v>81</v>
      </c>
      <c r="EJ32" s="197" t="s">
        <v>81</v>
      </c>
      <c r="EK32" s="197" t="s">
        <v>81</v>
      </c>
      <c r="EL32" s="198" t="s">
        <v>81</v>
      </c>
      <c r="EM32" s="197">
        <v>0</v>
      </c>
      <c r="EN32" s="125">
        <v>0</v>
      </c>
      <c r="EO32" s="125">
        <f>EM32+EN32</f>
        <v>0</v>
      </c>
      <c r="EP32" s="125">
        <v>0</v>
      </c>
      <c r="EQ32" s="125">
        <v>0</v>
      </c>
      <c r="ER32" s="128">
        <v>0</v>
      </c>
      <c r="ES32" s="125">
        <v>0</v>
      </c>
      <c r="ET32" s="125">
        <v>0</v>
      </c>
      <c r="EU32" s="125">
        <f t="shared" si="10"/>
        <v>0</v>
      </c>
      <c r="EV32" s="125">
        <v>0</v>
      </c>
      <c r="EW32" s="125">
        <v>0</v>
      </c>
      <c r="EX32" s="128">
        <v>0</v>
      </c>
      <c r="EY32" s="125">
        <v>0</v>
      </c>
      <c r="EZ32" s="125">
        <v>0</v>
      </c>
      <c r="FA32" s="125">
        <f t="shared" si="48"/>
        <v>0</v>
      </c>
      <c r="FB32" s="125">
        <v>0</v>
      </c>
      <c r="FC32" s="125">
        <v>0</v>
      </c>
      <c r="FD32" s="128">
        <v>0</v>
      </c>
      <c r="FE32" s="125">
        <v>0</v>
      </c>
      <c r="FF32" s="125">
        <v>4302755</v>
      </c>
      <c r="FG32" s="125">
        <f t="shared" si="49"/>
        <v>4302755</v>
      </c>
      <c r="FH32" s="125">
        <v>0</v>
      </c>
      <c r="FI32" s="125">
        <v>0</v>
      </c>
      <c r="FJ32" s="128">
        <v>0</v>
      </c>
      <c r="FK32" s="125">
        <v>0</v>
      </c>
      <c r="FL32" s="125">
        <v>27929248</v>
      </c>
      <c r="FM32" s="125">
        <f t="shared" si="50"/>
        <v>27929248</v>
      </c>
      <c r="FN32" s="125">
        <v>0</v>
      </c>
      <c r="FO32" s="125">
        <v>0</v>
      </c>
      <c r="FP32" s="128">
        <v>0</v>
      </c>
      <c r="FQ32" s="125">
        <v>0</v>
      </c>
      <c r="FR32" s="125">
        <v>8759459</v>
      </c>
      <c r="FS32" s="125">
        <f t="shared" si="76"/>
        <v>8759459</v>
      </c>
      <c r="FT32" s="125">
        <v>0</v>
      </c>
      <c r="FU32" s="125">
        <v>0</v>
      </c>
      <c r="FV32" s="128">
        <v>0</v>
      </c>
      <c r="FW32" s="125">
        <v>0</v>
      </c>
      <c r="FX32" s="125">
        <v>11548063</v>
      </c>
      <c r="FY32" s="125">
        <f t="shared" si="52"/>
        <v>11548063</v>
      </c>
      <c r="FZ32" s="125">
        <v>0</v>
      </c>
      <c r="GA32" s="125">
        <v>0</v>
      </c>
      <c r="GB32" s="128">
        <v>0</v>
      </c>
      <c r="GC32" s="125">
        <v>0</v>
      </c>
      <c r="GD32" s="125">
        <v>11777570</v>
      </c>
      <c r="GE32" s="125">
        <f t="shared" si="78"/>
        <v>11777570</v>
      </c>
      <c r="GF32" s="125">
        <v>0</v>
      </c>
      <c r="GG32" s="125">
        <v>0</v>
      </c>
      <c r="GH32" s="127">
        <v>0</v>
      </c>
      <c r="GI32" s="125">
        <v>4093685</v>
      </c>
      <c r="GJ32" s="125">
        <v>0</v>
      </c>
      <c r="GK32" s="125">
        <f t="shared" si="80"/>
        <v>4093685</v>
      </c>
      <c r="GL32" s="125">
        <v>0</v>
      </c>
      <c r="GM32" s="125">
        <v>0</v>
      </c>
      <c r="GN32" s="128">
        <v>0</v>
      </c>
      <c r="GO32" s="125">
        <v>455733909</v>
      </c>
      <c r="GP32" s="125">
        <v>0</v>
      </c>
      <c r="GQ32" s="125">
        <f t="shared" si="81"/>
        <v>455733909</v>
      </c>
      <c r="GR32" s="125">
        <v>0</v>
      </c>
      <c r="GS32" s="125">
        <v>15246228</v>
      </c>
      <c r="GT32" s="128">
        <v>0</v>
      </c>
      <c r="GU32" s="125">
        <v>453000000</v>
      </c>
      <c r="GV32" s="125">
        <v>0</v>
      </c>
      <c r="GW32" s="125">
        <f t="shared" si="66"/>
        <v>453000000</v>
      </c>
      <c r="GX32" s="125">
        <v>0</v>
      </c>
      <c r="GY32" s="125">
        <v>15246228</v>
      </c>
      <c r="GZ32" s="128">
        <v>0</v>
      </c>
      <c r="HA32" s="125">
        <v>417405954</v>
      </c>
      <c r="HB32" s="125">
        <v>174687</v>
      </c>
      <c r="HC32" s="125">
        <f t="shared" si="82"/>
        <v>417580641</v>
      </c>
      <c r="HD32" s="125">
        <v>0</v>
      </c>
      <c r="HE32" s="125">
        <v>60269528</v>
      </c>
      <c r="HF32" s="126">
        <v>0</v>
      </c>
      <c r="HG32" s="125">
        <v>626355610</v>
      </c>
      <c r="HH32" s="125">
        <v>174687</v>
      </c>
      <c r="HI32" s="125">
        <f t="shared" si="74"/>
        <v>626530297</v>
      </c>
      <c r="HJ32" s="125">
        <v>0</v>
      </c>
      <c r="HK32" s="125">
        <v>73160731</v>
      </c>
      <c r="HL32" s="125">
        <v>0</v>
      </c>
      <c r="HM32" s="165" t="s">
        <v>104</v>
      </c>
      <c r="HN32" s="47" t="s">
        <v>134</v>
      </c>
      <c r="HO32" s="17"/>
    </row>
    <row r="33" spans="1:223" ht="17.100000000000001" customHeight="1" x14ac:dyDescent="0.15">
      <c r="A33" s="42" t="s">
        <v>137</v>
      </c>
      <c r="B33" s="38" t="s">
        <v>29</v>
      </c>
      <c r="C33" s="46">
        <v>4604184663</v>
      </c>
      <c r="D33" s="75">
        <v>2215917415</v>
      </c>
      <c r="E33" s="124">
        <v>4581864904</v>
      </c>
      <c r="F33" s="125">
        <v>0</v>
      </c>
      <c r="G33" s="125">
        <f t="shared" si="29"/>
        <v>4581864904</v>
      </c>
      <c r="H33" s="125">
        <v>0</v>
      </c>
      <c r="I33" s="125">
        <v>0</v>
      </c>
      <c r="J33" s="128">
        <v>0</v>
      </c>
      <c r="K33" s="125">
        <v>4544470899</v>
      </c>
      <c r="L33" s="125">
        <v>0</v>
      </c>
      <c r="M33" s="125">
        <f t="shared" si="30"/>
        <v>4544470899</v>
      </c>
      <c r="N33" s="125">
        <v>0</v>
      </c>
      <c r="O33" s="125">
        <v>0</v>
      </c>
      <c r="P33" s="128">
        <v>0</v>
      </c>
      <c r="Q33" s="125">
        <v>4513865076</v>
      </c>
      <c r="R33" s="125">
        <v>0</v>
      </c>
      <c r="S33" s="125">
        <f t="shared" si="31"/>
        <v>4513865076</v>
      </c>
      <c r="T33" s="125">
        <v>0</v>
      </c>
      <c r="U33" s="125">
        <v>0</v>
      </c>
      <c r="V33" s="128">
        <v>0</v>
      </c>
      <c r="W33" s="125">
        <v>4445002700</v>
      </c>
      <c r="X33" s="125">
        <v>0</v>
      </c>
      <c r="Y33" s="125">
        <f t="shared" si="32"/>
        <v>4445002700</v>
      </c>
      <c r="Z33" s="125">
        <v>0</v>
      </c>
      <c r="AA33" s="125">
        <v>0</v>
      </c>
      <c r="AB33" s="128">
        <v>0</v>
      </c>
      <c r="AC33" s="125">
        <v>4163258438</v>
      </c>
      <c r="AD33" s="125">
        <v>0</v>
      </c>
      <c r="AE33" s="125">
        <f t="shared" si="33"/>
        <v>4163258438</v>
      </c>
      <c r="AF33" s="125">
        <v>0</v>
      </c>
      <c r="AG33" s="125">
        <v>0</v>
      </c>
      <c r="AH33" s="128">
        <v>0</v>
      </c>
      <c r="AI33" s="125">
        <v>4027882220</v>
      </c>
      <c r="AJ33" s="125">
        <v>0</v>
      </c>
      <c r="AK33" s="125">
        <f t="shared" si="54"/>
        <v>4027882220</v>
      </c>
      <c r="AL33" s="125">
        <v>0</v>
      </c>
      <c r="AM33" s="125">
        <v>0</v>
      </c>
      <c r="AN33" s="128">
        <v>0</v>
      </c>
      <c r="AO33" s="125">
        <v>4000542103</v>
      </c>
      <c r="AP33" s="125">
        <v>0</v>
      </c>
      <c r="AQ33" s="125">
        <f t="shared" si="34"/>
        <v>4000542103</v>
      </c>
      <c r="AR33" s="125">
        <v>0</v>
      </c>
      <c r="AS33" s="125">
        <v>0</v>
      </c>
      <c r="AT33" s="128">
        <v>0</v>
      </c>
      <c r="AU33" s="125">
        <v>4000542103</v>
      </c>
      <c r="AV33" s="125">
        <v>0</v>
      </c>
      <c r="AW33" s="125">
        <f t="shared" si="70"/>
        <v>4000542103</v>
      </c>
      <c r="AX33" s="125">
        <v>0</v>
      </c>
      <c r="AY33" s="125">
        <v>0</v>
      </c>
      <c r="AZ33" s="127">
        <v>0</v>
      </c>
      <c r="BA33" s="124" t="s">
        <v>81</v>
      </c>
      <c r="BB33" s="124" t="s">
        <v>81</v>
      </c>
      <c r="BC33" s="125" t="s">
        <v>81</v>
      </c>
      <c r="BD33" s="125" t="s">
        <v>81</v>
      </c>
      <c r="BE33" s="125" t="s">
        <v>81</v>
      </c>
      <c r="BF33" s="126" t="s">
        <v>81</v>
      </c>
      <c r="BG33" s="125">
        <v>0</v>
      </c>
      <c r="BH33" s="125">
        <v>0</v>
      </c>
      <c r="BI33" s="125">
        <f t="shared" si="36"/>
        <v>0</v>
      </c>
      <c r="BJ33" s="125">
        <v>0</v>
      </c>
      <c r="BK33" s="125">
        <v>0</v>
      </c>
      <c r="BL33" s="128">
        <v>0</v>
      </c>
      <c r="BM33" s="125">
        <v>0</v>
      </c>
      <c r="BN33" s="125">
        <v>0</v>
      </c>
      <c r="BO33" s="125">
        <f t="shared" si="37"/>
        <v>0</v>
      </c>
      <c r="BP33" s="125">
        <v>0</v>
      </c>
      <c r="BQ33" s="125">
        <v>0</v>
      </c>
      <c r="BR33" s="128">
        <v>0</v>
      </c>
      <c r="BS33" s="125">
        <v>0</v>
      </c>
      <c r="BT33" s="125">
        <v>0</v>
      </c>
      <c r="BU33" s="125">
        <f t="shared" si="38"/>
        <v>0</v>
      </c>
      <c r="BV33" s="125">
        <v>0</v>
      </c>
      <c r="BW33" s="125">
        <v>0</v>
      </c>
      <c r="BX33" s="128">
        <v>0</v>
      </c>
      <c r="BY33" s="125">
        <v>0</v>
      </c>
      <c r="BZ33" s="125">
        <v>0</v>
      </c>
      <c r="CA33" s="125">
        <f t="shared" si="39"/>
        <v>0</v>
      </c>
      <c r="CB33" s="125">
        <v>0</v>
      </c>
      <c r="CC33" s="125">
        <v>0</v>
      </c>
      <c r="CD33" s="128">
        <v>0</v>
      </c>
      <c r="CE33" s="125">
        <v>0</v>
      </c>
      <c r="CF33" s="125">
        <v>0</v>
      </c>
      <c r="CG33" s="125">
        <f t="shared" si="40"/>
        <v>0</v>
      </c>
      <c r="CH33" s="125">
        <v>0</v>
      </c>
      <c r="CI33" s="125">
        <v>0</v>
      </c>
      <c r="CJ33" s="128">
        <v>0</v>
      </c>
      <c r="CK33" s="125">
        <v>0</v>
      </c>
      <c r="CL33" s="125">
        <v>0</v>
      </c>
      <c r="CM33" s="125">
        <f t="shared" si="41"/>
        <v>0</v>
      </c>
      <c r="CN33" s="125">
        <v>0</v>
      </c>
      <c r="CO33" s="125">
        <v>0</v>
      </c>
      <c r="CP33" s="128">
        <v>0</v>
      </c>
      <c r="CQ33" s="125">
        <v>0</v>
      </c>
      <c r="CR33" s="125">
        <v>0</v>
      </c>
      <c r="CS33" s="125">
        <f t="shared" si="42"/>
        <v>0</v>
      </c>
      <c r="CT33" s="125">
        <v>0</v>
      </c>
      <c r="CU33" s="125">
        <v>0</v>
      </c>
      <c r="CV33" s="128">
        <v>0</v>
      </c>
      <c r="CW33" s="125">
        <v>0</v>
      </c>
      <c r="CX33" s="125">
        <v>0</v>
      </c>
      <c r="CY33" s="125">
        <f t="shared" si="55"/>
        <v>0</v>
      </c>
      <c r="CZ33" s="125">
        <v>0</v>
      </c>
      <c r="DA33" s="125">
        <v>0</v>
      </c>
      <c r="DB33" s="127">
        <v>0</v>
      </c>
      <c r="DC33" s="125">
        <v>0</v>
      </c>
      <c r="DD33" s="125">
        <v>0</v>
      </c>
      <c r="DE33" s="125">
        <f t="shared" ref="DE33:DE44" si="83">DC33+DD33</f>
        <v>0</v>
      </c>
      <c r="DF33" s="125">
        <v>0</v>
      </c>
      <c r="DG33" s="125">
        <v>0</v>
      </c>
      <c r="DH33" s="127">
        <v>0</v>
      </c>
      <c r="DI33" s="125">
        <v>0</v>
      </c>
      <c r="DJ33" s="125">
        <v>0</v>
      </c>
      <c r="DK33" s="125">
        <f>DI33+DJ33</f>
        <v>0</v>
      </c>
      <c r="DL33" s="125">
        <v>0</v>
      </c>
      <c r="DM33" s="125">
        <v>0</v>
      </c>
      <c r="DN33" s="127">
        <v>0</v>
      </c>
      <c r="DO33" s="197" t="s">
        <v>81</v>
      </c>
      <c r="DP33" s="197" t="s">
        <v>81</v>
      </c>
      <c r="DQ33" s="197" t="s">
        <v>81</v>
      </c>
      <c r="DR33" s="197" t="s">
        <v>81</v>
      </c>
      <c r="DS33" s="197" t="s">
        <v>81</v>
      </c>
      <c r="DT33" s="198" t="s">
        <v>81</v>
      </c>
      <c r="DU33" s="197" t="s">
        <v>81</v>
      </c>
      <c r="DV33" s="197" t="s">
        <v>81</v>
      </c>
      <c r="DW33" s="197" t="s">
        <v>81</v>
      </c>
      <c r="DX33" s="197" t="s">
        <v>81</v>
      </c>
      <c r="DY33" s="197" t="s">
        <v>81</v>
      </c>
      <c r="DZ33" s="198" t="s">
        <v>81</v>
      </c>
      <c r="EA33" s="197" t="s">
        <v>81</v>
      </c>
      <c r="EB33" s="197" t="s">
        <v>81</v>
      </c>
      <c r="EC33" s="197" t="s">
        <v>81</v>
      </c>
      <c r="ED33" s="197" t="s">
        <v>81</v>
      </c>
      <c r="EE33" s="197" t="s">
        <v>81</v>
      </c>
      <c r="EF33" s="198" t="s">
        <v>81</v>
      </c>
      <c r="EG33" s="197" t="s">
        <v>81</v>
      </c>
      <c r="EH33" s="197" t="s">
        <v>81</v>
      </c>
      <c r="EI33" s="197" t="s">
        <v>81</v>
      </c>
      <c r="EJ33" s="197" t="s">
        <v>81</v>
      </c>
      <c r="EK33" s="197" t="s">
        <v>81</v>
      </c>
      <c r="EL33" s="198" t="s">
        <v>81</v>
      </c>
      <c r="EM33" s="197">
        <v>0</v>
      </c>
      <c r="EN33" s="125">
        <v>0</v>
      </c>
      <c r="EO33" s="125">
        <f>EM33+EN33</f>
        <v>0</v>
      </c>
      <c r="EP33" s="125">
        <v>0</v>
      </c>
      <c r="EQ33" s="125">
        <v>0</v>
      </c>
      <c r="ER33" s="128">
        <v>0</v>
      </c>
      <c r="ES33" s="125">
        <v>0</v>
      </c>
      <c r="ET33" s="125">
        <v>0</v>
      </c>
      <c r="EU33" s="125">
        <f t="shared" si="10"/>
        <v>0</v>
      </c>
      <c r="EV33" s="125">
        <v>0</v>
      </c>
      <c r="EW33" s="125">
        <v>0</v>
      </c>
      <c r="EX33" s="128">
        <v>0</v>
      </c>
      <c r="EY33" s="125">
        <v>0</v>
      </c>
      <c r="EZ33" s="125">
        <v>0</v>
      </c>
      <c r="FA33" s="125">
        <f t="shared" si="48"/>
        <v>0</v>
      </c>
      <c r="FB33" s="125">
        <v>0</v>
      </c>
      <c r="FC33" s="125">
        <v>0</v>
      </c>
      <c r="FD33" s="128">
        <v>0</v>
      </c>
      <c r="FE33" s="125">
        <v>0</v>
      </c>
      <c r="FF33" s="125">
        <v>0</v>
      </c>
      <c r="FG33" s="125">
        <f t="shared" si="49"/>
        <v>0</v>
      </c>
      <c r="FH33" s="125">
        <v>0</v>
      </c>
      <c r="FI33" s="125">
        <v>0</v>
      </c>
      <c r="FJ33" s="128">
        <v>0</v>
      </c>
      <c r="FK33" s="125">
        <v>138833</v>
      </c>
      <c r="FL33" s="125">
        <v>0</v>
      </c>
      <c r="FM33" s="125">
        <f t="shared" si="50"/>
        <v>138833</v>
      </c>
      <c r="FN33" s="125">
        <v>0</v>
      </c>
      <c r="FO33" s="125">
        <v>0</v>
      </c>
      <c r="FP33" s="128">
        <v>0</v>
      </c>
      <c r="FQ33" s="125">
        <v>0</v>
      </c>
      <c r="FR33" s="125">
        <v>0</v>
      </c>
      <c r="FS33" s="125">
        <f t="shared" si="76"/>
        <v>0</v>
      </c>
      <c r="FT33" s="125">
        <v>0</v>
      </c>
      <c r="FU33" s="125">
        <v>0</v>
      </c>
      <c r="FV33" s="128">
        <v>0</v>
      </c>
      <c r="FW33" s="125">
        <v>533410</v>
      </c>
      <c r="FX33" s="125">
        <v>0</v>
      </c>
      <c r="FY33" s="125">
        <f t="shared" si="52"/>
        <v>533410</v>
      </c>
      <c r="FZ33" s="125">
        <v>0</v>
      </c>
      <c r="GA33" s="125">
        <v>0</v>
      </c>
      <c r="GB33" s="128">
        <v>0</v>
      </c>
      <c r="GC33" s="125">
        <v>533410</v>
      </c>
      <c r="GD33" s="125">
        <v>0</v>
      </c>
      <c r="GE33" s="125">
        <f t="shared" si="78"/>
        <v>533410</v>
      </c>
      <c r="GF33" s="125">
        <v>0</v>
      </c>
      <c r="GG33" s="125">
        <v>0</v>
      </c>
      <c r="GH33" s="127">
        <v>0</v>
      </c>
      <c r="GI33" s="125">
        <v>0</v>
      </c>
      <c r="GJ33" s="125">
        <v>0</v>
      </c>
      <c r="GK33" s="125">
        <f t="shared" si="80"/>
        <v>0</v>
      </c>
      <c r="GL33" s="125">
        <v>0</v>
      </c>
      <c r="GM33" s="125">
        <v>0</v>
      </c>
      <c r="GN33" s="128">
        <v>0</v>
      </c>
      <c r="GO33" s="125">
        <v>0</v>
      </c>
      <c r="GP33" s="125">
        <v>0</v>
      </c>
      <c r="GQ33" s="125">
        <f t="shared" si="81"/>
        <v>0</v>
      </c>
      <c r="GR33" s="125">
        <v>0</v>
      </c>
      <c r="GS33" s="125">
        <v>0</v>
      </c>
      <c r="GT33" s="128">
        <v>0</v>
      </c>
      <c r="GU33" s="125">
        <v>0</v>
      </c>
      <c r="GV33" s="125">
        <v>0</v>
      </c>
      <c r="GW33" s="125">
        <f t="shared" si="66"/>
        <v>0</v>
      </c>
      <c r="GX33" s="125">
        <v>0</v>
      </c>
      <c r="GY33" s="125">
        <v>0</v>
      </c>
      <c r="GZ33" s="128">
        <v>0</v>
      </c>
      <c r="HA33" s="125">
        <v>0</v>
      </c>
      <c r="HB33" s="125">
        <v>0</v>
      </c>
      <c r="HC33" s="125">
        <f t="shared" si="82"/>
        <v>0</v>
      </c>
      <c r="HD33" s="125">
        <v>0</v>
      </c>
      <c r="HE33" s="125">
        <v>0</v>
      </c>
      <c r="HF33" s="126">
        <v>0</v>
      </c>
      <c r="HG33" s="7">
        <v>0</v>
      </c>
      <c r="HH33" s="125">
        <v>0</v>
      </c>
      <c r="HI33" s="125">
        <f t="shared" si="74"/>
        <v>0</v>
      </c>
      <c r="HJ33" s="125">
        <v>0</v>
      </c>
      <c r="HK33" s="125">
        <v>0</v>
      </c>
      <c r="HL33" s="125">
        <v>0</v>
      </c>
      <c r="HM33" s="165" t="s">
        <v>184</v>
      </c>
      <c r="HN33" s="140" t="s">
        <v>117</v>
      </c>
      <c r="HO33" s="17"/>
    </row>
    <row r="34" spans="1:223" ht="16.5" customHeight="1" x14ac:dyDescent="0.15">
      <c r="A34" s="42" t="s">
        <v>137</v>
      </c>
      <c r="B34" s="38" t="s">
        <v>30</v>
      </c>
      <c r="C34" s="46" t="s">
        <v>81</v>
      </c>
      <c r="D34" s="75" t="s">
        <v>81</v>
      </c>
      <c r="E34" s="125" t="s">
        <v>81</v>
      </c>
      <c r="F34" s="125" t="s">
        <v>81</v>
      </c>
      <c r="G34" s="125" t="s">
        <v>81</v>
      </c>
      <c r="H34" s="125" t="s">
        <v>81</v>
      </c>
      <c r="I34" s="125" t="s">
        <v>81</v>
      </c>
      <c r="J34" s="128" t="s">
        <v>81</v>
      </c>
      <c r="K34" s="125" t="s">
        <v>81</v>
      </c>
      <c r="L34" s="125" t="s">
        <v>81</v>
      </c>
      <c r="M34" s="125" t="s">
        <v>81</v>
      </c>
      <c r="N34" s="125" t="s">
        <v>81</v>
      </c>
      <c r="O34" s="125" t="s">
        <v>81</v>
      </c>
      <c r="P34" s="128" t="s">
        <v>81</v>
      </c>
      <c r="Q34" s="125">
        <v>0</v>
      </c>
      <c r="R34" s="125">
        <v>0</v>
      </c>
      <c r="S34" s="125">
        <f t="shared" si="31"/>
        <v>0</v>
      </c>
      <c r="T34" s="125">
        <v>0</v>
      </c>
      <c r="U34" s="125">
        <v>0</v>
      </c>
      <c r="V34" s="128">
        <v>0</v>
      </c>
      <c r="W34" s="125">
        <v>0</v>
      </c>
      <c r="X34" s="125">
        <v>0</v>
      </c>
      <c r="Y34" s="125">
        <f t="shared" si="32"/>
        <v>0</v>
      </c>
      <c r="Z34" s="125">
        <v>0</v>
      </c>
      <c r="AA34" s="125">
        <v>0</v>
      </c>
      <c r="AB34" s="128">
        <v>0</v>
      </c>
      <c r="AC34" s="125">
        <v>148778503</v>
      </c>
      <c r="AD34" s="125">
        <v>0</v>
      </c>
      <c r="AE34" s="125">
        <f t="shared" si="33"/>
        <v>148778503</v>
      </c>
      <c r="AF34" s="125">
        <v>0</v>
      </c>
      <c r="AG34" s="125">
        <v>0</v>
      </c>
      <c r="AH34" s="128">
        <v>0</v>
      </c>
      <c r="AI34" s="125">
        <v>148778503</v>
      </c>
      <c r="AJ34" s="125">
        <v>0</v>
      </c>
      <c r="AK34" s="125">
        <f t="shared" si="54"/>
        <v>148778503</v>
      </c>
      <c r="AL34" s="125">
        <v>0</v>
      </c>
      <c r="AM34" s="125">
        <v>0</v>
      </c>
      <c r="AN34" s="128">
        <v>0</v>
      </c>
      <c r="AO34" s="125">
        <v>148778503</v>
      </c>
      <c r="AP34" s="125">
        <v>0</v>
      </c>
      <c r="AQ34" s="125">
        <f t="shared" si="34"/>
        <v>148778503</v>
      </c>
      <c r="AR34" s="125">
        <v>0</v>
      </c>
      <c r="AS34" s="125">
        <v>0</v>
      </c>
      <c r="AT34" s="128">
        <v>0</v>
      </c>
      <c r="AU34" s="125">
        <v>9048519</v>
      </c>
      <c r="AV34" s="125">
        <v>0</v>
      </c>
      <c r="AW34" s="125">
        <f t="shared" si="70"/>
        <v>9048519</v>
      </c>
      <c r="AX34" s="125">
        <v>139023568</v>
      </c>
      <c r="AY34" s="125">
        <v>0</v>
      </c>
      <c r="AZ34" s="127">
        <v>0</v>
      </c>
      <c r="BA34" s="124" t="s">
        <v>81</v>
      </c>
      <c r="BB34" s="124" t="s">
        <v>81</v>
      </c>
      <c r="BC34" s="125" t="s">
        <v>81</v>
      </c>
      <c r="BD34" s="125" t="s">
        <v>81</v>
      </c>
      <c r="BE34" s="125" t="s">
        <v>81</v>
      </c>
      <c r="BF34" s="126" t="s">
        <v>81</v>
      </c>
      <c r="BG34" s="125" t="s">
        <v>81</v>
      </c>
      <c r="BH34" s="125" t="s">
        <v>81</v>
      </c>
      <c r="BI34" s="125" t="s">
        <v>81</v>
      </c>
      <c r="BJ34" s="125" t="s">
        <v>81</v>
      </c>
      <c r="BK34" s="125" t="s">
        <v>81</v>
      </c>
      <c r="BL34" s="128" t="s">
        <v>81</v>
      </c>
      <c r="BM34" s="125" t="s">
        <v>81</v>
      </c>
      <c r="BN34" s="125" t="s">
        <v>81</v>
      </c>
      <c r="BO34" s="125" t="s">
        <v>81</v>
      </c>
      <c r="BP34" s="125" t="s">
        <v>81</v>
      </c>
      <c r="BQ34" s="125" t="s">
        <v>81</v>
      </c>
      <c r="BR34" s="128" t="s">
        <v>81</v>
      </c>
      <c r="BS34" s="125">
        <v>0</v>
      </c>
      <c r="BT34" s="125">
        <v>0</v>
      </c>
      <c r="BU34" s="125">
        <f t="shared" si="38"/>
        <v>0</v>
      </c>
      <c r="BV34" s="125">
        <v>0</v>
      </c>
      <c r="BW34" s="125">
        <v>0</v>
      </c>
      <c r="BX34" s="128">
        <v>0</v>
      </c>
      <c r="BY34" s="125">
        <v>0</v>
      </c>
      <c r="BZ34" s="125">
        <v>0</v>
      </c>
      <c r="CA34" s="125">
        <f t="shared" si="39"/>
        <v>0</v>
      </c>
      <c r="CB34" s="125">
        <v>0</v>
      </c>
      <c r="CC34" s="125">
        <v>0</v>
      </c>
      <c r="CD34" s="128">
        <v>0</v>
      </c>
      <c r="CE34" s="125">
        <v>0</v>
      </c>
      <c r="CF34" s="125">
        <v>0</v>
      </c>
      <c r="CG34" s="125">
        <f>CE34+CF34</f>
        <v>0</v>
      </c>
      <c r="CH34" s="125">
        <v>0</v>
      </c>
      <c r="CI34" s="125">
        <v>0</v>
      </c>
      <c r="CJ34" s="128">
        <v>0</v>
      </c>
      <c r="CK34" s="125">
        <v>0</v>
      </c>
      <c r="CL34" s="125">
        <v>0</v>
      </c>
      <c r="CM34" s="125">
        <f t="shared" si="41"/>
        <v>0</v>
      </c>
      <c r="CN34" s="125">
        <v>0</v>
      </c>
      <c r="CO34" s="125">
        <v>0</v>
      </c>
      <c r="CP34" s="128">
        <v>0</v>
      </c>
      <c r="CQ34" s="125">
        <v>0</v>
      </c>
      <c r="CR34" s="125">
        <v>0</v>
      </c>
      <c r="CS34" s="125">
        <f t="shared" si="42"/>
        <v>0</v>
      </c>
      <c r="CT34" s="125">
        <v>0</v>
      </c>
      <c r="CU34" s="125">
        <v>0</v>
      </c>
      <c r="CV34" s="128">
        <v>0</v>
      </c>
      <c r="CW34" s="125">
        <v>0</v>
      </c>
      <c r="CX34" s="125">
        <v>0</v>
      </c>
      <c r="CY34" s="125">
        <f t="shared" si="55"/>
        <v>0</v>
      </c>
      <c r="CZ34" s="125">
        <v>218923</v>
      </c>
      <c r="DA34" s="125">
        <v>0</v>
      </c>
      <c r="DB34" s="127">
        <v>0</v>
      </c>
      <c r="DC34" s="125">
        <v>0</v>
      </c>
      <c r="DD34" s="125">
        <v>0</v>
      </c>
      <c r="DE34" s="125">
        <f t="shared" si="83"/>
        <v>0</v>
      </c>
      <c r="DF34" s="125">
        <v>218923</v>
      </c>
      <c r="DG34" s="125">
        <v>0</v>
      </c>
      <c r="DH34" s="127">
        <v>0</v>
      </c>
      <c r="DI34" s="125">
        <v>0</v>
      </c>
      <c r="DJ34" s="125">
        <v>0</v>
      </c>
      <c r="DK34" s="125">
        <f>DI34+DJ34</f>
        <v>0</v>
      </c>
      <c r="DL34" s="125">
        <v>218923</v>
      </c>
      <c r="DM34" s="125">
        <v>0</v>
      </c>
      <c r="DN34" s="127">
        <v>0</v>
      </c>
      <c r="DO34" s="197">
        <v>0</v>
      </c>
      <c r="DP34" s="197">
        <v>0</v>
      </c>
      <c r="DQ34" s="197">
        <f>DO34+DP34</f>
        <v>0</v>
      </c>
      <c r="DR34" s="197">
        <v>218923</v>
      </c>
      <c r="DS34" s="197">
        <v>0</v>
      </c>
      <c r="DT34" s="198">
        <v>0</v>
      </c>
      <c r="DU34" s="197">
        <v>0</v>
      </c>
      <c r="DV34" s="197">
        <v>0</v>
      </c>
      <c r="DW34" s="197">
        <f>DU34+DV34</f>
        <v>0</v>
      </c>
      <c r="DX34" s="197">
        <v>218923</v>
      </c>
      <c r="DY34" s="197">
        <v>0</v>
      </c>
      <c r="DZ34" s="198">
        <v>0</v>
      </c>
      <c r="EA34" s="197">
        <v>0</v>
      </c>
      <c r="EB34" s="197">
        <v>0</v>
      </c>
      <c r="EC34" s="197">
        <f>EA34+EB34</f>
        <v>0</v>
      </c>
      <c r="ED34" s="197">
        <v>218923</v>
      </c>
      <c r="EE34" s="197">
        <v>0</v>
      </c>
      <c r="EF34" s="198">
        <v>0</v>
      </c>
      <c r="EG34" s="197">
        <v>0</v>
      </c>
      <c r="EH34" s="197">
        <v>0</v>
      </c>
      <c r="EI34" s="197">
        <f>EG34+EH34</f>
        <v>0</v>
      </c>
      <c r="EJ34" s="197">
        <v>218923</v>
      </c>
      <c r="EK34" s="197">
        <v>0</v>
      </c>
      <c r="EL34" s="198">
        <v>0</v>
      </c>
      <c r="EM34" s="197">
        <v>0</v>
      </c>
      <c r="EN34" s="125">
        <v>0</v>
      </c>
      <c r="EO34" s="125">
        <f>EM34+EN34</f>
        <v>0</v>
      </c>
      <c r="EP34" s="125">
        <v>0</v>
      </c>
      <c r="EQ34" s="125">
        <v>0</v>
      </c>
      <c r="ER34" s="128">
        <v>0</v>
      </c>
      <c r="ES34" s="125">
        <v>0</v>
      </c>
      <c r="ET34" s="125">
        <v>0</v>
      </c>
      <c r="EU34" s="125">
        <f t="shared" si="10"/>
        <v>0</v>
      </c>
      <c r="EV34" s="125">
        <v>0</v>
      </c>
      <c r="EW34" s="125">
        <v>0</v>
      </c>
      <c r="EX34" s="128">
        <v>0</v>
      </c>
      <c r="EY34" s="125">
        <v>0</v>
      </c>
      <c r="EZ34" s="125">
        <v>0</v>
      </c>
      <c r="FA34" s="125">
        <f t="shared" si="48"/>
        <v>0</v>
      </c>
      <c r="FB34" s="125">
        <v>0</v>
      </c>
      <c r="FC34" s="125">
        <v>0</v>
      </c>
      <c r="FD34" s="128">
        <v>0</v>
      </c>
      <c r="FE34" s="125">
        <v>0</v>
      </c>
      <c r="FF34" s="125">
        <v>0</v>
      </c>
      <c r="FG34" s="125">
        <f t="shared" si="49"/>
        <v>0</v>
      </c>
      <c r="FH34" s="125">
        <v>0</v>
      </c>
      <c r="FI34" s="125">
        <v>0</v>
      </c>
      <c r="FJ34" s="128">
        <v>0</v>
      </c>
      <c r="FK34" s="125">
        <v>0</v>
      </c>
      <c r="FL34" s="125">
        <v>0</v>
      </c>
      <c r="FM34" s="125">
        <f t="shared" si="50"/>
        <v>0</v>
      </c>
      <c r="FN34" s="125">
        <v>0</v>
      </c>
      <c r="FO34" s="125">
        <v>0</v>
      </c>
      <c r="FP34" s="128">
        <v>0</v>
      </c>
      <c r="FQ34" s="125">
        <v>0</v>
      </c>
      <c r="FR34" s="125">
        <v>0</v>
      </c>
      <c r="FS34" s="125">
        <f t="shared" si="76"/>
        <v>0</v>
      </c>
      <c r="FT34" s="125">
        <v>0</v>
      </c>
      <c r="FU34" s="125">
        <v>0</v>
      </c>
      <c r="FV34" s="128">
        <v>0</v>
      </c>
      <c r="FW34" s="125">
        <v>0</v>
      </c>
      <c r="FX34" s="125">
        <v>0</v>
      </c>
      <c r="FY34" s="125">
        <f t="shared" si="52"/>
        <v>0</v>
      </c>
      <c r="FZ34" s="125">
        <v>0</v>
      </c>
      <c r="GA34" s="125">
        <v>0</v>
      </c>
      <c r="GB34" s="128">
        <v>0</v>
      </c>
      <c r="GC34" s="125">
        <v>0</v>
      </c>
      <c r="GD34" s="125">
        <v>0</v>
      </c>
      <c r="GE34" s="125">
        <f t="shared" si="78"/>
        <v>0</v>
      </c>
      <c r="GF34" s="125">
        <v>487493</v>
      </c>
      <c r="GG34" s="125">
        <v>0</v>
      </c>
      <c r="GH34" s="127">
        <v>0</v>
      </c>
      <c r="GI34" s="125">
        <v>0</v>
      </c>
      <c r="GJ34" s="125">
        <v>0</v>
      </c>
      <c r="GK34" s="125">
        <f t="shared" si="80"/>
        <v>0</v>
      </c>
      <c r="GL34" s="125">
        <v>0</v>
      </c>
      <c r="GM34" s="125">
        <v>0</v>
      </c>
      <c r="GN34" s="128">
        <v>0</v>
      </c>
      <c r="GO34" s="125">
        <v>0</v>
      </c>
      <c r="GP34" s="125">
        <v>0</v>
      </c>
      <c r="GQ34" s="125">
        <f t="shared" si="81"/>
        <v>0</v>
      </c>
      <c r="GR34" s="125">
        <v>0</v>
      </c>
      <c r="GS34" s="125">
        <v>0</v>
      </c>
      <c r="GT34" s="128">
        <v>0</v>
      </c>
      <c r="GU34" s="125">
        <v>0</v>
      </c>
      <c r="GV34" s="125">
        <v>0</v>
      </c>
      <c r="GW34" s="125">
        <f t="shared" si="66"/>
        <v>0</v>
      </c>
      <c r="GX34" s="125">
        <v>0</v>
      </c>
      <c r="GY34" s="125">
        <v>0</v>
      </c>
      <c r="GZ34" s="128">
        <v>0</v>
      </c>
      <c r="HA34" s="125">
        <v>0</v>
      </c>
      <c r="HB34" s="125">
        <v>0</v>
      </c>
      <c r="HC34" s="125">
        <f t="shared" si="82"/>
        <v>0</v>
      </c>
      <c r="HD34" s="125">
        <v>0</v>
      </c>
      <c r="HE34" s="125">
        <v>0</v>
      </c>
      <c r="HF34" s="126">
        <v>0</v>
      </c>
      <c r="HG34" s="125">
        <v>0</v>
      </c>
      <c r="HH34" s="125">
        <v>0</v>
      </c>
      <c r="HI34" s="125">
        <f t="shared" si="74"/>
        <v>0</v>
      </c>
      <c r="HJ34" s="125">
        <v>5090172</v>
      </c>
      <c r="HK34" s="125">
        <v>321791</v>
      </c>
      <c r="HL34" s="125">
        <v>0</v>
      </c>
      <c r="HM34" s="165" t="s">
        <v>119</v>
      </c>
      <c r="HN34" s="140" t="s">
        <v>118</v>
      </c>
      <c r="HO34" s="17"/>
    </row>
    <row r="35" spans="1:223" ht="16.5" customHeight="1" x14ac:dyDescent="0.15">
      <c r="A35" s="43" t="s">
        <v>31</v>
      </c>
      <c r="B35" s="39" t="s">
        <v>36</v>
      </c>
      <c r="C35" s="46">
        <v>5928257666</v>
      </c>
      <c r="D35" s="75">
        <v>5335431899</v>
      </c>
      <c r="E35" s="125">
        <v>5928257666</v>
      </c>
      <c r="F35" s="125">
        <v>0</v>
      </c>
      <c r="G35" s="125">
        <f t="shared" si="29"/>
        <v>5928257666</v>
      </c>
      <c r="H35" s="125">
        <v>0</v>
      </c>
      <c r="I35" s="125">
        <v>0</v>
      </c>
      <c r="J35" s="128">
        <v>0</v>
      </c>
      <c r="K35" s="125">
        <v>5929538475</v>
      </c>
      <c r="L35" s="125">
        <v>73375951</v>
      </c>
      <c r="M35" s="125">
        <f t="shared" si="30"/>
        <v>6002914426</v>
      </c>
      <c r="N35" s="125">
        <v>23000000</v>
      </c>
      <c r="O35" s="125">
        <v>0</v>
      </c>
      <c r="P35" s="128">
        <v>0</v>
      </c>
      <c r="Q35" s="125">
        <v>6004653236</v>
      </c>
      <c r="R35" s="125">
        <v>57781369</v>
      </c>
      <c r="S35" s="125">
        <f t="shared" si="31"/>
        <v>6062434605</v>
      </c>
      <c r="T35" s="125">
        <v>23000000</v>
      </c>
      <c r="U35" s="125">
        <v>0</v>
      </c>
      <c r="V35" s="128">
        <v>0</v>
      </c>
      <c r="W35" s="125">
        <v>6082407744</v>
      </c>
      <c r="X35" s="125">
        <v>17845641</v>
      </c>
      <c r="Y35" s="125">
        <f t="shared" si="32"/>
        <v>6100253385</v>
      </c>
      <c r="Z35" s="125">
        <v>23000000</v>
      </c>
      <c r="AA35" s="125">
        <v>0</v>
      </c>
      <c r="AB35" s="128">
        <v>0</v>
      </c>
      <c r="AC35" s="125">
        <v>6105911935</v>
      </c>
      <c r="AD35" s="125">
        <v>20469892</v>
      </c>
      <c r="AE35" s="125">
        <f t="shared" si="33"/>
        <v>6126381827</v>
      </c>
      <c r="AF35" s="125">
        <v>23000000</v>
      </c>
      <c r="AG35" s="125">
        <v>0</v>
      </c>
      <c r="AH35" s="128">
        <v>0</v>
      </c>
      <c r="AI35" s="125">
        <v>6129847294</v>
      </c>
      <c r="AJ35" s="125">
        <v>1505725</v>
      </c>
      <c r="AK35" s="125">
        <f t="shared" si="54"/>
        <v>6131353019</v>
      </c>
      <c r="AL35" s="125">
        <v>23000000</v>
      </c>
      <c r="AM35" s="125">
        <v>0</v>
      </c>
      <c r="AN35" s="128">
        <v>0</v>
      </c>
      <c r="AO35" s="125">
        <v>6132132256</v>
      </c>
      <c r="AP35" s="125">
        <v>179632</v>
      </c>
      <c r="AQ35" s="125">
        <f t="shared" si="34"/>
        <v>6132311888</v>
      </c>
      <c r="AR35" s="125">
        <v>23000000</v>
      </c>
      <c r="AS35" s="125">
        <v>0</v>
      </c>
      <c r="AT35" s="128">
        <v>0</v>
      </c>
      <c r="AU35" s="125">
        <v>171124964</v>
      </c>
      <c r="AV35" s="125">
        <v>1316</v>
      </c>
      <c r="AW35" s="125">
        <f t="shared" si="70"/>
        <v>171126280</v>
      </c>
      <c r="AX35" s="125">
        <v>5984298257</v>
      </c>
      <c r="AY35" s="125">
        <v>0</v>
      </c>
      <c r="AZ35" s="128">
        <v>10967</v>
      </c>
      <c r="BA35" s="125">
        <v>0</v>
      </c>
      <c r="BB35" s="125">
        <v>12813402</v>
      </c>
      <c r="BC35" s="125">
        <f>SUM(BA35,BB35)</f>
        <v>12813402</v>
      </c>
      <c r="BD35" s="125">
        <v>0</v>
      </c>
      <c r="BE35" s="125">
        <v>0</v>
      </c>
      <c r="BF35" s="126">
        <v>0</v>
      </c>
      <c r="BG35" s="125">
        <v>0</v>
      </c>
      <c r="BH35" s="125">
        <v>12813402</v>
      </c>
      <c r="BI35" s="125">
        <f t="shared" si="36"/>
        <v>12813402</v>
      </c>
      <c r="BJ35" s="125">
        <v>0</v>
      </c>
      <c r="BK35" s="125">
        <v>0</v>
      </c>
      <c r="BL35" s="128">
        <v>0</v>
      </c>
      <c r="BM35" s="125">
        <v>6872274</v>
      </c>
      <c r="BN35" s="125">
        <v>39725554</v>
      </c>
      <c r="BO35" s="125">
        <f t="shared" si="37"/>
        <v>46597828</v>
      </c>
      <c r="BP35" s="125">
        <v>36085909</v>
      </c>
      <c r="BQ35" s="125">
        <v>0</v>
      </c>
      <c r="BR35" s="128">
        <v>20864</v>
      </c>
      <c r="BS35" s="125">
        <v>27930560</v>
      </c>
      <c r="BT35" s="125">
        <v>38882858</v>
      </c>
      <c r="BU35" s="125">
        <f t="shared" si="38"/>
        <v>66813418</v>
      </c>
      <c r="BV35" s="125">
        <v>36085909</v>
      </c>
      <c r="BW35" s="125">
        <v>0</v>
      </c>
      <c r="BX35" s="128">
        <v>20864</v>
      </c>
      <c r="BY35" s="125">
        <v>40348937</v>
      </c>
      <c r="BZ35" s="125">
        <v>43676675</v>
      </c>
      <c r="CA35" s="125">
        <f t="shared" si="39"/>
        <v>84025612</v>
      </c>
      <c r="CB35" s="125">
        <v>36085909</v>
      </c>
      <c r="CC35" s="125">
        <v>0</v>
      </c>
      <c r="CD35" s="128">
        <v>20864</v>
      </c>
      <c r="CE35" s="125">
        <v>54916758</v>
      </c>
      <c r="CF35" s="125">
        <v>39047919</v>
      </c>
      <c r="CG35" s="125">
        <f>CE35+CF35</f>
        <v>93964677</v>
      </c>
      <c r="CH35" s="125">
        <v>36085909</v>
      </c>
      <c r="CI35" s="125">
        <v>0</v>
      </c>
      <c r="CJ35" s="128">
        <v>20864</v>
      </c>
      <c r="CK35" s="125">
        <v>89835300</v>
      </c>
      <c r="CL35" s="125">
        <v>22909943</v>
      </c>
      <c r="CM35" s="125">
        <f t="shared" si="41"/>
        <v>112745243</v>
      </c>
      <c r="CN35" s="125">
        <v>36085909</v>
      </c>
      <c r="CO35" s="125">
        <v>0</v>
      </c>
      <c r="CP35" s="128">
        <v>20864</v>
      </c>
      <c r="CQ35" s="125">
        <v>99728953</v>
      </c>
      <c r="CR35" s="125">
        <v>7234099</v>
      </c>
      <c r="CS35" s="125">
        <f t="shared" si="42"/>
        <v>106963052</v>
      </c>
      <c r="CT35" s="125">
        <v>36085909</v>
      </c>
      <c r="CU35" s="125">
        <v>0</v>
      </c>
      <c r="CV35" s="128">
        <v>20864</v>
      </c>
      <c r="CW35" s="125">
        <v>67858</v>
      </c>
      <c r="CX35" s="125">
        <v>2560622</v>
      </c>
      <c r="CY35" s="125">
        <f t="shared" si="55"/>
        <v>2628480</v>
      </c>
      <c r="CZ35" s="125">
        <v>141799902</v>
      </c>
      <c r="DA35" s="125">
        <v>0</v>
      </c>
      <c r="DB35" s="128">
        <v>289177</v>
      </c>
      <c r="DC35" s="125">
        <v>93773</v>
      </c>
      <c r="DD35" s="125">
        <v>2535606</v>
      </c>
      <c r="DE35" s="125">
        <f t="shared" si="83"/>
        <v>2629379</v>
      </c>
      <c r="DF35" s="125">
        <v>141799902</v>
      </c>
      <c r="DG35" s="125">
        <v>0</v>
      </c>
      <c r="DH35" s="127">
        <v>289177</v>
      </c>
      <c r="DI35" s="125">
        <v>1548224</v>
      </c>
      <c r="DJ35" s="125">
        <v>1081155</v>
      </c>
      <c r="DK35" s="125">
        <f>DI35+DJ35</f>
        <v>2629379</v>
      </c>
      <c r="DL35" s="125">
        <v>141799902</v>
      </c>
      <c r="DM35" s="125">
        <v>0</v>
      </c>
      <c r="DN35" s="127">
        <v>289177</v>
      </c>
      <c r="DO35" s="197">
        <v>1574617</v>
      </c>
      <c r="DP35" s="197">
        <v>1055815</v>
      </c>
      <c r="DQ35" s="197">
        <f>DO35+DP35</f>
        <v>2630432</v>
      </c>
      <c r="DR35" s="197">
        <v>141799902</v>
      </c>
      <c r="DS35" s="197">
        <v>0</v>
      </c>
      <c r="DT35" s="198">
        <v>289177</v>
      </c>
      <c r="DU35" s="197">
        <v>1594900</v>
      </c>
      <c r="DV35" s="197">
        <v>1035532</v>
      </c>
      <c r="DW35" s="197">
        <f>DU35+DV35</f>
        <v>2630432</v>
      </c>
      <c r="DX35" s="197">
        <v>141799902</v>
      </c>
      <c r="DY35" s="197">
        <v>0</v>
      </c>
      <c r="DZ35" s="198">
        <v>289177</v>
      </c>
      <c r="EA35" s="197">
        <v>1759653</v>
      </c>
      <c r="EB35" s="197">
        <v>870779</v>
      </c>
      <c r="EC35" s="197">
        <f>EA35+EB35</f>
        <v>2630432</v>
      </c>
      <c r="ED35" s="197">
        <v>141799902</v>
      </c>
      <c r="EE35" s="197">
        <v>0</v>
      </c>
      <c r="EF35" s="198">
        <v>289177</v>
      </c>
      <c r="EG35" s="197">
        <v>1894345</v>
      </c>
      <c r="EH35" s="197">
        <v>870779</v>
      </c>
      <c r="EI35" s="197">
        <f>EG35+EH35</f>
        <v>2765124</v>
      </c>
      <c r="EJ35" s="197">
        <v>141799902</v>
      </c>
      <c r="EK35" s="197">
        <v>0</v>
      </c>
      <c r="EL35" s="198">
        <v>289177</v>
      </c>
      <c r="EM35" s="197">
        <v>0</v>
      </c>
      <c r="EN35" s="125">
        <v>0</v>
      </c>
      <c r="EO35" s="125">
        <f>EM35+EN35</f>
        <v>0</v>
      </c>
      <c r="EP35" s="125">
        <v>0</v>
      </c>
      <c r="EQ35" s="125">
        <v>0</v>
      </c>
      <c r="ER35" s="128">
        <v>0</v>
      </c>
      <c r="ES35" s="125">
        <v>0</v>
      </c>
      <c r="ET35" s="125">
        <v>673635</v>
      </c>
      <c r="EU35" s="125">
        <f t="shared" si="10"/>
        <v>673635</v>
      </c>
      <c r="EV35" s="125">
        <v>0</v>
      </c>
      <c r="EW35" s="125">
        <v>0</v>
      </c>
      <c r="EX35" s="128">
        <v>0</v>
      </c>
      <c r="EY35" s="125">
        <v>1589127</v>
      </c>
      <c r="EZ35" s="125">
        <v>822075</v>
      </c>
      <c r="FA35" s="125">
        <f t="shared" si="48"/>
        <v>2411202</v>
      </c>
      <c r="FB35" s="125">
        <v>0</v>
      </c>
      <c r="FC35" s="125">
        <v>0</v>
      </c>
      <c r="FD35" s="128">
        <v>0</v>
      </c>
      <c r="FE35" s="125">
        <v>2291242</v>
      </c>
      <c r="FF35" s="125">
        <v>2858530</v>
      </c>
      <c r="FG35" s="125">
        <f t="shared" si="49"/>
        <v>5149772</v>
      </c>
      <c r="FH35" s="125">
        <v>0</v>
      </c>
      <c r="FI35" s="125">
        <v>0</v>
      </c>
      <c r="FJ35" s="128">
        <v>0</v>
      </c>
      <c r="FK35" s="125">
        <v>2556358</v>
      </c>
      <c r="FL35" s="125">
        <v>2160905</v>
      </c>
      <c r="FM35" s="125">
        <f t="shared" si="50"/>
        <v>4717263</v>
      </c>
      <c r="FN35" s="125">
        <v>0</v>
      </c>
      <c r="FO35" s="125">
        <v>0</v>
      </c>
      <c r="FP35" s="128">
        <v>0</v>
      </c>
      <c r="FQ35" s="125">
        <v>21753827</v>
      </c>
      <c r="FR35" s="125">
        <v>400685</v>
      </c>
      <c r="FS35" s="125">
        <f t="shared" si="76"/>
        <v>22154512</v>
      </c>
      <c r="FT35" s="125">
        <v>0</v>
      </c>
      <c r="FU35" s="125">
        <v>0</v>
      </c>
      <c r="FV35" s="128">
        <v>0</v>
      </c>
      <c r="FW35" s="125">
        <v>22004629</v>
      </c>
      <c r="FX35" s="125">
        <v>52863</v>
      </c>
      <c r="FY35" s="125">
        <f t="shared" si="52"/>
        <v>22057492</v>
      </c>
      <c r="FZ35" s="125">
        <v>0</v>
      </c>
      <c r="GA35" s="125">
        <v>0</v>
      </c>
      <c r="GB35" s="128">
        <v>0</v>
      </c>
      <c r="GC35" s="125">
        <v>0</v>
      </c>
      <c r="GD35" s="125">
        <v>29600</v>
      </c>
      <c r="GE35" s="125">
        <f t="shared" si="78"/>
        <v>29600</v>
      </c>
      <c r="GF35" s="125">
        <v>22402979</v>
      </c>
      <c r="GG35" s="125">
        <v>0</v>
      </c>
      <c r="GH35" s="128">
        <v>0</v>
      </c>
      <c r="GI35" s="125">
        <v>0</v>
      </c>
      <c r="GJ35" s="125">
        <v>0</v>
      </c>
      <c r="GK35" s="125">
        <f t="shared" si="80"/>
        <v>0</v>
      </c>
      <c r="GL35" s="125">
        <v>0</v>
      </c>
      <c r="GM35" s="125">
        <v>0</v>
      </c>
      <c r="GN35" s="128">
        <v>0</v>
      </c>
      <c r="GO35" s="125">
        <v>0</v>
      </c>
      <c r="GP35" s="125">
        <v>0</v>
      </c>
      <c r="GQ35" s="125">
        <f t="shared" si="81"/>
        <v>0</v>
      </c>
      <c r="GR35" s="125">
        <v>0</v>
      </c>
      <c r="GS35" s="125">
        <v>0</v>
      </c>
      <c r="GT35" s="128">
        <v>0</v>
      </c>
      <c r="GU35" s="125">
        <v>0</v>
      </c>
      <c r="GV35" s="125">
        <v>0</v>
      </c>
      <c r="GW35" s="125">
        <f t="shared" si="66"/>
        <v>0</v>
      </c>
      <c r="GX35" s="125">
        <v>0</v>
      </c>
      <c r="GY35" s="125">
        <v>0</v>
      </c>
      <c r="GZ35" s="128">
        <v>0</v>
      </c>
      <c r="HA35" s="125">
        <v>0</v>
      </c>
      <c r="HB35" s="125">
        <v>0</v>
      </c>
      <c r="HC35" s="125">
        <f t="shared" si="82"/>
        <v>0</v>
      </c>
      <c r="HD35" s="125">
        <v>0</v>
      </c>
      <c r="HE35" s="125">
        <v>0</v>
      </c>
      <c r="HF35" s="128">
        <v>0</v>
      </c>
      <c r="HG35" s="125">
        <v>0</v>
      </c>
      <c r="HH35" s="125">
        <v>0</v>
      </c>
      <c r="HI35" s="125">
        <f t="shared" si="74"/>
        <v>0</v>
      </c>
      <c r="HJ35" s="125">
        <v>243567378</v>
      </c>
      <c r="HK35" s="125">
        <v>11438418</v>
      </c>
      <c r="HL35" s="125">
        <v>0</v>
      </c>
      <c r="HM35" s="165" t="s">
        <v>330</v>
      </c>
      <c r="HN35" s="140" t="s">
        <v>135</v>
      </c>
      <c r="HO35" s="17"/>
    </row>
    <row r="36" spans="1:223" ht="16.5" customHeight="1" x14ac:dyDescent="0.15">
      <c r="A36" s="43" t="s">
        <v>31</v>
      </c>
      <c r="B36" s="39" t="s">
        <v>138</v>
      </c>
      <c r="C36" s="46">
        <v>2791792771</v>
      </c>
      <c r="D36" s="75">
        <v>2512613494</v>
      </c>
      <c r="E36" s="125" t="s">
        <v>81</v>
      </c>
      <c r="F36" s="125" t="s">
        <v>81</v>
      </c>
      <c r="G36" s="125" t="s">
        <v>81</v>
      </c>
      <c r="H36" s="125" t="s">
        <v>81</v>
      </c>
      <c r="I36" s="125" t="s">
        <v>81</v>
      </c>
      <c r="J36" s="128" t="s">
        <v>81</v>
      </c>
      <c r="K36" s="125" t="s">
        <v>81</v>
      </c>
      <c r="L36" s="125" t="s">
        <v>81</v>
      </c>
      <c r="M36" s="125" t="s">
        <v>81</v>
      </c>
      <c r="N36" s="125" t="s">
        <v>81</v>
      </c>
      <c r="O36" s="125" t="s">
        <v>81</v>
      </c>
      <c r="P36" s="128" t="s">
        <v>81</v>
      </c>
      <c r="Q36" s="125">
        <v>2791792771</v>
      </c>
      <c r="R36" s="125">
        <v>0</v>
      </c>
      <c r="S36" s="125">
        <f t="shared" si="31"/>
        <v>2791792771</v>
      </c>
      <c r="T36" s="125">
        <v>0</v>
      </c>
      <c r="U36" s="125">
        <v>0</v>
      </c>
      <c r="V36" s="128">
        <v>0</v>
      </c>
      <c r="W36" s="125">
        <v>2791792771</v>
      </c>
      <c r="X36" s="125">
        <v>0</v>
      </c>
      <c r="Y36" s="125">
        <f t="shared" si="32"/>
        <v>2791792771</v>
      </c>
      <c r="Z36" s="125">
        <v>0</v>
      </c>
      <c r="AA36" s="125">
        <v>0</v>
      </c>
      <c r="AB36" s="128">
        <v>0</v>
      </c>
      <c r="AC36" s="125" t="s">
        <v>81</v>
      </c>
      <c r="AD36" s="125" t="s">
        <v>81</v>
      </c>
      <c r="AE36" s="125" t="s">
        <v>81</v>
      </c>
      <c r="AF36" s="125" t="s">
        <v>81</v>
      </c>
      <c r="AG36" s="125" t="s">
        <v>81</v>
      </c>
      <c r="AH36" s="128" t="s">
        <v>81</v>
      </c>
      <c r="AI36" s="125" t="s">
        <v>81</v>
      </c>
      <c r="AJ36" s="125" t="s">
        <v>81</v>
      </c>
      <c r="AK36" s="125" t="s">
        <v>81</v>
      </c>
      <c r="AL36" s="125" t="s">
        <v>81</v>
      </c>
      <c r="AM36" s="125" t="s">
        <v>81</v>
      </c>
      <c r="AN36" s="128" t="s">
        <v>81</v>
      </c>
      <c r="AO36" s="125" t="s">
        <v>81</v>
      </c>
      <c r="AP36" s="125" t="s">
        <v>81</v>
      </c>
      <c r="AQ36" s="125" t="s">
        <v>81</v>
      </c>
      <c r="AR36" s="125" t="s">
        <v>81</v>
      </c>
      <c r="AS36" s="125" t="s">
        <v>81</v>
      </c>
      <c r="AT36" s="128" t="s">
        <v>81</v>
      </c>
      <c r="AU36" s="125" t="s">
        <v>81</v>
      </c>
      <c r="AV36" s="125" t="s">
        <v>81</v>
      </c>
      <c r="AW36" s="125" t="s">
        <v>81</v>
      </c>
      <c r="AX36" s="125" t="s">
        <v>81</v>
      </c>
      <c r="AY36" s="125" t="s">
        <v>81</v>
      </c>
      <c r="AZ36" s="128" t="s">
        <v>81</v>
      </c>
      <c r="BA36" s="125" t="s">
        <v>81</v>
      </c>
      <c r="BB36" s="125" t="s">
        <v>81</v>
      </c>
      <c r="BC36" s="125" t="s">
        <v>81</v>
      </c>
      <c r="BD36" s="125" t="s">
        <v>81</v>
      </c>
      <c r="BE36" s="125" t="s">
        <v>81</v>
      </c>
      <c r="BF36" s="126" t="s">
        <v>81</v>
      </c>
      <c r="BG36" s="125" t="s">
        <v>81</v>
      </c>
      <c r="BH36" s="125" t="s">
        <v>81</v>
      </c>
      <c r="BI36" s="125" t="s">
        <v>81</v>
      </c>
      <c r="BJ36" s="125" t="s">
        <v>81</v>
      </c>
      <c r="BK36" s="125" t="s">
        <v>81</v>
      </c>
      <c r="BL36" s="128" t="s">
        <v>81</v>
      </c>
      <c r="BM36" s="125" t="s">
        <v>81</v>
      </c>
      <c r="BN36" s="125" t="s">
        <v>81</v>
      </c>
      <c r="BO36" s="125" t="s">
        <v>81</v>
      </c>
      <c r="BP36" s="125" t="s">
        <v>81</v>
      </c>
      <c r="BQ36" s="125" t="s">
        <v>81</v>
      </c>
      <c r="BR36" s="128" t="s">
        <v>81</v>
      </c>
      <c r="BS36" s="125">
        <v>216750</v>
      </c>
      <c r="BT36" s="125">
        <v>0</v>
      </c>
      <c r="BU36" s="125">
        <f t="shared" si="38"/>
        <v>216750</v>
      </c>
      <c r="BV36" s="125">
        <v>0</v>
      </c>
      <c r="BW36" s="125">
        <v>0</v>
      </c>
      <c r="BX36" s="128">
        <v>0</v>
      </c>
      <c r="BY36" s="125">
        <v>331031</v>
      </c>
      <c r="BZ36" s="125">
        <v>0</v>
      </c>
      <c r="CA36" s="125">
        <f t="shared" si="39"/>
        <v>331031</v>
      </c>
      <c r="CB36" s="125">
        <v>0</v>
      </c>
      <c r="CC36" s="125">
        <v>0</v>
      </c>
      <c r="CD36" s="128">
        <v>0</v>
      </c>
      <c r="CE36" s="125" t="s">
        <v>81</v>
      </c>
      <c r="CF36" s="125" t="s">
        <v>81</v>
      </c>
      <c r="CG36" s="125" t="s">
        <v>81</v>
      </c>
      <c r="CH36" s="125" t="s">
        <v>81</v>
      </c>
      <c r="CI36" s="125" t="s">
        <v>81</v>
      </c>
      <c r="CJ36" s="128" t="s">
        <v>81</v>
      </c>
      <c r="CK36" s="125" t="s">
        <v>81</v>
      </c>
      <c r="CL36" s="125" t="s">
        <v>81</v>
      </c>
      <c r="CM36" s="125" t="s">
        <v>81</v>
      </c>
      <c r="CN36" s="125" t="s">
        <v>81</v>
      </c>
      <c r="CO36" s="125" t="s">
        <v>81</v>
      </c>
      <c r="CP36" s="128" t="s">
        <v>81</v>
      </c>
      <c r="CQ36" s="125" t="s">
        <v>81</v>
      </c>
      <c r="CR36" s="125" t="s">
        <v>81</v>
      </c>
      <c r="CS36" s="125" t="s">
        <v>81</v>
      </c>
      <c r="CT36" s="125" t="s">
        <v>81</v>
      </c>
      <c r="CU36" s="125" t="s">
        <v>81</v>
      </c>
      <c r="CV36" s="128" t="s">
        <v>81</v>
      </c>
      <c r="CW36" s="125" t="s">
        <v>81</v>
      </c>
      <c r="CX36" s="125" t="s">
        <v>81</v>
      </c>
      <c r="CY36" s="125" t="s">
        <v>81</v>
      </c>
      <c r="CZ36" s="125" t="s">
        <v>81</v>
      </c>
      <c r="DA36" s="125" t="s">
        <v>81</v>
      </c>
      <c r="DB36" s="128" t="s">
        <v>81</v>
      </c>
      <c r="DC36" s="125" t="s">
        <v>81</v>
      </c>
      <c r="DD36" s="125" t="s">
        <v>81</v>
      </c>
      <c r="DE36" s="125" t="s">
        <v>81</v>
      </c>
      <c r="DF36" s="125" t="s">
        <v>81</v>
      </c>
      <c r="DG36" s="125" t="s">
        <v>81</v>
      </c>
      <c r="DH36" s="127" t="s">
        <v>81</v>
      </c>
      <c r="DI36" s="125" t="s">
        <v>81</v>
      </c>
      <c r="DJ36" s="125" t="s">
        <v>81</v>
      </c>
      <c r="DK36" s="125" t="s">
        <v>81</v>
      </c>
      <c r="DL36" s="125" t="s">
        <v>81</v>
      </c>
      <c r="DM36" s="125" t="s">
        <v>81</v>
      </c>
      <c r="DN36" s="127" t="s">
        <v>81</v>
      </c>
      <c r="DO36" s="197" t="s">
        <v>81</v>
      </c>
      <c r="DP36" s="197" t="s">
        <v>81</v>
      </c>
      <c r="DQ36" s="197" t="s">
        <v>81</v>
      </c>
      <c r="DR36" s="197" t="s">
        <v>81</v>
      </c>
      <c r="DS36" s="197" t="s">
        <v>81</v>
      </c>
      <c r="DT36" s="198" t="s">
        <v>81</v>
      </c>
      <c r="DU36" s="197" t="s">
        <v>81</v>
      </c>
      <c r="DV36" s="197" t="s">
        <v>81</v>
      </c>
      <c r="DW36" s="197" t="s">
        <v>81</v>
      </c>
      <c r="DX36" s="197" t="s">
        <v>81</v>
      </c>
      <c r="DY36" s="197" t="s">
        <v>81</v>
      </c>
      <c r="DZ36" s="198" t="s">
        <v>81</v>
      </c>
      <c r="EA36" s="197" t="s">
        <v>81</v>
      </c>
      <c r="EB36" s="197" t="s">
        <v>81</v>
      </c>
      <c r="EC36" s="197" t="s">
        <v>81</v>
      </c>
      <c r="ED36" s="197" t="s">
        <v>81</v>
      </c>
      <c r="EE36" s="197" t="s">
        <v>81</v>
      </c>
      <c r="EF36" s="198" t="s">
        <v>81</v>
      </c>
      <c r="EG36" s="197" t="s">
        <v>81</v>
      </c>
      <c r="EH36" s="197" t="s">
        <v>81</v>
      </c>
      <c r="EI36" s="197" t="s">
        <v>81</v>
      </c>
      <c r="EJ36" s="197" t="s">
        <v>81</v>
      </c>
      <c r="EK36" s="197" t="s">
        <v>81</v>
      </c>
      <c r="EL36" s="198" t="s">
        <v>81</v>
      </c>
      <c r="EM36" s="197">
        <v>0</v>
      </c>
      <c r="EN36" s="125">
        <v>0</v>
      </c>
      <c r="EO36" s="125">
        <v>0</v>
      </c>
      <c r="EP36" s="125">
        <v>0</v>
      </c>
      <c r="EQ36" s="125">
        <v>0</v>
      </c>
      <c r="ER36" s="128">
        <v>0</v>
      </c>
      <c r="ES36" s="125">
        <v>0</v>
      </c>
      <c r="ET36" s="125">
        <v>0</v>
      </c>
      <c r="EU36" s="125">
        <f t="shared" si="10"/>
        <v>0</v>
      </c>
      <c r="EV36" s="125">
        <v>0</v>
      </c>
      <c r="EW36" s="125">
        <v>0</v>
      </c>
      <c r="EX36" s="128">
        <v>0</v>
      </c>
      <c r="EY36" s="125">
        <v>0</v>
      </c>
      <c r="EZ36" s="125">
        <v>0</v>
      </c>
      <c r="FA36" s="125">
        <f t="shared" si="48"/>
        <v>0</v>
      </c>
      <c r="FB36" s="125">
        <v>0</v>
      </c>
      <c r="FC36" s="125">
        <v>0</v>
      </c>
      <c r="FD36" s="128">
        <v>0</v>
      </c>
      <c r="FE36" s="125">
        <v>0</v>
      </c>
      <c r="FF36" s="125">
        <v>0</v>
      </c>
      <c r="FG36" s="125">
        <f t="shared" si="49"/>
        <v>0</v>
      </c>
      <c r="FH36" s="125">
        <v>0</v>
      </c>
      <c r="FI36" s="125">
        <v>0</v>
      </c>
      <c r="FJ36" s="128">
        <v>0</v>
      </c>
      <c r="FK36" s="125" t="s">
        <v>81</v>
      </c>
      <c r="FL36" s="125" t="s">
        <v>81</v>
      </c>
      <c r="FM36" s="125" t="s">
        <v>81</v>
      </c>
      <c r="FN36" s="125" t="s">
        <v>81</v>
      </c>
      <c r="FO36" s="125" t="s">
        <v>81</v>
      </c>
      <c r="FP36" s="128" t="s">
        <v>81</v>
      </c>
      <c r="FQ36" s="125" t="s">
        <v>81</v>
      </c>
      <c r="FR36" s="125" t="s">
        <v>81</v>
      </c>
      <c r="FS36" s="125" t="s">
        <v>81</v>
      </c>
      <c r="FT36" s="125" t="s">
        <v>81</v>
      </c>
      <c r="FU36" s="125" t="s">
        <v>81</v>
      </c>
      <c r="FV36" s="128" t="s">
        <v>81</v>
      </c>
      <c r="FW36" s="125" t="s">
        <v>81</v>
      </c>
      <c r="FX36" s="125" t="s">
        <v>81</v>
      </c>
      <c r="FY36" s="125" t="s">
        <v>81</v>
      </c>
      <c r="FZ36" s="125" t="s">
        <v>81</v>
      </c>
      <c r="GA36" s="125" t="s">
        <v>81</v>
      </c>
      <c r="GB36" s="128" t="s">
        <v>81</v>
      </c>
      <c r="GC36" s="125" t="s">
        <v>81</v>
      </c>
      <c r="GD36" s="125" t="s">
        <v>81</v>
      </c>
      <c r="GE36" s="125" t="s">
        <v>81</v>
      </c>
      <c r="GF36" s="125" t="s">
        <v>81</v>
      </c>
      <c r="GG36" s="125" t="s">
        <v>81</v>
      </c>
      <c r="GH36" s="128" t="s">
        <v>81</v>
      </c>
      <c r="GI36" s="125">
        <v>0</v>
      </c>
      <c r="GJ36" s="125">
        <v>0</v>
      </c>
      <c r="GK36" s="125">
        <f t="shared" si="80"/>
        <v>0</v>
      </c>
      <c r="GL36" s="125">
        <v>0</v>
      </c>
      <c r="GM36" s="125">
        <v>0</v>
      </c>
      <c r="GN36" s="128">
        <v>0</v>
      </c>
      <c r="GO36" s="125" t="s">
        <v>81</v>
      </c>
      <c r="GP36" s="125" t="s">
        <v>81</v>
      </c>
      <c r="GQ36" s="125" t="s">
        <v>81</v>
      </c>
      <c r="GR36" s="125" t="s">
        <v>81</v>
      </c>
      <c r="GS36" s="125" t="s">
        <v>81</v>
      </c>
      <c r="GT36" s="128" t="s">
        <v>81</v>
      </c>
      <c r="GU36" s="125" t="s">
        <v>81</v>
      </c>
      <c r="GV36" s="125" t="s">
        <v>81</v>
      </c>
      <c r="GW36" s="125" t="s">
        <v>81</v>
      </c>
      <c r="GX36" s="125" t="s">
        <v>81</v>
      </c>
      <c r="GY36" s="125" t="s">
        <v>81</v>
      </c>
      <c r="GZ36" s="128" t="s">
        <v>81</v>
      </c>
      <c r="HA36" s="125" t="s">
        <v>81</v>
      </c>
      <c r="HB36" s="125" t="s">
        <v>81</v>
      </c>
      <c r="HC36" s="125" t="s">
        <v>81</v>
      </c>
      <c r="HD36" s="125" t="s">
        <v>81</v>
      </c>
      <c r="HE36" s="125" t="s">
        <v>81</v>
      </c>
      <c r="HF36" s="128" t="s">
        <v>81</v>
      </c>
      <c r="HG36" s="125" t="s">
        <v>81</v>
      </c>
      <c r="HH36" s="125" t="s">
        <v>81</v>
      </c>
      <c r="HI36" s="125" t="s">
        <v>81</v>
      </c>
      <c r="HJ36" s="125" t="s">
        <v>81</v>
      </c>
      <c r="HK36" s="125" t="s">
        <v>81</v>
      </c>
      <c r="HL36" s="128" t="s">
        <v>81</v>
      </c>
      <c r="HM36" s="165" t="s">
        <v>121</v>
      </c>
      <c r="HN36" s="140" t="s">
        <v>120</v>
      </c>
      <c r="HO36" s="17"/>
    </row>
    <row r="37" spans="1:223" ht="16.5" customHeight="1" x14ac:dyDescent="0.15">
      <c r="A37" s="43" t="s">
        <v>31</v>
      </c>
      <c r="B37" s="39" t="s">
        <v>33</v>
      </c>
      <c r="C37" s="46" t="s">
        <v>81</v>
      </c>
      <c r="D37" s="75" t="s">
        <v>81</v>
      </c>
      <c r="E37" s="125">
        <v>0</v>
      </c>
      <c r="F37" s="125">
        <v>0</v>
      </c>
      <c r="G37" s="125">
        <f t="shared" si="29"/>
        <v>0</v>
      </c>
      <c r="H37" s="125">
        <v>0</v>
      </c>
      <c r="I37" s="125">
        <v>0</v>
      </c>
      <c r="J37" s="128">
        <v>0</v>
      </c>
      <c r="K37" s="125">
        <v>2957579143</v>
      </c>
      <c r="L37" s="125">
        <v>0</v>
      </c>
      <c r="M37" s="125">
        <f t="shared" si="30"/>
        <v>2957579143</v>
      </c>
      <c r="N37" s="125">
        <v>0</v>
      </c>
      <c r="O37" s="125">
        <v>0</v>
      </c>
      <c r="P37" s="128">
        <v>0</v>
      </c>
      <c r="Q37" s="125">
        <v>2957579143</v>
      </c>
      <c r="R37" s="125">
        <v>0</v>
      </c>
      <c r="S37" s="125">
        <f t="shared" si="31"/>
        <v>2957579143</v>
      </c>
      <c r="T37" s="125">
        <v>0</v>
      </c>
      <c r="U37" s="125">
        <v>0</v>
      </c>
      <c r="V37" s="128">
        <v>0</v>
      </c>
      <c r="W37" s="125">
        <v>2907928612</v>
      </c>
      <c r="X37" s="125">
        <v>0</v>
      </c>
      <c r="Y37" s="125">
        <f t="shared" si="32"/>
        <v>2907928612</v>
      </c>
      <c r="Z37" s="125">
        <v>0</v>
      </c>
      <c r="AA37" s="125">
        <v>49650531</v>
      </c>
      <c r="AB37" s="128">
        <v>0</v>
      </c>
      <c r="AC37" s="125">
        <v>2863764055</v>
      </c>
      <c r="AD37" s="125">
        <v>0</v>
      </c>
      <c r="AE37" s="125">
        <f t="shared" si="33"/>
        <v>2863764055</v>
      </c>
      <c r="AF37" s="125">
        <v>0</v>
      </c>
      <c r="AG37" s="125">
        <v>93815088</v>
      </c>
      <c r="AH37" s="128">
        <v>0</v>
      </c>
      <c r="AI37" s="125">
        <v>2851869652</v>
      </c>
      <c r="AJ37" s="125">
        <v>0</v>
      </c>
      <c r="AK37" s="125">
        <f t="shared" si="54"/>
        <v>2851869652</v>
      </c>
      <c r="AL37" s="125">
        <v>0</v>
      </c>
      <c r="AM37" s="125">
        <v>103408630</v>
      </c>
      <c r="AN37" s="128">
        <v>2300861</v>
      </c>
      <c r="AO37" s="125">
        <v>2851869652</v>
      </c>
      <c r="AP37" s="125">
        <v>0</v>
      </c>
      <c r="AQ37" s="125">
        <f t="shared" si="34"/>
        <v>2851869652</v>
      </c>
      <c r="AR37" s="125">
        <v>0</v>
      </c>
      <c r="AS37" s="125">
        <v>103408630</v>
      </c>
      <c r="AT37" s="128">
        <v>2300861</v>
      </c>
      <c r="AU37" s="125">
        <v>127650775</v>
      </c>
      <c r="AV37" s="125">
        <v>0</v>
      </c>
      <c r="AW37" s="125">
        <f t="shared" si="70"/>
        <v>127650775</v>
      </c>
      <c r="AX37" s="125">
        <v>2711153478</v>
      </c>
      <c r="AY37" s="125">
        <v>115625564</v>
      </c>
      <c r="AZ37" s="127">
        <v>3149326</v>
      </c>
      <c r="BA37" s="125" t="s">
        <v>81</v>
      </c>
      <c r="BB37" s="125" t="s">
        <v>81</v>
      </c>
      <c r="BC37" s="125" t="s">
        <v>81</v>
      </c>
      <c r="BD37" s="125" t="s">
        <v>81</v>
      </c>
      <c r="BE37" s="125" t="s">
        <v>81</v>
      </c>
      <c r="BF37" s="126" t="s">
        <v>81</v>
      </c>
      <c r="BG37" s="125" t="s">
        <v>81</v>
      </c>
      <c r="BH37" s="125" t="s">
        <v>81</v>
      </c>
      <c r="BI37" s="125" t="s">
        <v>81</v>
      </c>
      <c r="BJ37" s="125" t="s">
        <v>81</v>
      </c>
      <c r="BK37" s="125" t="s">
        <v>81</v>
      </c>
      <c r="BL37" s="128" t="s">
        <v>81</v>
      </c>
      <c r="BM37" s="125">
        <v>0</v>
      </c>
      <c r="BN37" s="125">
        <v>0</v>
      </c>
      <c r="BO37" s="125">
        <f t="shared" si="37"/>
        <v>0</v>
      </c>
      <c r="BP37" s="125">
        <v>0</v>
      </c>
      <c r="BQ37" s="125">
        <v>0</v>
      </c>
      <c r="BR37" s="128">
        <v>0</v>
      </c>
      <c r="BS37" s="125">
        <v>0</v>
      </c>
      <c r="BT37" s="125">
        <v>0</v>
      </c>
      <c r="BU37" s="125">
        <f t="shared" si="38"/>
        <v>0</v>
      </c>
      <c r="BV37" s="125">
        <v>0</v>
      </c>
      <c r="BW37" s="125">
        <v>0</v>
      </c>
      <c r="BX37" s="128">
        <v>0</v>
      </c>
      <c r="BY37" s="125">
        <v>0</v>
      </c>
      <c r="BZ37" s="125">
        <v>51000</v>
      </c>
      <c r="CA37" s="125">
        <f t="shared" si="39"/>
        <v>51000</v>
      </c>
      <c r="CB37" s="125">
        <v>0</v>
      </c>
      <c r="CC37" s="125">
        <v>0</v>
      </c>
      <c r="CD37" s="128">
        <v>0</v>
      </c>
      <c r="CE37" s="125">
        <v>0</v>
      </c>
      <c r="CF37" s="125">
        <v>30002</v>
      </c>
      <c r="CG37" s="125">
        <f t="shared" ref="CG37:CG42" si="84">CE37+CF37</f>
        <v>30002</v>
      </c>
      <c r="CH37" s="125">
        <v>0</v>
      </c>
      <c r="CI37" s="125">
        <v>0</v>
      </c>
      <c r="CJ37" s="128">
        <v>20500</v>
      </c>
      <c r="CK37" s="125">
        <v>0</v>
      </c>
      <c r="CL37" s="125">
        <v>45102</v>
      </c>
      <c r="CM37" s="125">
        <f t="shared" si="41"/>
        <v>45102</v>
      </c>
      <c r="CN37" s="125">
        <v>0</v>
      </c>
      <c r="CO37" s="125">
        <v>0</v>
      </c>
      <c r="CP37" s="128">
        <v>128826</v>
      </c>
      <c r="CQ37" s="125">
        <v>0</v>
      </c>
      <c r="CR37" s="125">
        <v>228958</v>
      </c>
      <c r="CS37" s="125">
        <f t="shared" si="42"/>
        <v>228958</v>
      </c>
      <c r="CT37" s="125">
        <v>0</v>
      </c>
      <c r="CU37" s="125">
        <v>0</v>
      </c>
      <c r="CV37" s="128">
        <v>296262</v>
      </c>
      <c r="CW37" s="125">
        <v>21817328</v>
      </c>
      <c r="CX37" s="125">
        <v>0</v>
      </c>
      <c r="CY37" s="125">
        <f t="shared" si="55"/>
        <v>21817328</v>
      </c>
      <c r="CZ37" s="125">
        <v>0</v>
      </c>
      <c r="DA37" s="125">
        <v>0</v>
      </c>
      <c r="DB37" s="127">
        <v>3326577</v>
      </c>
      <c r="DC37" s="125">
        <v>21817328</v>
      </c>
      <c r="DD37" s="125">
        <v>0</v>
      </c>
      <c r="DE37" s="125">
        <f t="shared" si="83"/>
        <v>21817328</v>
      </c>
      <c r="DF37" s="125">
        <v>0</v>
      </c>
      <c r="DG37" s="125">
        <v>0</v>
      </c>
      <c r="DH37" s="127">
        <v>3326577</v>
      </c>
      <c r="DI37" s="125">
        <v>21768290</v>
      </c>
      <c r="DJ37" s="125">
        <v>0</v>
      </c>
      <c r="DK37" s="125">
        <f t="shared" ref="DK37:DK38" si="85">DI37+DJ37</f>
        <v>21768290</v>
      </c>
      <c r="DL37" s="125">
        <v>0</v>
      </c>
      <c r="DM37" s="125">
        <v>0</v>
      </c>
      <c r="DN37" s="127">
        <v>3375615</v>
      </c>
      <c r="DO37" s="197">
        <v>21768290</v>
      </c>
      <c r="DP37" s="197">
        <v>0</v>
      </c>
      <c r="DQ37" s="197">
        <f t="shared" ref="DQ37:DQ38" si="86">DO37+DP37</f>
        <v>21768290</v>
      </c>
      <c r="DR37" s="197">
        <v>0</v>
      </c>
      <c r="DS37" s="197">
        <v>0</v>
      </c>
      <c r="DT37" s="198">
        <v>3376105</v>
      </c>
      <c r="DU37" s="197">
        <v>21768290</v>
      </c>
      <c r="DV37" s="197">
        <v>0</v>
      </c>
      <c r="DW37" s="197">
        <f t="shared" ref="DW37:DW38" si="87">DU37+DV37</f>
        <v>21768290</v>
      </c>
      <c r="DX37" s="197">
        <v>0</v>
      </c>
      <c r="DY37" s="197">
        <v>0</v>
      </c>
      <c r="DZ37" s="198">
        <v>3418449</v>
      </c>
      <c r="EA37" s="197">
        <v>21768290</v>
      </c>
      <c r="EB37" s="197">
        <v>0</v>
      </c>
      <c r="EC37" s="197">
        <f t="shared" ref="EC37:EC38" si="88">EA37+EB37</f>
        <v>21768290</v>
      </c>
      <c r="ED37" s="197">
        <v>0</v>
      </c>
      <c r="EE37" s="197">
        <v>0</v>
      </c>
      <c r="EF37" s="198">
        <v>3428449</v>
      </c>
      <c r="EG37" s="197">
        <v>21768290</v>
      </c>
      <c r="EH37" s="197">
        <v>0</v>
      </c>
      <c r="EI37" s="197">
        <f t="shared" ref="EI37:EI38" si="89">EG37+EH37</f>
        <v>21768290</v>
      </c>
      <c r="EJ37" s="197">
        <v>0</v>
      </c>
      <c r="EK37" s="197">
        <v>0</v>
      </c>
      <c r="EL37" s="198">
        <v>3557040</v>
      </c>
      <c r="EM37" s="197">
        <v>0</v>
      </c>
      <c r="EN37" s="125">
        <v>0</v>
      </c>
      <c r="EO37" s="125">
        <v>0</v>
      </c>
      <c r="EP37" s="125">
        <v>0</v>
      </c>
      <c r="EQ37" s="125">
        <v>0</v>
      </c>
      <c r="ER37" s="128">
        <v>0</v>
      </c>
      <c r="ES37" s="125">
        <v>0</v>
      </c>
      <c r="ET37" s="125">
        <v>0</v>
      </c>
      <c r="EU37" s="125">
        <f t="shared" si="10"/>
        <v>0</v>
      </c>
      <c r="EV37" s="125">
        <v>0</v>
      </c>
      <c r="EW37" s="125">
        <v>0</v>
      </c>
      <c r="EX37" s="128">
        <v>0</v>
      </c>
      <c r="EY37" s="125">
        <v>0</v>
      </c>
      <c r="EZ37" s="125">
        <v>0</v>
      </c>
      <c r="FA37" s="125">
        <f t="shared" si="48"/>
        <v>0</v>
      </c>
      <c r="FB37" s="125">
        <v>0</v>
      </c>
      <c r="FC37" s="125">
        <v>0</v>
      </c>
      <c r="FD37" s="128">
        <v>0</v>
      </c>
      <c r="FE37" s="125">
        <v>0</v>
      </c>
      <c r="FF37" s="125">
        <v>0</v>
      </c>
      <c r="FG37" s="125">
        <f t="shared" si="49"/>
        <v>0</v>
      </c>
      <c r="FH37" s="125">
        <v>0</v>
      </c>
      <c r="FI37" s="125">
        <v>0</v>
      </c>
      <c r="FJ37" s="128">
        <v>0</v>
      </c>
      <c r="FK37" s="125">
        <v>0</v>
      </c>
      <c r="FL37" s="125">
        <v>0</v>
      </c>
      <c r="FM37" s="125">
        <f t="shared" si="50"/>
        <v>0</v>
      </c>
      <c r="FN37" s="125">
        <v>0</v>
      </c>
      <c r="FO37" s="125">
        <v>0</v>
      </c>
      <c r="FP37" s="128">
        <v>0</v>
      </c>
      <c r="FQ37" s="125">
        <v>0</v>
      </c>
      <c r="FR37" s="125">
        <v>0</v>
      </c>
      <c r="FS37" s="125">
        <f t="shared" si="76"/>
        <v>0</v>
      </c>
      <c r="FT37" s="125">
        <v>0</v>
      </c>
      <c r="FU37" s="125">
        <v>0</v>
      </c>
      <c r="FV37" s="128">
        <v>150000</v>
      </c>
      <c r="FW37" s="125">
        <v>0</v>
      </c>
      <c r="FX37" s="125">
        <v>0</v>
      </c>
      <c r="FY37" s="125">
        <f t="shared" si="52"/>
        <v>0</v>
      </c>
      <c r="FZ37" s="125">
        <v>0</v>
      </c>
      <c r="GA37" s="125">
        <v>0</v>
      </c>
      <c r="GB37" s="128">
        <v>250000</v>
      </c>
      <c r="GC37" s="125">
        <v>0</v>
      </c>
      <c r="GD37" s="125">
        <v>0</v>
      </c>
      <c r="GE37" s="125">
        <f t="shared" si="78"/>
        <v>0</v>
      </c>
      <c r="GF37" s="125">
        <v>0</v>
      </c>
      <c r="GG37" s="125">
        <v>0</v>
      </c>
      <c r="GH37" s="127">
        <v>367766</v>
      </c>
      <c r="GI37" s="125">
        <v>23032901</v>
      </c>
      <c r="GJ37" s="125">
        <v>0</v>
      </c>
      <c r="GK37" s="125">
        <f t="shared" si="80"/>
        <v>23032901</v>
      </c>
      <c r="GL37" s="125">
        <v>0</v>
      </c>
      <c r="GM37" s="125">
        <v>0</v>
      </c>
      <c r="GN37" s="128">
        <v>0</v>
      </c>
      <c r="GO37" s="125">
        <v>46294933</v>
      </c>
      <c r="GP37" s="125">
        <v>0</v>
      </c>
      <c r="GQ37" s="125">
        <f t="shared" si="81"/>
        <v>46294933</v>
      </c>
      <c r="GR37" s="125">
        <v>0</v>
      </c>
      <c r="GS37" s="125">
        <v>0</v>
      </c>
      <c r="GT37" s="128">
        <v>0</v>
      </c>
      <c r="GU37" s="125">
        <v>23834852</v>
      </c>
      <c r="GV37" s="125">
        <v>0</v>
      </c>
      <c r="GW37" s="125">
        <f t="shared" si="66"/>
        <v>23834852</v>
      </c>
      <c r="GX37" s="125">
        <v>0</v>
      </c>
      <c r="GY37" s="125">
        <v>46294933</v>
      </c>
      <c r="GZ37" s="128">
        <v>0</v>
      </c>
      <c r="HA37" s="125">
        <v>11198436</v>
      </c>
      <c r="HB37" s="125">
        <v>0</v>
      </c>
      <c r="HC37" s="125">
        <f t="shared" si="82"/>
        <v>11198436</v>
      </c>
      <c r="HD37" s="125">
        <v>0</v>
      </c>
      <c r="HE37" s="125">
        <v>84838606</v>
      </c>
      <c r="HF37" s="126">
        <v>0</v>
      </c>
      <c r="HG37" s="125">
        <v>0</v>
      </c>
      <c r="HH37" s="125">
        <v>0</v>
      </c>
      <c r="HI37" s="125">
        <f t="shared" si="74"/>
        <v>0</v>
      </c>
      <c r="HJ37" s="125">
        <v>0</v>
      </c>
      <c r="HK37" s="125">
        <v>108941877</v>
      </c>
      <c r="HL37" s="125">
        <v>0</v>
      </c>
      <c r="HM37" s="165" t="s">
        <v>123</v>
      </c>
      <c r="HN37" s="47" t="s">
        <v>122</v>
      </c>
      <c r="HO37" s="17"/>
    </row>
    <row r="38" spans="1:223" ht="16.5" customHeight="1" x14ac:dyDescent="0.15">
      <c r="A38" s="43" t="s">
        <v>31</v>
      </c>
      <c r="B38" s="39" t="s">
        <v>35</v>
      </c>
      <c r="C38" s="46">
        <v>309564733</v>
      </c>
      <c r="D38" s="75">
        <v>278608260</v>
      </c>
      <c r="E38" s="124">
        <v>309420003</v>
      </c>
      <c r="F38" s="125">
        <v>24730</v>
      </c>
      <c r="G38" s="125">
        <f t="shared" si="29"/>
        <v>309444733</v>
      </c>
      <c r="H38" s="125">
        <v>0</v>
      </c>
      <c r="I38" s="125">
        <v>0</v>
      </c>
      <c r="J38" s="128">
        <v>0</v>
      </c>
      <c r="K38" s="125">
        <v>308329266</v>
      </c>
      <c r="L38" s="125">
        <v>48449</v>
      </c>
      <c r="M38" s="125">
        <f t="shared" si="30"/>
        <v>308377715</v>
      </c>
      <c r="N38" s="125">
        <v>0</v>
      </c>
      <c r="O38" s="125">
        <v>0</v>
      </c>
      <c r="P38" s="128">
        <v>0</v>
      </c>
      <c r="Q38" s="125">
        <v>307098445</v>
      </c>
      <c r="R38" s="125">
        <v>158292</v>
      </c>
      <c r="S38" s="125">
        <f t="shared" si="31"/>
        <v>307256737</v>
      </c>
      <c r="T38" s="125">
        <v>0</v>
      </c>
      <c r="U38" s="125">
        <v>0</v>
      </c>
      <c r="V38" s="128">
        <v>2689</v>
      </c>
      <c r="W38" s="125">
        <v>305642697</v>
      </c>
      <c r="X38" s="125">
        <v>594582</v>
      </c>
      <c r="Y38" s="125">
        <f t="shared" si="32"/>
        <v>306237279</v>
      </c>
      <c r="Z38" s="125">
        <v>0</v>
      </c>
      <c r="AA38" s="125">
        <v>0</v>
      </c>
      <c r="AB38" s="128">
        <v>11206</v>
      </c>
      <c r="AC38" s="125">
        <v>305283254</v>
      </c>
      <c r="AD38" s="125">
        <v>740405</v>
      </c>
      <c r="AE38" s="125">
        <f t="shared" si="33"/>
        <v>306023659</v>
      </c>
      <c r="AF38" s="125">
        <v>0</v>
      </c>
      <c r="AG38" s="125">
        <v>0</v>
      </c>
      <c r="AH38" s="128">
        <v>18003</v>
      </c>
      <c r="AI38" s="125">
        <v>302802271</v>
      </c>
      <c r="AJ38" s="125">
        <v>2948595</v>
      </c>
      <c r="AK38" s="125">
        <f t="shared" si="54"/>
        <v>305750866</v>
      </c>
      <c r="AL38" s="125">
        <v>0</v>
      </c>
      <c r="AM38" s="125">
        <v>0</v>
      </c>
      <c r="AN38" s="128">
        <v>26650</v>
      </c>
      <c r="AO38" s="125">
        <v>302803330</v>
      </c>
      <c r="AP38" s="125">
        <v>2939178</v>
      </c>
      <c r="AQ38" s="125">
        <f t="shared" si="34"/>
        <v>305742508</v>
      </c>
      <c r="AR38" s="125">
        <v>0</v>
      </c>
      <c r="AS38" s="125">
        <v>0</v>
      </c>
      <c r="AT38" s="128">
        <v>35008</v>
      </c>
      <c r="AU38" s="125">
        <v>123749012</v>
      </c>
      <c r="AV38" s="125">
        <v>5494562</v>
      </c>
      <c r="AW38" s="125">
        <f t="shared" si="70"/>
        <v>129243574</v>
      </c>
      <c r="AX38" s="125">
        <v>179055090</v>
      </c>
      <c r="AY38" s="125">
        <v>0</v>
      </c>
      <c r="AZ38" s="127">
        <v>45194</v>
      </c>
      <c r="BA38" s="125" t="s">
        <v>81</v>
      </c>
      <c r="BB38" s="125" t="s">
        <v>81</v>
      </c>
      <c r="BC38" s="125" t="s">
        <v>81</v>
      </c>
      <c r="BD38" s="125" t="s">
        <v>81</v>
      </c>
      <c r="BE38" s="125" t="s">
        <v>81</v>
      </c>
      <c r="BF38" s="126" t="s">
        <v>81</v>
      </c>
      <c r="BG38" s="125">
        <v>0</v>
      </c>
      <c r="BH38" s="125">
        <v>9308</v>
      </c>
      <c r="BI38" s="125">
        <f t="shared" si="36"/>
        <v>9308</v>
      </c>
      <c r="BJ38" s="125">
        <v>0</v>
      </c>
      <c r="BK38" s="125">
        <v>0</v>
      </c>
      <c r="BL38" s="128">
        <v>800</v>
      </c>
      <c r="BM38" s="125">
        <v>0</v>
      </c>
      <c r="BN38" s="125">
        <v>9308</v>
      </c>
      <c r="BO38" s="125">
        <f t="shared" si="37"/>
        <v>9308</v>
      </c>
      <c r="BP38" s="125">
        <v>0</v>
      </c>
      <c r="BQ38" s="125">
        <v>0</v>
      </c>
      <c r="BR38" s="128">
        <v>800</v>
      </c>
      <c r="BS38" s="125">
        <v>0</v>
      </c>
      <c r="BT38" s="125">
        <v>530220</v>
      </c>
      <c r="BU38" s="125">
        <f t="shared" si="38"/>
        <v>530220</v>
      </c>
      <c r="BV38" s="125">
        <v>0</v>
      </c>
      <c r="BW38" s="125">
        <v>0</v>
      </c>
      <c r="BX38" s="128">
        <v>800</v>
      </c>
      <c r="BY38" s="125">
        <v>133150</v>
      </c>
      <c r="BZ38" s="125">
        <v>2801704</v>
      </c>
      <c r="CA38" s="125">
        <f t="shared" si="39"/>
        <v>2934854</v>
      </c>
      <c r="CB38" s="125">
        <v>0</v>
      </c>
      <c r="CC38" s="125">
        <v>0</v>
      </c>
      <c r="CD38" s="128">
        <v>800</v>
      </c>
      <c r="CE38" s="125">
        <v>4285112</v>
      </c>
      <c r="CF38" s="125">
        <v>4394487</v>
      </c>
      <c r="CG38" s="125">
        <f t="shared" si="84"/>
        <v>8679599</v>
      </c>
      <c r="CH38" s="125">
        <v>0</v>
      </c>
      <c r="CI38" s="125">
        <v>0</v>
      </c>
      <c r="CJ38" s="128">
        <v>800</v>
      </c>
      <c r="CK38" s="125">
        <v>7601797</v>
      </c>
      <c r="CL38" s="125">
        <v>3238427</v>
      </c>
      <c r="CM38" s="125">
        <f t="shared" si="41"/>
        <v>10840224</v>
      </c>
      <c r="CN38" s="125">
        <v>0</v>
      </c>
      <c r="CO38" s="125">
        <v>0</v>
      </c>
      <c r="CP38" s="128">
        <v>23971</v>
      </c>
      <c r="CQ38" s="125">
        <v>9656714</v>
      </c>
      <c r="CR38" s="125">
        <v>8427326</v>
      </c>
      <c r="CS38" s="125">
        <f t="shared" si="42"/>
        <v>18084040</v>
      </c>
      <c r="CT38" s="125">
        <v>0</v>
      </c>
      <c r="CU38" s="125">
        <v>0</v>
      </c>
      <c r="CV38" s="128">
        <v>38189</v>
      </c>
      <c r="CW38" s="125">
        <v>0</v>
      </c>
      <c r="CX38" s="125">
        <v>202138</v>
      </c>
      <c r="CY38" s="125">
        <f t="shared" si="55"/>
        <v>202138</v>
      </c>
      <c r="CZ38" s="125">
        <v>16117338</v>
      </c>
      <c r="DA38" s="125">
        <v>0</v>
      </c>
      <c r="DB38" s="127">
        <v>5366433</v>
      </c>
      <c r="DC38" s="125">
        <v>0</v>
      </c>
      <c r="DD38" s="125">
        <v>145592</v>
      </c>
      <c r="DE38" s="125">
        <f t="shared" si="83"/>
        <v>145592</v>
      </c>
      <c r="DF38" s="125">
        <v>16117338</v>
      </c>
      <c r="DG38" s="125">
        <v>0</v>
      </c>
      <c r="DH38" s="127">
        <v>5422979</v>
      </c>
      <c r="DI38" s="125">
        <v>0</v>
      </c>
      <c r="DJ38" s="125">
        <v>145592</v>
      </c>
      <c r="DK38" s="125">
        <f t="shared" si="85"/>
        <v>145592</v>
      </c>
      <c r="DL38" s="125">
        <v>16117338</v>
      </c>
      <c r="DM38" s="125">
        <v>0</v>
      </c>
      <c r="DN38" s="127">
        <v>5422979</v>
      </c>
      <c r="DO38" s="197">
        <v>0</v>
      </c>
      <c r="DP38" s="197">
        <v>145592</v>
      </c>
      <c r="DQ38" s="197">
        <f t="shared" si="86"/>
        <v>145592</v>
      </c>
      <c r="DR38" s="197">
        <v>16117338</v>
      </c>
      <c r="DS38" s="197">
        <v>0</v>
      </c>
      <c r="DT38" s="198">
        <v>5422979</v>
      </c>
      <c r="DU38" s="197">
        <v>0</v>
      </c>
      <c r="DV38" s="197">
        <v>145592</v>
      </c>
      <c r="DW38" s="197">
        <f t="shared" si="87"/>
        <v>145592</v>
      </c>
      <c r="DX38" s="197">
        <v>16117338</v>
      </c>
      <c r="DY38" s="197">
        <v>0</v>
      </c>
      <c r="DZ38" s="198">
        <v>5422979</v>
      </c>
      <c r="EA38" s="197">
        <v>0</v>
      </c>
      <c r="EB38" s="197">
        <v>0</v>
      </c>
      <c r="EC38" s="197">
        <f t="shared" si="88"/>
        <v>0</v>
      </c>
      <c r="ED38" s="197">
        <v>16117338</v>
      </c>
      <c r="EE38" s="197">
        <v>0</v>
      </c>
      <c r="EF38" s="198">
        <v>5568571</v>
      </c>
      <c r="EG38" s="197">
        <v>0</v>
      </c>
      <c r="EH38" s="197">
        <v>0</v>
      </c>
      <c r="EI38" s="197">
        <f t="shared" si="89"/>
        <v>0</v>
      </c>
      <c r="EJ38" s="197">
        <v>16117338</v>
      </c>
      <c r="EK38" s="197">
        <v>0</v>
      </c>
      <c r="EL38" s="198">
        <v>5568571</v>
      </c>
      <c r="EM38" s="197">
        <v>0</v>
      </c>
      <c r="EN38" s="125">
        <v>120000</v>
      </c>
      <c r="EO38" s="125">
        <f t="shared" ref="EO38:EO42" si="90">EM38+EN38</f>
        <v>120000</v>
      </c>
      <c r="EP38" s="125">
        <v>0</v>
      </c>
      <c r="EQ38" s="125">
        <v>0</v>
      </c>
      <c r="ER38" s="128">
        <v>0</v>
      </c>
      <c r="ES38" s="125">
        <v>0</v>
      </c>
      <c r="ET38" s="125">
        <v>48098</v>
      </c>
      <c r="EU38" s="125">
        <f t="shared" si="10"/>
        <v>48098</v>
      </c>
      <c r="EV38" s="125">
        <v>0</v>
      </c>
      <c r="EW38" s="125">
        <v>0</v>
      </c>
      <c r="EX38" s="128">
        <v>0</v>
      </c>
      <c r="EY38" s="125">
        <v>0</v>
      </c>
      <c r="EZ38" s="125">
        <v>20328</v>
      </c>
      <c r="FA38" s="125">
        <f t="shared" si="48"/>
        <v>20328</v>
      </c>
      <c r="FB38" s="125">
        <v>0</v>
      </c>
      <c r="FC38" s="125">
        <v>0</v>
      </c>
      <c r="FD38" s="128">
        <v>0</v>
      </c>
      <c r="FE38" s="125">
        <v>0</v>
      </c>
      <c r="FF38" s="125">
        <v>530346</v>
      </c>
      <c r="FG38" s="125">
        <f t="shared" si="49"/>
        <v>530346</v>
      </c>
      <c r="FH38" s="125">
        <v>0</v>
      </c>
      <c r="FI38" s="125">
        <v>0</v>
      </c>
      <c r="FJ38" s="128">
        <v>0</v>
      </c>
      <c r="FK38" s="125">
        <v>4587043</v>
      </c>
      <c r="FL38" s="125">
        <v>11566491</v>
      </c>
      <c r="FM38" s="125">
        <f t="shared" si="50"/>
        <v>16153534</v>
      </c>
      <c r="FN38" s="125">
        <v>0</v>
      </c>
      <c r="FO38" s="125">
        <v>0</v>
      </c>
      <c r="FP38" s="128">
        <v>0</v>
      </c>
      <c r="FQ38" s="125">
        <v>45535954</v>
      </c>
      <c r="FR38" s="125">
        <v>34325143</v>
      </c>
      <c r="FS38" s="125">
        <f t="shared" si="76"/>
        <v>79861097</v>
      </c>
      <c r="FT38" s="125">
        <v>0</v>
      </c>
      <c r="FU38" s="125">
        <v>0</v>
      </c>
      <c r="FV38" s="128">
        <v>0</v>
      </c>
      <c r="FW38" s="125">
        <v>77390474</v>
      </c>
      <c r="FX38" s="125">
        <v>23468049</v>
      </c>
      <c r="FY38" s="125">
        <f t="shared" si="52"/>
        <v>100858523</v>
      </c>
      <c r="FZ38" s="125">
        <v>0</v>
      </c>
      <c r="GA38" s="125">
        <v>0</v>
      </c>
      <c r="GB38" s="128">
        <v>0</v>
      </c>
      <c r="GC38" s="125">
        <v>0</v>
      </c>
      <c r="GD38" s="125">
        <v>13688392</v>
      </c>
      <c r="GE38" s="125">
        <f t="shared" si="78"/>
        <v>13688392</v>
      </c>
      <c r="GF38" s="125">
        <v>97027042</v>
      </c>
      <c r="GG38" s="125">
        <v>0</v>
      </c>
      <c r="GH38" s="127">
        <v>29126</v>
      </c>
      <c r="GI38" s="125">
        <v>0</v>
      </c>
      <c r="GJ38" s="125">
        <v>3900000</v>
      </c>
      <c r="GK38" s="125">
        <f t="shared" si="80"/>
        <v>3900000</v>
      </c>
      <c r="GL38" s="125">
        <v>0</v>
      </c>
      <c r="GM38" s="125">
        <v>0</v>
      </c>
      <c r="GN38" s="128">
        <v>0</v>
      </c>
      <c r="GO38" s="125">
        <v>3378146</v>
      </c>
      <c r="GP38" s="125">
        <v>5671854</v>
      </c>
      <c r="GQ38" s="125">
        <f t="shared" si="81"/>
        <v>9050000</v>
      </c>
      <c r="GR38" s="125">
        <v>0</v>
      </c>
      <c r="GS38" s="125">
        <v>0</v>
      </c>
      <c r="GT38" s="128">
        <v>0</v>
      </c>
      <c r="GU38" s="125">
        <v>8012771</v>
      </c>
      <c r="GV38" s="125">
        <v>1037229</v>
      </c>
      <c r="GW38" s="125">
        <f t="shared" si="66"/>
        <v>9050000</v>
      </c>
      <c r="GX38" s="125">
        <v>0</v>
      </c>
      <c r="GY38" s="125">
        <v>0</v>
      </c>
      <c r="GZ38" s="128">
        <v>0</v>
      </c>
      <c r="HA38" s="125">
        <v>8671868</v>
      </c>
      <c r="HB38" s="125">
        <v>378132</v>
      </c>
      <c r="HC38" s="125">
        <f t="shared" si="82"/>
        <v>9050000</v>
      </c>
      <c r="HD38" s="125">
        <v>0</v>
      </c>
      <c r="HE38" s="125">
        <v>0</v>
      </c>
      <c r="HF38" s="126">
        <v>0</v>
      </c>
      <c r="HG38" s="125">
        <v>0</v>
      </c>
      <c r="HH38" s="125">
        <v>4646</v>
      </c>
      <c r="HI38" s="125">
        <f t="shared" si="74"/>
        <v>4646</v>
      </c>
      <c r="HJ38" s="125">
        <v>80598152</v>
      </c>
      <c r="HK38" s="125">
        <v>20242601</v>
      </c>
      <c r="HL38" s="125">
        <v>0</v>
      </c>
      <c r="HM38" s="165" t="s">
        <v>124</v>
      </c>
      <c r="HN38" s="163" t="s">
        <v>319</v>
      </c>
      <c r="HO38" s="17"/>
    </row>
    <row r="39" spans="1:223" ht="16.5" customHeight="1" x14ac:dyDescent="0.15">
      <c r="A39" s="43" t="s">
        <v>31</v>
      </c>
      <c r="B39" s="39" t="s">
        <v>39</v>
      </c>
      <c r="C39" s="46">
        <v>242838402</v>
      </c>
      <c r="D39" s="75">
        <v>218554562</v>
      </c>
      <c r="E39" s="124">
        <v>239914821</v>
      </c>
      <c r="F39" s="124">
        <v>23782823</v>
      </c>
      <c r="G39" s="125">
        <f t="shared" si="29"/>
        <v>263697644</v>
      </c>
      <c r="H39" s="125">
        <v>0</v>
      </c>
      <c r="I39" s="125">
        <v>0</v>
      </c>
      <c r="J39" s="128">
        <v>0</v>
      </c>
      <c r="K39" s="125">
        <v>236337038</v>
      </c>
      <c r="L39" s="125">
        <v>46635384</v>
      </c>
      <c r="M39" s="125">
        <f t="shared" si="30"/>
        <v>282972422</v>
      </c>
      <c r="N39" s="125">
        <v>0</v>
      </c>
      <c r="O39" s="125">
        <v>0</v>
      </c>
      <c r="P39" s="128">
        <v>0</v>
      </c>
      <c r="Q39" s="125">
        <v>232923177</v>
      </c>
      <c r="R39" s="125">
        <v>80041869</v>
      </c>
      <c r="S39" s="125">
        <f t="shared" si="31"/>
        <v>312965046</v>
      </c>
      <c r="T39" s="125">
        <v>0</v>
      </c>
      <c r="U39" s="125">
        <v>0</v>
      </c>
      <c r="V39" s="128">
        <v>12</v>
      </c>
      <c r="W39" s="125">
        <v>229124568</v>
      </c>
      <c r="X39" s="125">
        <v>61584711</v>
      </c>
      <c r="Y39" s="125">
        <f t="shared" si="32"/>
        <v>290709279</v>
      </c>
      <c r="Z39" s="125">
        <v>0</v>
      </c>
      <c r="AA39" s="125">
        <v>172587</v>
      </c>
      <c r="AB39" s="128">
        <v>20</v>
      </c>
      <c r="AC39" s="125">
        <v>237265784</v>
      </c>
      <c r="AD39" s="125">
        <v>34083269</v>
      </c>
      <c r="AE39" s="125">
        <f t="shared" si="33"/>
        <v>271349053</v>
      </c>
      <c r="AF39" s="125">
        <v>0</v>
      </c>
      <c r="AG39" s="125">
        <v>172587</v>
      </c>
      <c r="AH39" s="128">
        <v>84</v>
      </c>
      <c r="AI39" s="125">
        <v>239651621</v>
      </c>
      <c r="AJ39" s="125">
        <v>8834902</v>
      </c>
      <c r="AK39" s="125">
        <f t="shared" si="54"/>
        <v>248486523</v>
      </c>
      <c r="AL39" s="125">
        <v>0</v>
      </c>
      <c r="AM39" s="125">
        <v>172587</v>
      </c>
      <c r="AN39" s="128">
        <v>108968</v>
      </c>
      <c r="AO39" s="125">
        <v>242650590</v>
      </c>
      <c r="AP39" s="125">
        <v>10836240</v>
      </c>
      <c r="AQ39" s="125">
        <f t="shared" si="34"/>
        <v>253486830</v>
      </c>
      <c r="AR39" s="125">
        <v>0</v>
      </c>
      <c r="AS39" s="125">
        <v>172587</v>
      </c>
      <c r="AT39" s="128">
        <v>128586</v>
      </c>
      <c r="AU39" s="125">
        <v>5794523</v>
      </c>
      <c r="AV39" s="125">
        <v>0</v>
      </c>
      <c r="AW39" s="125">
        <f t="shared" si="70"/>
        <v>5794523</v>
      </c>
      <c r="AX39" s="125">
        <v>236857347</v>
      </c>
      <c r="AY39" s="125">
        <v>172587</v>
      </c>
      <c r="AZ39" s="127">
        <v>4796312</v>
      </c>
      <c r="BA39" s="125">
        <v>0</v>
      </c>
      <c r="BB39" s="125">
        <v>302480</v>
      </c>
      <c r="BC39" s="125">
        <f t="shared" ref="BC39" si="91">SUM(BA39,BB39)</f>
        <v>302480</v>
      </c>
      <c r="BD39" s="125">
        <v>0</v>
      </c>
      <c r="BE39" s="125">
        <v>0</v>
      </c>
      <c r="BF39" s="128">
        <v>0</v>
      </c>
      <c r="BG39" s="125">
        <v>0</v>
      </c>
      <c r="BH39" s="125">
        <v>18033992</v>
      </c>
      <c r="BI39" s="125">
        <f t="shared" si="36"/>
        <v>18033992</v>
      </c>
      <c r="BJ39" s="125">
        <v>0</v>
      </c>
      <c r="BK39" s="125">
        <v>0</v>
      </c>
      <c r="BL39" s="128">
        <v>117639</v>
      </c>
      <c r="BM39" s="125">
        <v>0</v>
      </c>
      <c r="BN39" s="125">
        <v>13415793</v>
      </c>
      <c r="BO39" s="125">
        <f t="shared" si="37"/>
        <v>13415793</v>
      </c>
      <c r="BP39" s="125">
        <v>0</v>
      </c>
      <c r="BQ39" s="125">
        <v>0</v>
      </c>
      <c r="BR39" s="128">
        <v>259239</v>
      </c>
      <c r="BS39" s="125">
        <v>3692</v>
      </c>
      <c r="BT39" s="125">
        <v>11828733</v>
      </c>
      <c r="BU39" s="125">
        <f t="shared" si="38"/>
        <v>11832425</v>
      </c>
      <c r="BV39" s="125">
        <v>0</v>
      </c>
      <c r="BW39" s="125">
        <v>0</v>
      </c>
      <c r="BX39" s="128">
        <v>455997</v>
      </c>
      <c r="BY39" s="125">
        <v>28740</v>
      </c>
      <c r="BZ39" s="125">
        <v>21331575</v>
      </c>
      <c r="CA39" s="125">
        <f t="shared" si="39"/>
        <v>21360315</v>
      </c>
      <c r="CB39" s="125">
        <v>0</v>
      </c>
      <c r="CC39" s="125">
        <v>0</v>
      </c>
      <c r="CD39" s="128">
        <v>578809</v>
      </c>
      <c r="CE39" s="125">
        <v>49100</v>
      </c>
      <c r="CF39" s="125">
        <v>43513253</v>
      </c>
      <c r="CG39" s="125">
        <f t="shared" si="84"/>
        <v>43562353</v>
      </c>
      <c r="CH39" s="125">
        <v>0</v>
      </c>
      <c r="CI39" s="125">
        <v>0</v>
      </c>
      <c r="CJ39" s="128">
        <v>750158</v>
      </c>
      <c r="CK39" s="125">
        <v>14934060</v>
      </c>
      <c r="CL39" s="125">
        <v>28364434</v>
      </c>
      <c r="CM39" s="125">
        <f t="shared" si="41"/>
        <v>43298494</v>
      </c>
      <c r="CN39" s="125">
        <v>0</v>
      </c>
      <c r="CO39" s="125">
        <v>0</v>
      </c>
      <c r="CP39" s="128">
        <v>1053996</v>
      </c>
      <c r="CQ39" s="125">
        <v>17286778</v>
      </c>
      <c r="CR39" s="125">
        <v>17598412</v>
      </c>
      <c r="CS39" s="125">
        <f t="shared" si="42"/>
        <v>34885190</v>
      </c>
      <c r="CT39" s="125">
        <v>0</v>
      </c>
      <c r="CU39" s="125">
        <v>0</v>
      </c>
      <c r="CV39" s="128">
        <v>1760680</v>
      </c>
      <c r="CW39" s="125">
        <v>1640531</v>
      </c>
      <c r="CX39" s="125">
        <v>194168</v>
      </c>
      <c r="CY39" s="125">
        <f t="shared" si="55"/>
        <v>1834699</v>
      </c>
      <c r="CZ39" s="125">
        <v>16038197</v>
      </c>
      <c r="DA39" s="125">
        <v>0</v>
      </c>
      <c r="DB39" s="127">
        <v>7883826</v>
      </c>
      <c r="DC39" s="125">
        <v>1640531</v>
      </c>
      <c r="DD39" s="125">
        <v>181123</v>
      </c>
      <c r="DE39" s="125">
        <f t="shared" si="83"/>
        <v>1821654</v>
      </c>
      <c r="DF39" s="125">
        <v>16038197</v>
      </c>
      <c r="DG39" s="125">
        <v>0</v>
      </c>
      <c r="DH39" s="127">
        <v>7896871</v>
      </c>
      <c r="DI39" s="125">
        <v>0</v>
      </c>
      <c r="DJ39" s="125">
        <v>0</v>
      </c>
      <c r="DK39" s="125">
        <f>DI39+DJ39</f>
        <v>0</v>
      </c>
      <c r="DL39" s="125">
        <v>16038197</v>
      </c>
      <c r="DM39" s="125">
        <v>0</v>
      </c>
      <c r="DN39" s="127">
        <v>7896871</v>
      </c>
      <c r="DO39" s="197">
        <v>0</v>
      </c>
      <c r="DP39" s="197">
        <v>0</v>
      </c>
      <c r="DQ39" s="197">
        <f>DO39+DP39</f>
        <v>0</v>
      </c>
      <c r="DR39" s="197">
        <v>16038197</v>
      </c>
      <c r="DS39" s="197">
        <v>0</v>
      </c>
      <c r="DT39" s="198">
        <v>7896871</v>
      </c>
      <c r="DU39" s="197">
        <v>0</v>
      </c>
      <c r="DV39" s="197">
        <v>0</v>
      </c>
      <c r="DW39" s="197">
        <f>DU39+DV39</f>
        <v>0</v>
      </c>
      <c r="DX39" s="197">
        <v>16038197</v>
      </c>
      <c r="DY39" s="197">
        <v>0</v>
      </c>
      <c r="DZ39" s="198">
        <v>7896871</v>
      </c>
      <c r="EA39" s="197">
        <v>0</v>
      </c>
      <c r="EB39" s="197">
        <v>456</v>
      </c>
      <c r="EC39" s="197">
        <f>EA39+EB39</f>
        <v>456</v>
      </c>
      <c r="ED39" s="197">
        <v>16038197</v>
      </c>
      <c r="EE39" s="197">
        <v>0</v>
      </c>
      <c r="EF39" s="198">
        <v>7896871</v>
      </c>
      <c r="EG39" s="197">
        <v>0</v>
      </c>
      <c r="EH39" s="197">
        <v>0</v>
      </c>
      <c r="EI39" s="197">
        <f>EG39+EH39</f>
        <v>0</v>
      </c>
      <c r="EJ39" s="197">
        <v>16038197</v>
      </c>
      <c r="EK39" s="197">
        <v>0</v>
      </c>
      <c r="EL39" s="198">
        <v>7897328</v>
      </c>
      <c r="EM39" s="197">
        <v>0</v>
      </c>
      <c r="EN39" s="125">
        <v>0</v>
      </c>
      <c r="EO39" s="125">
        <f t="shared" si="90"/>
        <v>0</v>
      </c>
      <c r="EP39" s="125">
        <v>0</v>
      </c>
      <c r="EQ39" s="125">
        <v>0</v>
      </c>
      <c r="ER39" s="128">
        <v>0</v>
      </c>
      <c r="ES39" s="125">
        <v>0</v>
      </c>
      <c r="ET39" s="125">
        <v>1551318</v>
      </c>
      <c r="EU39" s="125">
        <f t="shared" si="10"/>
        <v>1551318</v>
      </c>
      <c r="EV39" s="125">
        <v>0</v>
      </c>
      <c r="EW39" s="125">
        <v>0</v>
      </c>
      <c r="EX39" s="128">
        <v>0</v>
      </c>
      <c r="EY39" s="125">
        <v>0</v>
      </c>
      <c r="EZ39" s="125">
        <v>5273555</v>
      </c>
      <c r="FA39" s="125">
        <f t="shared" si="48"/>
        <v>5273555</v>
      </c>
      <c r="FB39" s="125">
        <v>0</v>
      </c>
      <c r="FC39" s="125">
        <v>0</v>
      </c>
      <c r="FD39" s="128">
        <v>0</v>
      </c>
      <c r="FE39" s="125">
        <v>0</v>
      </c>
      <c r="FF39" s="125">
        <v>7637735</v>
      </c>
      <c r="FG39" s="125">
        <f t="shared" si="49"/>
        <v>7637735</v>
      </c>
      <c r="FH39" s="125">
        <v>0</v>
      </c>
      <c r="FI39" s="125">
        <v>0</v>
      </c>
      <c r="FJ39" s="128">
        <v>0</v>
      </c>
      <c r="FK39" s="7">
        <v>0</v>
      </c>
      <c r="FL39" s="125">
        <v>56967362</v>
      </c>
      <c r="FM39" s="125">
        <f t="shared" si="50"/>
        <v>56967362</v>
      </c>
      <c r="FN39" s="125">
        <v>0</v>
      </c>
      <c r="FO39" s="125">
        <v>0</v>
      </c>
      <c r="FP39" s="128">
        <v>0</v>
      </c>
      <c r="FQ39" s="125">
        <v>558645</v>
      </c>
      <c r="FR39" s="125">
        <v>49338250</v>
      </c>
      <c r="FS39" s="125">
        <f t="shared" si="76"/>
        <v>49896895</v>
      </c>
      <c r="FT39" s="125">
        <v>0</v>
      </c>
      <c r="FU39" s="125">
        <v>0</v>
      </c>
      <c r="FV39" s="128">
        <v>108727</v>
      </c>
      <c r="FW39" s="125">
        <v>558645</v>
      </c>
      <c r="FX39" s="125">
        <v>26962275</v>
      </c>
      <c r="FY39" s="125">
        <f t="shared" si="52"/>
        <v>27520920</v>
      </c>
      <c r="FZ39" s="125">
        <v>0</v>
      </c>
      <c r="GA39" s="125">
        <v>0</v>
      </c>
      <c r="GB39" s="128">
        <v>116253</v>
      </c>
      <c r="GC39" s="125">
        <v>0</v>
      </c>
      <c r="GD39" s="125">
        <v>0</v>
      </c>
      <c r="GE39" s="125">
        <f t="shared" si="78"/>
        <v>0</v>
      </c>
      <c r="GF39" s="125">
        <v>558645</v>
      </c>
      <c r="GG39" s="125">
        <v>0</v>
      </c>
      <c r="GH39" s="127">
        <v>3651820</v>
      </c>
      <c r="GI39" s="125">
        <v>889349</v>
      </c>
      <c r="GJ39" s="125">
        <v>0</v>
      </c>
      <c r="GK39" s="125">
        <f t="shared" si="80"/>
        <v>889349</v>
      </c>
      <c r="GL39" s="125">
        <v>0</v>
      </c>
      <c r="GM39" s="125">
        <v>0</v>
      </c>
      <c r="GN39" s="128">
        <v>0</v>
      </c>
      <c r="GO39" s="125">
        <v>1523682</v>
      </c>
      <c r="GP39" s="125">
        <v>0</v>
      </c>
      <c r="GQ39" s="125">
        <f t="shared" si="81"/>
        <v>1523682</v>
      </c>
      <c r="GR39" s="125">
        <v>0</v>
      </c>
      <c r="GS39" s="125">
        <v>345431</v>
      </c>
      <c r="GT39" s="128">
        <v>0</v>
      </c>
      <c r="GU39" s="125">
        <v>2214606</v>
      </c>
      <c r="GV39" s="125">
        <v>0</v>
      </c>
      <c r="GW39" s="125">
        <f t="shared" si="66"/>
        <v>2214606</v>
      </c>
      <c r="GX39" s="125">
        <v>0</v>
      </c>
      <c r="GY39" s="125">
        <v>489589</v>
      </c>
      <c r="GZ39" s="128">
        <v>0</v>
      </c>
      <c r="HA39" s="125">
        <v>8652013</v>
      </c>
      <c r="HB39" s="125">
        <v>0</v>
      </c>
      <c r="HC39" s="125">
        <f t="shared" si="82"/>
        <v>8652013</v>
      </c>
      <c r="HD39" s="125">
        <v>0</v>
      </c>
      <c r="HE39" s="125">
        <v>628867</v>
      </c>
      <c r="HF39" s="126">
        <v>0</v>
      </c>
      <c r="HG39" s="125">
        <v>0</v>
      </c>
      <c r="HH39" s="125">
        <v>0</v>
      </c>
      <c r="HI39" s="125">
        <f t="shared" si="74"/>
        <v>0</v>
      </c>
      <c r="HJ39" s="125">
        <v>8267540</v>
      </c>
      <c r="HK39" s="125">
        <v>1013340</v>
      </c>
      <c r="HL39" s="125">
        <v>0</v>
      </c>
      <c r="HM39" s="165" t="s">
        <v>125</v>
      </c>
      <c r="HN39" s="140" t="s">
        <v>136</v>
      </c>
      <c r="HO39" s="17"/>
    </row>
    <row r="40" spans="1:223" ht="17.100000000000001" customHeight="1" x14ac:dyDescent="0.15">
      <c r="A40" s="43" t="s">
        <v>31</v>
      </c>
      <c r="B40" s="39" t="s">
        <v>34</v>
      </c>
      <c r="C40" s="46">
        <v>250576797</v>
      </c>
      <c r="D40" s="75">
        <v>225519117</v>
      </c>
      <c r="E40" s="124">
        <v>250576797</v>
      </c>
      <c r="F40" s="125">
        <v>0</v>
      </c>
      <c r="G40" s="125">
        <f t="shared" si="29"/>
        <v>250576797</v>
      </c>
      <c r="H40" s="125">
        <v>0</v>
      </c>
      <c r="I40" s="125">
        <v>0</v>
      </c>
      <c r="J40" s="128">
        <v>0</v>
      </c>
      <c r="K40" s="125">
        <v>221621844</v>
      </c>
      <c r="L40" s="125">
        <v>10779888</v>
      </c>
      <c r="M40" s="125">
        <f t="shared" si="30"/>
        <v>232401732</v>
      </c>
      <c r="N40" s="125">
        <v>19135659</v>
      </c>
      <c r="O40" s="125">
        <v>0</v>
      </c>
      <c r="P40" s="128">
        <v>15856</v>
      </c>
      <c r="Q40" s="125">
        <v>209331913</v>
      </c>
      <c r="R40" s="125">
        <v>16700320</v>
      </c>
      <c r="S40" s="125">
        <f t="shared" si="31"/>
        <v>226032233</v>
      </c>
      <c r="T40" s="125">
        <v>37816076</v>
      </c>
      <c r="U40" s="125">
        <v>0</v>
      </c>
      <c r="V40" s="128">
        <v>24929</v>
      </c>
      <c r="W40" s="125">
        <v>197478782</v>
      </c>
      <c r="X40" s="125">
        <v>18785282</v>
      </c>
      <c r="Y40" s="125">
        <f t="shared" si="32"/>
        <v>216264064</v>
      </c>
      <c r="Z40" s="125">
        <v>53778590</v>
      </c>
      <c r="AA40" s="125">
        <v>0</v>
      </c>
      <c r="AB40" s="128">
        <v>32966</v>
      </c>
      <c r="AC40" s="125">
        <v>198411925</v>
      </c>
      <c r="AD40" s="125">
        <v>187268</v>
      </c>
      <c r="AE40" s="125">
        <f t="shared" si="33"/>
        <v>198599193</v>
      </c>
      <c r="AF40" s="125">
        <v>72911347</v>
      </c>
      <c r="AG40" s="125">
        <v>0</v>
      </c>
      <c r="AH40" s="128">
        <v>40440</v>
      </c>
      <c r="AI40" s="125">
        <v>193475289</v>
      </c>
      <c r="AJ40" s="125">
        <v>89996</v>
      </c>
      <c r="AK40" s="125">
        <f t="shared" si="54"/>
        <v>193565285</v>
      </c>
      <c r="AL40" s="125">
        <v>72911347</v>
      </c>
      <c r="AM40" s="125">
        <v>0</v>
      </c>
      <c r="AN40" s="128">
        <v>47337</v>
      </c>
      <c r="AO40" s="125">
        <v>193475289</v>
      </c>
      <c r="AP40" s="125">
        <v>89996</v>
      </c>
      <c r="AQ40" s="125">
        <f t="shared" si="34"/>
        <v>193565285</v>
      </c>
      <c r="AR40" s="125">
        <v>72911347</v>
      </c>
      <c r="AS40" s="125">
        <v>0</v>
      </c>
      <c r="AT40" s="128">
        <v>47337</v>
      </c>
      <c r="AU40" s="125">
        <v>5984774</v>
      </c>
      <c r="AV40" s="125">
        <v>2590611</v>
      </c>
      <c r="AW40" s="125">
        <f t="shared" si="70"/>
        <v>8575385</v>
      </c>
      <c r="AX40" s="125">
        <v>253134092</v>
      </c>
      <c r="AY40" s="125">
        <v>1824462</v>
      </c>
      <c r="AZ40" s="127">
        <v>5928507</v>
      </c>
      <c r="BA40" s="125" t="s">
        <v>81</v>
      </c>
      <c r="BB40" s="125" t="s">
        <v>81</v>
      </c>
      <c r="BC40" s="125" t="s">
        <v>81</v>
      </c>
      <c r="BD40" s="125" t="s">
        <v>81</v>
      </c>
      <c r="BE40" s="125" t="s">
        <v>81</v>
      </c>
      <c r="BF40" s="128" t="s">
        <v>81</v>
      </c>
      <c r="BG40" s="125">
        <v>51768</v>
      </c>
      <c r="BH40" s="125">
        <v>0</v>
      </c>
      <c r="BI40" s="125">
        <f t="shared" si="36"/>
        <v>51768</v>
      </c>
      <c r="BJ40" s="125">
        <v>0</v>
      </c>
      <c r="BK40" s="125">
        <v>0</v>
      </c>
      <c r="BL40" s="128">
        <v>0</v>
      </c>
      <c r="BM40" s="125">
        <v>190448</v>
      </c>
      <c r="BN40" s="125">
        <v>888920</v>
      </c>
      <c r="BO40" s="125">
        <f t="shared" si="37"/>
        <v>1079368</v>
      </c>
      <c r="BP40" s="125">
        <v>206585</v>
      </c>
      <c r="BQ40" s="125">
        <v>0</v>
      </c>
      <c r="BR40" s="128">
        <v>1216</v>
      </c>
      <c r="BS40" s="125">
        <v>591133</v>
      </c>
      <c r="BT40" s="125">
        <v>4135693</v>
      </c>
      <c r="BU40" s="125">
        <f t="shared" si="38"/>
        <v>4726826</v>
      </c>
      <c r="BV40" s="125">
        <v>537881</v>
      </c>
      <c r="BW40" s="125">
        <v>0</v>
      </c>
      <c r="BX40" s="128">
        <v>4715</v>
      </c>
      <c r="BY40" s="125">
        <v>95123</v>
      </c>
      <c r="BZ40" s="125">
        <v>2942117</v>
      </c>
      <c r="CA40" s="125">
        <f t="shared" si="39"/>
        <v>3037240</v>
      </c>
      <c r="CB40" s="125">
        <v>3770523</v>
      </c>
      <c r="CC40" s="125">
        <v>0</v>
      </c>
      <c r="CD40" s="128">
        <v>60305</v>
      </c>
      <c r="CE40" s="125">
        <v>6092122</v>
      </c>
      <c r="CF40" s="125">
        <v>1066641</v>
      </c>
      <c r="CG40" s="125">
        <f t="shared" si="84"/>
        <v>7158763</v>
      </c>
      <c r="CH40" s="125">
        <v>3770523</v>
      </c>
      <c r="CI40" s="125">
        <v>0</v>
      </c>
      <c r="CJ40" s="128">
        <v>111914</v>
      </c>
      <c r="CK40" s="125">
        <v>16823028</v>
      </c>
      <c r="CL40" s="125">
        <v>1060585</v>
      </c>
      <c r="CM40" s="125">
        <f t="shared" si="41"/>
        <v>17883613</v>
      </c>
      <c r="CN40" s="125">
        <v>6811354</v>
      </c>
      <c r="CO40" s="125">
        <v>0</v>
      </c>
      <c r="CP40" s="128">
        <v>368564</v>
      </c>
      <c r="CQ40" s="125">
        <v>17915872</v>
      </c>
      <c r="CR40" s="125">
        <v>639001</v>
      </c>
      <c r="CS40" s="125">
        <f t="shared" si="42"/>
        <v>18554873</v>
      </c>
      <c r="CT40" s="125">
        <v>6811354</v>
      </c>
      <c r="CU40" s="125">
        <v>0</v>
      </c>
      <c r="CV40" s="128">
        <v>477311</v>
      </c>
      <c r="CW40" s="125">
        <v>2249869</v>
      </c>
      <c r="CX40" s="125">
        <v>1330545</v>
      </c>
      <c r="CY40" s="125">
        <f t="shared" si="55"/>
        <v>3580414</v>
      </c>
      <c r="CZ40" s="125">
        <v>9260279</v>
      </c>
      <c r="DA40" s="125">
        <v>0</v>
      </c>
      <c r="DB40" s="127">
        <v>19698979</v>
      </c>
      <c r="DC40" s="125">
        <v>0</v>
      </c>
      <c r="DD40" s="125">
        <v>545</v>
      </c>
      <c r="DE40" s="125">
        <f t="shared" si="83"/>
        <v>545</v>
      </c>
      <c r="DF40" s="125">
        <v>9260279</v>
      </c>
      <c r="DG40" s="125">
        <v>0</v>
      </c>
      <c r="DH40" s="127">
        <v>19701144</v>
      </c>
      <c r="DI40" s="125">
        <v>545</v>
      </c>
      <c r="DJ40" s="125">
        <v>0</v>
      </c>
      <c r="DK40" s="125">
        <f>DI40+DJ40</f>
        <v>545</v>
      </c>
      <c r="DL40" s="125">
        <v>9260279</v>
      </c>
      <c r="DM40" s="125">
        <v>0</v>
      </c>
      <c r="DN40" s="127">
        <v>19701144</v>
      </c>
      <c r="DO40" s="197" t="s">
        <v>81</v>
      </c>
      <c r="DP40" s="197" t="s">
        <v>81</v>
      </c>
      <c r="DQ40" s="197" t="s">
        <v>81</v>
      </c>
      <c r="DR40" s="197" t="s">
        <v>81</v>
      </c>
      <c r="DS40" s="197" t="s">
        <v>81</v>
      </c>
      <c r="DT40" s="198" t="s">
        <v>81</v>
      </c>
      <c r="DU40" s="197">
        <v>341</v>
      </c>
      <c r="DV40" s="197">
        <v>654</v>
      </c>
      <c r="DW40" s="197">
        <f>DU40+DV40</f>
        <v>995</v>
      </c>
      <c r="DX40" s="197">
        <v>9260279</v>
      </c>
      <c r="DY40" s="197">
        <v>0</v>
      </c>
      <c r="DZ40" s="198">
        <v>19716856</v>
      </c>
      <c r="EA40" s="197">
        <v>56484</v>
      </c>
      <c r="EB40" s="197">
        <v>654</v>
      </c>
      <c r="EC40" s="197">
        <f>EA40+EB40</f>
        <v>57138</v>
      </c>
      <c r="ED40" s="197">
        <v>9260279</v>
      </c>
      <c r="EE40" s="197">
        <v>0</v>
      </c>
      <c r="EF40" s="198">
        <v>19716856</v>
      </c>
      <c r="EG40" s="197">
        <v>56484</v>
      </c>
      <c r="EH40" s="197">
        <v>654</v>
      </c>
      <c r="EI40" s="197">
        <f>EG40+EH40</f>
        <v>57138</v>
      </c>
      <c r="EJ40" s="197">
        <v>9260279</v>
      </c>
      <c r="EK40" s="197">
        <v>0</v>
      </c>
      <c r="EL40" s="198">
        <v>19716856</v>
      </c>
      <c r="EM40" s="197">
        <v>0</v>
      </c>
      <c r="EN40" s="125">
        <v>0</v>
      </c>
      <c r="EO40" s="125">
        <f t="shared" si="90"/>
        <v>0</v>
      </c>
      <c r="EP40" s="125">
        <v>0</v>
      </c>
      <c r="EQ40" s="125">
        <v>0</v>
      </c>
      <c r="ER40" s="128">
        <v>0</v>
      </c>
      <c r="ES40" s="125">
        <v>16603</v>
      </c>
      <c r="ET40" s="125">
        <v>8129</v>
      </c>
      <c r="EU40" s="125">
        <f t="shared" si="10"/>
        <v>24732</v>
      </c>
      <c r="EV40" s="125">
        <v>0</v>
      </c>
      <c r="EW40" s="125">
        <v>0</v>
      </c>
      <c r="EX40" s="128">
        <v>0</v>
      </c>
      <c r="EY40" s="125">
        <v>87663</v>
      </c>
      <c r="EZ40" s="125">
        <v>135632</v>
      </c>
      <c r="FA40" s="125">
        <f t="shared" si="48"/>
        <v>223295</v>
      </c>
      <c r="FB40" s="125">
        <v>205382</v>
      </c>
      <c r="FC40" s="125">
        <v>0</v>
      </c>
      <c r="FD40" s="128">
        <v>0</v>
      </c>
      <c r="FE40" s="125">
        <v>95123</v>
      </c>
      <c r="FF40" s="125">
        <v>309303</v>
      </c>
      <c r="FG40" s="125">
        <f t="shared" si="49"/>
        <v>404426</v>
      </c>
      <c r="FH40" s="125">
        <v>343518</v>
      </c>
      <c r="FI40" s="125">
        <v>0</v>
      </c>
      <c r="FJ40" s="128">
        <v>0</v>
      </c>
      <c r="FK40" s="125">
        <v>522869</v>
      </c>
      <c r="FL40" s="125">
        <v>226537</v>
      </c>
      <c r="FM40" s="125">
        <f t="shared" si="50"/>
        <v>749406</v>
      </c>
      <c r="FN40" s="125">
        <v>343518</v>
      </c>
      <c r="FO40" s="125">
        <v>0</v>
      </c>
      <c r="FP40" s="128">
        <v>0</v>
      </c>
      <c r="FQ40" s="125">
        <v>738305</v>
      </c>
      <c r="FR40" s="125">
        <v>206511</v>
      </c>
      <c r="FS40" s="125">
        <f t="shared" si="76"/>
        <v>944816</v>
      </c>
      <c r="FT40" s="125">
        <v>2209853</v>
      </c>
      <c r="FU40" s="125">
        <v>0</v>
      </c>
      <c r="FV40" s="128">
        <v>0</v>
      </c>
      <c r="FW40" s="125">
        <v>744743</v>
      </c>
      <c r="FX40" s="125">
        <v>110497</v>
      </c>
      <c r="FY40" s="125">
        <f t="shared" si="52"/>
        <v>855240</v>
      </c>
      <c r="FZ40" s="125">
        <v>2209853</v>
      </c>
      <c r="GA40" s="125">
        <v>0</v>
      </c>
      <c r="GB40" s="128">
        <v>0</v>
      </c>
      <c r="GC40" s="125">
        <v>738305</v>
      </c>
      <c r="GD40" s="125">
        <v>6036179</v>
      </c>
      <c r="GE40" s="125">
        <f t="shared" si="78"/>
        <v>6774484</v>
      </c>
      <c r="GF40" s="125">
        <v>2605670</v>
      </c>
      <c r="GG40" s="125">
        <v>0</v>
      </c>
      <c r="GH40" s="127">
        <v>521957</v>
      </c>
      <c r="GI40" s="125">
        <v>0</v>
      </c>
      <c r="GJ40" s="125">
        <v>0</v>
      </c>
      <c r="GK40" s="125">
        <f t="shared" si="80"/>
        <v>0</v>
      </c>
      <c r="GL40" s="125">
        <v>0</v>
      </c>
      <c r="GM40" s="125">
        <v>0</v>
      </c>
      <c r="GN40" s="128">
        <v>0</v>
      </c>
      <c r="GO40" s="125">
        <v>0</v>
      </c>
      <c r="GP40" s="125">
        <v>0</v>
      </c>
      <c r="GQ40" s="125">
        <f t="shared" si="81"/>
        <v>0</v>
      </c>
      <c r="GR40" s="125">
        <v>0</v>
      </c>
      <c r="GS40" s="125">
        <v>0</v>
      </c>
      <c r="GT40" s="128">
        <v>0</v>
      </c>
      <c r="GU40" s="125">
        <v>0</v>
      </c>
      <c r="GV40" s="125">
        <v>0</v>
      </c>
      <c r="GW40" s="125">
        <f t="shared" si="66"/>
        <v>0</v>
      </c>
      <c r="GX40" s="125">
        <v>0</v>
      </c>
      <c r="GY40" s="125">
        <v>0</v>
      </c>
      <c r="GZ40" s="128">
        <v>0</v>
      </c>
      <c r="HA40" s="125">
        <v>0</v>
      </c>
      <c r="HB40" s="125">
        <v>0</v>
      </c>
      <c r="HC40" s="125">
        <f t="shared" si="82"/>
        <v>0</v>
      </c>
      <c r="HD40" s="125">
        <v>0</v>
      </c>
      <c r="HE40" s="125">
        <v>0</v>
      </c>
      <c r="HF40" s="126">
        <v>0</v>
      </c>
      <c r="HG40" s="125">
        <v>0</v>
      </c>
      <c r="HH40" s="125">
        <v>0</v>
      </c>
      <c r="HI40" s="125">
        <f t="shared" si="74"/>
        <v>0</v>
      </c>
      <c r="HJ40" s="125">
        <v>1824462</v>
      </c>
      <c r="HK40" s="125">
        <v>9947523</v>
      </c>
      <c r="HL40" s="125">
        <v>7333333</v>
      </c>
      <c r="HM40" s="165" t="s">
        <v>127</v>
      </c>
      <c r="HN40" s="140" t="s">
        <v>126</v>
      </c>
      <c r="HO40" s="17"/>
    </row>
    <row r="41" spans="1:223" ht="17.100000000000001" customHeight="1" x14ac:dyDescent="0.15">
      <c r="A41" s="43" t="s">
        <v>31</v>
      </c>
      <c r="B41" s="39" t="s">
        <v>32</v>
      </c>
      <c r="C41" s="46">
        <v>18523847</v>
      </c>
      <c r="D41" s="75">
        <v>16671462</v>
      </c>
      <c r="E41" s="124" t="s">
        <v>81</v>
      </c>
      <c r="F41" s="125" t="s">
        <v>81</v>
      </c>
      <c r="G41" s="125" t="s">
        <v>81</v>
      </c>
      <c r="H41" s="125" t="s">
        <v>81</v>
      </c>
      <c r="I41" s="125" t="s">
        <v>81</v>
      </c>
      <c r="J41" s="128" t="s">
        <v>81</v>
      </c>
      <c r="K41" s="125" t="s">
        <v>81</v>
      </c>
      <c r="L41" s="125" t="s">
        <v>81</v>
      </c>
      <c r="M41" s="125" t="s">
        <v>81</v>
      </c>
      <c r="N41" s="125" t="s">
        <v>81</v>
      </c>
      <c r="O41" s="125" t="s">
        <v>81</v>
      </c>
      <c r="P41" s="128" t="s">
        <v>81</v>
      </c>
      <c r="Q41" s="125" t="s">
        <v>81</v>
      </c>
      <c r="R41" s="125" t="s">
        <v>81</v>
      </c>
      <c r="S41" s="125" t="s">
        <v>81</v>
      </c>
      <c r="T41" s="125" t="s">
        <v>81</v>
      </c>
      <c r="U41" s="125" t="s">
        <v>81</v>
      </c>
      <c r="V41" s="128" t="s">
        <v>81</v>
      </c>
      <c r="W41" s="125" t="s">
        <v>81</v>
      </c>
      <c r="X41" s="125" t="s">
        <v>81</v>
      </c>
      <c r="Y41" s="125" t="s">
        <v>81</v>
      </c>
      <c r="Z41" s="125" t="s">
        <v>81</v>
      </c>
      <c r="AA41" s="125" t="s">
        <v>81</v>
      </c>
      <c r="AB41" s="128" t="s">
        <v>81</v>
      </c>
      <c r="AC41" s="125" t="s">
        <v>81</v>
      </c>
      <c r="AD41" s="125" t="s">
        <v>81</v>
      </c>
      <c r="AE41" s="125" t="s">
        <v>81</v>
      </c>
      <c r="AF41" s="125" t="s">
        <v>81</v>
      </c>
      <c r="AG41" s="125" t="s">
        <v>81</v>
      </c>
      <c r="AH41" s="128" t="s">
        <v>81</v>
      </c>
      <c r="AI41" s="125">
        <v>18524029</v>
      </c>
      <c r="AJ41" s="125">
        <v>0</v>
      </c>
      <c r="AK41" s="125">
        <f t="shared" si="54"/>
        <v>18524029</v>
      </c>
      <c r="AL41" s="125">
        <v>0</v>
      </c>
      <c r="AM41" s="125">
        <v>0</v>
      </c>
      <c r="AN41" s="128">
        <v>0</v>
      </c>
      <c r="AO41" s="125">
        <v>18524029</v>
      </c>
      <c r="AP41" s="125">
        <v>0</v>
      </c>
      <c r="AQ41" s="125">
        <f t="shared" si="34"/>
        <v>18524029</v>
      </c>
      <c r="AR41" s="125">
        <v>0</v>
      </c>
      <c r="AS41" s="125">
        <v>0</v>
      </c>
      <c r="AT41" s="128">
        <v>0</v>
      </c>
      <c r="AU41" s="125">
        <v>0</v>
      </c>
      <c r="AV41" s="125">
        <v>0</v>
      </c>
      <c r="AW41" s="125">
        <f t="shared" si="70"/>
        <v>0</v>
      </c>
      <c r="AX41" s="125">
        <v>18420881</v>
      </c>
      <c r="AY41" s="125">
        <v>802</v>
      </c>
      <c r="AZ41" s="127">
        <v>0</v>
      </c>
      <c r="BA41" s="125" t="s">
        <v>81</v>
      </c>
      <c r="BB41" s="125" t="s">
        <v>81</v>
      </c>
      <c r="BC41" s="125" t="s">
        <v>81</v>
      </c>
      <c r="BD41" s="125" t="s">
        <v>81</v>
      </c>
      <c r="BE41" s="125" t="s">
        <v>81</v>
      </c>
      <c r="BF41" s="128" t="s">
        <v>81</v>
      </c>
      <c r="BG41" s="125" t="s">
        <v>81</v>
      </c>
      <c r="BH41" s="125" t="s">
        <v>81</v>
      </c>
      <c r="BI41" s="125" t="s">
        <v>81</v>
      </c>
      <c r="BJ41" s="125" t="s">
        <v>81</v>
      </c>
      <c r="BK41" s="125" t="s">
        <v>81</v>
      </c>
      <c r="BL41" s="128" t="s">
        <v>81</v>
      </c>
      <c r="BM41" s="125" t="s">
        <v>81</v>
      </c>
      <c r="BN41" s="125" t="s">
        <v>81</v>
      </c>
      <c r="BO41" s="125" t="s">
        <v>81</v>
      </c>
      <c r="BP41" s="125" t="s">
        <v>81</v>
      </c>
      <c r="BQ41" s="125" t="s">
        <v>81</v>
      </c>
      <c r="BR41" s="128" t="s">
        <v>81</v>
      </c>
      <c r="BS41" s="125" t="s">
        <v>81</v>
      </c>
      <c r="BT41" s="125" t="s">
        <v>81</v>
      </c>
      <c r="BU41" s="125" t="s">
        <v>81</v>
      </c>
      <c r="BV41" s="125" t="s">
        <v>81</v>
      </c>
      <c r="BW41" s="125" t="s">
        <v>81</v>
      </c>
      <c r="BX41" s="128" t="s">
        <v>81</v>
      </c>
      <c r="BY41" s="125" t="s">
        <v>81</v>
      </c>
      <c r="BZ41" s="125" t="s">
        <v>81</v>
      </c>
      <c r="CA41" s="125" t="s">
        <v>81</v>
      </c>
      <c r="CB41" s="125" t="s">
        <v>81</v>
      </c>
      <c r="CC41" s="125" t="s">
        <v>81</v>
      </c>
      <c r="CD41" s="128" t="s">
        <v>81</v>
      </c>
      <c r="CE41" s="125" t="s">
        <v>81</v>
      </c>
      <c r="CF41" s="125" t="s">
        <v>81</v>
      </c>
      <c r="CG41" s="125" t="s">
        <v>81</v>
      </c>
      <c r="CH41" s="125" t="s">
        <v>81</v>
      </c>
      <c r="CI41" s="125" t="s">
        <v>81</v>
      </c>
      <c r="CJ41" s="128" t="s">
        <v>81</v>
      </c>
      <c r="CK41" s="125">
        <v>0</v>
      </c>
      <c r="CL41" s="125">
        <v>0</v>
      </c>
      <c r="CM41" s="125">
        <f t="shared" si="41"/>
        <v>0</v>
      </c>
      <c r="CN41" s="125">
        <v>0</v>
      </c>
      <c r="CO41" s="125">
        <v>0</v>
      </c>
      <c r="CP41" s="128">
        <v>0</v>
      </c>
      <c r="CQ41" s="125">
        <v>6986</v>
      </c>
      <c r="CR41" s="125">
        <v>0</v>
      </c>
      <c r="CS41" s="125">
        <f t="shared" si="42"/>
        <v>6986</v>
      </c>
      <c r="CT41" s="125">
        <v>0</v>
      </c>
      <c r="CU41" s="125">
        <v>0</v>
      </c>
      <c r="CV41" s="128">
        <v>0</v>
      </c>
      <c r="CW41" s="125">
        <v>0</v>
      </c>
      <c r="CX41" s="125">
        <v>0</v>
      </c>
      <c r="CY41" s="125">
        <f t="shared" si="55"/>
        <v>0</v>
      </c>
      <c r="CZ41" s="125">
        <v>93161</v>
      </c>
      <c r="DA41" s="125">
        <v>0</v>
      </c>
      <c r="DB41" s="127">
        <v>0</v>
      </c>
      <c r="DC41" s="125">
        <v>0</v>
      </c>
      <c r="DD41" s="125">
        <v>0</v>
      </c>
      <c r="DE41" s="125">
        <f t="shared" si="83"/>
        <v>0</v>
      </c>
      <c r="DF41" s="125">
        <v>93161</v>
      </c>
      <c r="DG41" s="125">
        <v>0</v>
      </c>
      <c r="DH41" s="127">
        <v>0</v>
      </c>
      <c r="DI41" s="125" t="s">
        <v>81</v>
      </c>
      <c r="DJ41" s="125" t="s">
        <v>81</v>
      </c>
      <c r="DK41" s="125" t="s">
        <v>81</v>
      </c>
      <c r="DL41" s="125" t="s">
        <v>81</v>
      </c>
      <c r="DM41" s="125" t="s">
        <v>81</v>
      </c>
      <c r="DN41" s="127" t="s">
        <v>81</v>
      </c>
      <c r="DO41" s="197" t="s">
        <v>81</v>
      </c>
      <c r="DP41" s="197" t="s">
        <v>81</v>
      </c>
      <c r="DQ41" s="197" t="s">
        <v>81</v>
      </c>
      <c r="DR41" s="197" t="s">
        <v>81</v>
      </c>
      <c r="DS41" s="197" t="s">
        <v>81</v>
      </c>
      <c r="DT41" s="198" t="s">
        <v>81</v>
      </c>
      <c r="DU41" s="197">
        <v>0</v>
      </c>
      <c r="DV41" s="197">
        <v>0</v>
      </c>
      <c r="DW41" s="197">
        <f>DU41+DV41</f>
        <v>0</v>
      </c>
      <c r="DX41" s="197">
        <v>93161</v>
      </c>
      <c r="DY41" s="197">
        <v>0</v>
      </c>
      <c r="DZ41" s="198">
        <v>0</v>
      </c>
      <c r="EA41" s="197">
        <v>0</v>
      </c>
      <c r="EB41" s="197">
        <v>0</v>
      </c>
      <c r="EC41" s="197">
        <f>EA41+EB41</f>
        <v>0</v>
      </c>
      <c r="ED41" s="210">
        <v>93161</v>
      </c>
      <c r="EE41" s="197">
        <v>0</v>
      </c>
      <c r="EF41" s="198">
        <v>0</v>
      </c>
      <c r="EG41" s="197">
        <v>0</v>
      </c>
      <c r="EH41" s="197">
        <v>0</v>
      </c>
      <c r="EI41" s="197">
        <f>EG41+EH41</f>
        <v>0</v>
      </c>
      <c r="EJ41" s="210">
        <v>93161</v>
      </c>
      <c r="EK41" s="197">
        <v>0</v>
      </c>
      <c r="EL41" s="198">
        <v>0</v>
      </c>
      <c r="EM41" s="197" t="s">
        <v>81</v>
      </c>
      <c r="EN41" s="125" t="s">
        <v>81</v>
      </c>
      <c r="EO41" s="125" t="s">
        <v>81</v>
      </c>
      <c r="EP41" s="125" t="s">
        <v>81</v>
      </c>
      <c r="EQ41" s="125" t="s">
        <v>81</v>
      </c>
      <c r="ER41" s="128" t="s">
        <v>81</v>
      </c>
      <c r="ES41" s="125" t="s">
        <v>81</v>
      </c>
      <c r="ET41" s="125" t="s">
        <v>81</v>
      </c>
      <c r="EU41" s="125" t="s">
        <v>81</v>
      </c>
      <c r="EV41" s="125" t="s">
        <v>81</v>
      </c>
      <c r="EW41" s="125" t="s">
        <v>81</v>
      </c>
      <c r="EX41" s="128" t="s">
        <v>81</v>
      </c>
      <c r="EY41" s="125" t="s">
        <v>81</v>
      </c>
      <c r="EZ41" s="125" t="s">
        <v>81</v>
      </c>
      <c r="FA41" s="125" t="s">
        <v>81</v>
      </c>
      <c r="FB41" s="125" t="s">
        <v>81</v>
      </c>
      <c r="FC41" s="125" t="s">
        <v>81</v>
      </c>
      <c r="FD41" s="128" t="s">
        <v>81</v>
      </c>
      <c r="FE41" s="125" t="s">
        <v>81</v>
      </c>
      <c r="FF41" s="125" t="s">
        <v>81</v>
      </c>
      <c r="FG41" s="125" t="s">
        <v>81</v>
      </c>
      <c r="FH41" s="125" t="s">
        <v>81</v>
      </c>
      <c r="FI41" s="125" t="s">
        <v>81</v>
      </c>
      <c r="FJ41" s="128" t="s">
        <v>81</v>
      </c>
      <c r="FK41" s="125" t="s">
        <v>81</v>
      </c>
      <c r="FL41" s="125" t="s">
        <v>81</v>
      </c>
      <c r="FM41" s="125" t="s">
        <v>81</v>
      </c>
      <c r="FN41" s="125" t="s">
        <v>81</v>
      </c>
      <c r="FO41" s="125" t="s">
        <v>81</v>
      </c>
      <c r="FP41" s="128" t="s">
        <v>81</v>
      </c>
      <c r="FQ41" s="125">
        <v>5087</v>
      </c>
      <c r="FR41" s="125">
        <v>0</v>
      </c>
      <c r="FS41" s="125">
        <f t="shared" si="76"/>
        <v>5087</v>
      </c>
      <c r="FT41" s="125">
        <v>0</v>
      </c>
      <c r="FU41" s="125">
        <v>0</v>
      </c>
      <c r="FV41" s="128">
        <v>0</v>
      </c>
      <c r="FW41" s="125">
        <v>5087</v>
      </c>
      <c r="FX41" s="125">
        <v>0</v>
      </c>
      <c r="FY41" s="125">
        <f t="shared" si="52"/>
        <v>5087</v>
      </c>
      <c r="FZ41" s="125">
        <v>0</v>
      </c>
      <c r="GA41" s="125">
        <v>0</v>
      </c>
      <c r="GB41" s="128">
        <v>0</v>
      </c>
      <c r="GC41" s="125">
        <v>0</v>
      </c>
      <c r="GD41" s="125">
        <v>0</v>
      </c>
      <c r="GE41" s="125">
        <f t="shared" si="78"/>
        <v>0</v>
      </c>
      <c r="GF41" s="125">
        <v>42128</v>
      </c>
      <c r="GG41" s="125">
        <v>0</v>
      </c>
      <c r="GH41" s="127">
        <v>0</v>
      </c>
      <c r="GI41" s="125" t="s">
        <v>81</v>
      </c>
      <c r="GJ41" s="125" t="s">
        <v>81</v>
      </c>
      <c r="GK41" s="125" t="s">
        <v>81</v>
      </c>
      <c r="GL41" s="125" t="s">
        <v>81</v>
      </c>
      <c r="GM41" s="125" t="s">
        <v>81</v>
      </c>
      <c r="GN41" s="128" t="s">
        <v>81</v>
      </c>
      <c r="GO41" s="125" t="s">
        <v>81</v>
      </c>
      <c r="GP41" s="125" t="s">
        <v>81</v>
      </c>
      <c r="GQ41" s="125" t="s">
        <v>81</v>
      </c>
      <c r="GR41" s="125" t="s">
        <v>81</v>
      </c>
      <c r="GS41" s="125" t="s">
        <v>81</v>
      </c>
      <c r="GT41" s="128" t="s">
        <v>81</v>
      </c>
      <c r="GU41" s="125">
        <v>0</v>
      </c>
      <c r="GV41" s="125">
        <v>0</v>
      </c>
      <c r="GW41" s="125">
        <f t="shared" si="66"/>
        <v>0</v>
      </c>
      <c r="GX41" s="125">
        <v>0</v>
      </c>
      <c r="GY41" s="125">
        <v>0</v>
      </c>
      <c r="GZ41" s="128">
        <v>0</v>
      </c>
      <c r="HA41" s="125">
        <v>0</v>
      </c>
      <c r="HB41" s="125">
        <v>0</v>
      </c>
      <c r="HC41" s="125">
        <f t="shared" si="82"/>
        <v>0</v>
      </c>
      <c r="HD41" s="125">
        <v>0</v>
      </c>
      <c r="HE41" s="125">
        <v>0</v>
      </c>
      <c r="HF41" s="126">
        <v>0</v>
      </c>
      <c r="HG41" s="125">
        <v>0</v>
      </c>
      <c r="HH41" s="125">
        <v>0</v>
      </c>
      <c r="HI41" s="125">
        <f t="shared" si="74"/>
        <v>0</v>
      </c>
      <c r="HJ41" s="125">
        <v>1542761</v>
      </c>
      <c r="HK41" s="125">
        <v>0</v>
      </c>
      <c r="HL41" s="125">
        <v>0</v>
      </c>
      <c r="HM41" s="165"/>
      <c r="HN41" s="47"/>
      <c r="HO41" s="17"/>
    </row>
    <row r="42" spans="1:223" ht="17.100000000000001" customHeight="1" x14ac:dyDescent="0.15">
      <c r="A42" s="43" t="s">
        <v>31</v>
      </c>
      <c r="B42" s="39" t="s">
        <v>37</v>
      </c>
      <c r="C42" s="46">
        <v>1055623</v>
      </c>
      <c r="D42" s="75">
        <v>950061</v>
      </c>
      <c r="E42" s="124">
        <v>1034521</v>
      </c>
      <c r="F42" s="125">
        <v>21102</v>
      </c>
      <c r="G42" s="125">
        <v>1055623</v>
      </c>
      <c r="H42" s="125">
        <v>0</v>
      </c>
      <c r="I42" s="125">
        <v>0</v>
      </c>
      <c r="J42" s="128">
        <v>0</v>
      </c>
      <c r="K42" s="125">
        <v>1034521</v>
      </c>
      <c r="L42" s="125">
        <v>21102</v>
      </c>
      <c r="M42" s="125">
        <f t="shared" si="30"/>
        <v>1055623</v>
      </c>
      <c r="N42" s="125">
        <v>0</v>
      </c>
      <c r="O42" s="125">
        <v>0</v>
      </c>
      <c r="P42" s="128">
        <v>0</v>
      </c>
      <c r="Q42" s="125">
        <v>1030664</v>
      </c>
      <c r="R42" s="125">
        <v>40475977</v>
      </c>
      <c r="S42" s="125">
        <f t="shared" si="31"/>
        <v>41506641</v>
      </c>
      <c r="T42" s="125">
        <v>0</v>
      </c>
      <c r="U42" s="125">
        <v>0</v>
      </c>
      <c r="V42" s="128">
        <v>0</v>
      </c>
      <c r="W42" s="125">
        <v>1000966</v>
      </c>
      <c r="X42" s="129">
        <v>231268</v>
      </c>
      <c r="Y42" s="125">
        <f t="shared" si="32"/>
        <v>1232234</v>
      </c>
      <c r="Z42" s="125">
        <v>0</v>
      </c>
      <c r="AA42" s="125">
        <v>0</v>
      </c>
      <c r="AB42" s="128">
        <v>0</v>
      </c>
      <c r="AC42" s="125">
        <v>1034677</v>
      </c>
      <c r="AD42" s="125">
        <v>186108</v>
      </c>
      <c r="AE42" s="125">
        <f t="shared" si="33"/>
        <v>1220785</v>
      </c>
      <c r="AF42" s="125">
        <v>0</v>
      </c>
      <c r="AG42" s="125">
        <v>5448</v>
      </c>
      <c r="AH42" s="128">
        <v>0</v>
      </c>
      <c r="AI42" s="125">
        <v>997284</v>
      </c>
      <c r="AJ42" s="125">
        <v>0</v>
      </c>
      <c r="AK42" s="125">
        <f t="shared" si="54"/>
        <v>997284</v>
      </c>
      <c r="AL42" s="125">
        <v>0</v>
      </c>
      <c r="AM42" s="125">
        <v>5448</v>
      </c>
      <c r="AN42" s="128">
        <v>0</v>
      </c>
      <c r="AO42" s="125">
        <v>997284</v>
      </c>
      <c r="AP42" s="125">
        <v>0</v>
      </c>
      <c r="AQ42" s="125">
        <f t="shared" si="34"/>
        <v>997284</v>
      </c>
      <c r="AR42" s="125">
        <v>0</v>
      </c>
      <c r="AS42" s="125">
        <v>5448</v>
      </c>
      <c r="AT42" s="128">
        <v>0</v>
      </c>
      <c r="AU42" s="125">
        <v>42984</v>
      </c>
      <c r="AV42" s="125">
        <v>0</v>
      </c>
      <c r="AW42" s="125">
        <f t="shared" si="70"/>
        <v>42984</v>
      </c>
      <c r="AX42" s="125">
        <v>953020</v>
      </c>
      <c r="AY42" s="125">
        <v>5448</v>
      </c>
      <c r="AZ42" s="127">
        <v>0</v>
      </c>
      <c r="BA42" s="125" t="s">
        <v>81</v>
      </c>
      <c r="BB42" s="125" t="s">
        <v>81</v>
      </c>
      <c r="BC42" s="125" t="s">
        <v>81</v>
      </c>
      <c r="BD42" s="125" t="s">
        <v>81</v>
      </c>
      <c r="BE42" s="125" t="s">
        <v>81</v>
      </c>
      <c r="BF42" s="128" t="s">
        <v>81</v>
      </c>
      <c r="BG42" s="125">
        <v>0</v>
      </c>
      <c r="BH42" s="125">
        <v>0</v>
      </c>
      <c r="BI42" s="125">
        <v>0</v>
      </c>
      <c r="BJ42" s="125">
        <v>0</v>
      </c>
      <c r="BK42" s="125">
        <v>0</v>
      </c>
      <c r="BL42" s="128">
        <v>0</v>
      </c>
      <c r="BM42" s="125">
        <v>20000</v>
      </c>
      <c r="BN42" s="125">
        <v>9375</v>
      </c>
      <c r="BO42" s="125">
        <f t="shared" si="37"/>
        <v>29375</v>
      </c>
      <c r="BP42" s="125">
        <v>0</v>
      </c>
      <c r="BQ42" s="125">
        <v>0</v>
      </c>
      <c r="BR42" s="128">
        <v>0</v>
      </c>
      <c r="BS42" s="125">
        <v>70000</v>
      </c>
      <c r="BT42" s="125">
        <v>9375</v>
      </c>
      <c r="BU42" s="125">
        <f t="shared" si="38"/>
        <v>79375</v>
      </c>
      <c r="BV42" s="125">
        <v>0</v>
      </c>
      <c r="BW42" s="125">
        <v>0</v>
      </c>
      <c r="BX42" s="128">
        <v>0</v>
      </c>
      <c r="BY42" s="125">
        <v>180429</v>
      </c>
      <c r="BZ42" s="125">
        <v>3759</v>
      </c>
      <c r="CA42" s="125">
        <f t="shared" si="39"/>
        <v>184188</v>
      </c>
      <c r="CB42" s="125">
        <v>0</v>
      </c>
      <c r="CC42" s="125">
        <v>0</v>
      </c>
      <c r="CD42" s="128">
        <v>0</v>
      </c>
      <c r="CE42" s="125">
        <v>180429</v>
      </c>
      <c r="CF42" s="125">
        <v>138925</v>
      </c>
      <c r="CG42" s="125">
        <f t="shared" si="84"/>
        <v>319354</v>
      </c>
      <c r="CH42" s="125">
        <v>0</v>
      </c>
      <c r="CI42" s="125">
        <v>0</v>
      </c>
      <c r="CJ42" s="128">
        <v>0</v>
      </c>
      <c r="CK42" s="125">
        <v>230000</v>
      </c>
      <c r="CL42" s="125">
        <v>3225</v>
      </c>
      <c r="CM42" s="125">
        <f t="shared" si="41"/>
        <v>233225</v>
      </c>
      <c r="CN42" s="125">
        <v>0</v>
      </c>
      <c r="CO42" s="125">
        <v>0</v>
      </c>
      <c r="CP42" s="128">
        <v>0</v>
      </c>
      <c r="CQ42" s="125">
        <v>230000</v>
      </c>
      <c r="CR42" s="125">
        <v>206431</v>
      </c>
      <c r="CS42" s="125">
        <f t="shared" si="42"/>
        <v>436431</v>
      </c>
      <c r="CT42" s="125">
        <v>0</v>
      </c>
      <c r="CU42" s="125">
        <v>0</v>
      </c>
      <c r="CV42" s="128">
        <v>0</v>
      </c>
      <c r="CW42" s="125">
        <v>0</v>
      </c>
      <c r="CX42" s="125">
        <v>0</v>
      </c>
      <c r="CY42" s="125">
        <f t="shared" si="55"/>
        <v>0</v>
      </c>
      <c r="CZ42" s="125">
        <v>216768</v>
      </c>
      <c r="DA42" s="125">
        <v>13808</v>
      </c>
      <c r="DB42" s="127">
        <v>206431</v>
      </c>
      <c r="DC42" s="125">
        <v>0</v>
      </c>
      <c r="DD42" s="125">
        <v>0</v>
      </c>
      <c r="DE42" s="125">
        <f t="shared" si="83"/>
        <v>0</v>
      </c>
      <c r="DF42" s="125">
        <v>216768</v>
      </c>
      <c r="DG42" s="125">
        <v>13808</v>
      </c>
      <c r="DH42" s="127">
        <v>206431</v>
      </c>
      <c r="DI42" s="125">
        <v>0</v>
      </c>
      <c r="DJ42" s="125">
        <v>0</v>
      </c>
      <c r="DK42" s="125">
        <v>0</v>
      </c>
      <c r="DL42" s="125">
        <v>216768</v>
      </c>
      <c r="DM42" s="125">
        <v>13808</v>
      </c>
      <c r="DN42" s="127">
        <v>206431</v>
      </c>
      <c r="DO42" s="197">
        <v>0</v>
      </c>
      <c r="DP42" s="197">
        <v>0</v>
      </c>
      <c r="DQ42" s="197">
        <f t="shared" ref="DQ42" si="92">DO42+DP42</f>
        <v>0</v>
      </c>
      <c r="DR42" s="197">
        <v>216768</v>
      </c>
      <c r="DS42" s="197">
        <v>13808</v>
      </c>
      <c r="DT42" s="198">
        <v>206431</v>
      </c>
      <c r="DU42" s="197" t="s">
        <v>81</v>
      </c>
      <c r="DV42" s="197" t="s">
        <v>81</v>
      </c>
      <c r="DW42" s="197" t="s">
        <v>81</v>
      </c>
      <c r="DX42" s="197" t="s">
        <v>81</v>
      </c>
      <c r="DY42" s="197" t="s">
        <v>81</v>
      </c>
      <c r="DZ42" s="198" t="s">
        <v>81</v>
      </c>
      <c r="EA42" s="197" t="s">
        <v>81</v>
      </c>
      <c r="EB42" s="197" t="s">
        <v>81</v>
      </c>
      <c r="EC42" s="197" t="s">
        <v>81</v>
      </c>
      <c r="ED42" s="197" t="s">
        <v>81</v>
      </c>
      <c r="EE42" s="197" t="s">
        <v>81</v>
      </c>
      <c r="EF42" s="198" t="s">
        <v>81</v>
      </c>
      <c r="EG42" s="197" t="s">
        <v>81</v>
      </c>
      <c r="EH42" s="197" t="s">
        <v>81</v>
      </c>
      <c r="EI42" s="197" t="s">
        <v>81</v>
      </c>
      <c r="EJ42" s="197" t="s">
        <v>81</v>
      </c>
      <c r="EK42" s="197" t="s">
        <v>81</v>
      </c>
      <c r="EL42" s="198" t="s">
        <v>81</v>
      </c>
      <c r="EM42" s="197">
        <v>0</v>
      </c>
      <c r="EN42" s="125">
        <v>0</v>
      </c>
      <c r="EO42" s="125">
        <f t="shared" si="90"/>
        <v>0</v>
      </c>
      <c r="EP42" s="125">
        <v>0</v>
      </c>
      <c r="EQ42" s="125">
        <v>0</v>
      </c>
      <c r="ER42" s="128">
        <v>0</v>
      </c>
      <c r="ES42" s="125">
        <v>0</v>
      </c>
      <c r="ET42" s="125">
        <v>0</v>
      </c>
      <c r="EU42" s="125">
        <f t="shared" si="10"/>
        <v>0</v>
      </c>
      <c r="EV42" s="125">
        <v>0</v>
      </c>
      <c r="EW42" s="125">
        <v>0</v>
      </c>
      <c r="EX42" s="128">
        <v>0</v>
      </c>
      <c r="EY42" s="125">
        <v>0</v>
      </c>
      <c r="EZ42" s="125">
        <v>0</v>
      </c>
      <c r="FA42" s="125">
        <f t="shared" si="48"/>
        <v>0</v>
      </c>
      <c r="FB42" s="125">
        <v>0</v>
      </c>
      <c r="FC42" s="125">
        <v>0</v>
      </c>
      <c r="FD42" s="128">
        <v>0</v>
      </c>
      <c r="FE42" s="125">
        <v>0</v>
      </c>
      <c r="FF42" s="125">
        <v>0</v>
      </c>
      <c r="FG42" s="125">
        <f t="shared" si="49"/>
        <v>0</v>
      </c>
      <c r="FH42" s="125">
        <v>0</v>
      </c>
      <c r="FI42" s="125">
        <v>0</v>
      </c>
      <c r="FJ42" s="128">
        <v>0</v>
      </c>
      <c r="FK42" s="125">
        <v>0</v>
      </c>
      <c r="FL42" s="125">
        <v>0</v>
      </c>
      <c r="FM42" s="125">
        <f t="shared" si="50"/>
        <v>0</v>
      </c>
      <c r="FN42" s="125">
        <v>0</v>
      </c>
      <c r="FO42" s="125">
        <v>0</v>
      </c>
      <c r="FP42" s="128">
        <v>0</v>
      </c>
      <c r="FQ42" s="125">
        <v>0</v>
      </c>
      <c r="FR42" s="125">
        <v>0</v>
      </c>
      <c r="FS42" s="125">
        <f t="shared" si="76"/>
        <v>0</v>
      </c>
      <c r="FT42" s="125">
        <v>0</v>
      </c>
      <c r="FU42" s="125">
        <v>0</v>
      </c>
      <c r="FV42" s="128">
        <v>0</v>
      </c>
      <c r="FW42" s="125">
        <v>0</v>
      </c>
      <c r="FX42" s="125">
        <v>0</v>
      </c>
      <c r="FY42" s="125">
        <f t="shared" si="52"/>
        <v>0</v>
      </c>
      <c r="FZ42" s="125">
        <v>0</v>
      </c>
      <c r="GA42" s="125">
        <v>0</v>
      </c>
      <c r="GB42" s="128">
        <v>0</v>
      </c>
      <c r="GC42" s="125">
        <v>0</v>
      </c>
      <c r="GD42" s="125">
        <v>0</v>
      </c>
      <c r="GE42" s="125">
        <f t="shared" si="78"/>
        <v>0</v>
      </c>
      <c r="GF42" s="125">
        <v>5156</v>
      </c>
      <c r="GG42" s="125">
        <v>0</v>
      </c>
      <c r="GH42" s="127">
        <v>0</v>
      </c>
      <c r="GI42" s="125">
        <v>8221</v>
      </c>
      <c r="GJ42" s="125">
        <v>0</v>
      </c>
      <c r="GK42" s="125">
        <f t="shared" si="80"/>
        <v>8221</v>
      </c>
      <c r="GL42" s="125">
        <v>0</v>
      </c>
      <c r="GM42" s="125">
        <v>3658</v>
      </c>
      <c r="GN42" s="128">
        <v>0</v>
      </c>
      <c r="GO42" s="125">
        <v>8221</v>
      </c>
      <c r="GP42" s="125">
        <v>0</v>
      </c>
      <c r="GQ42" s="125">
        <f t="shared" si="81"/>
        <v>8221</v>
      </c>
      <c r="GR42" s="125">
        <v>0</v>
      </c>
      <c r="GS42" s="125">
        <v>3658</v>
      </c>
      <c r="GT42" s="128">
        <v>0</v>
      </c>
      <c r="GU42" s="125">
        <v>5143</v>
      </c>
      <c r="GV42" s="125">
        <v>0</v>
      </c>
      <c r="GW42" s="125">
        <f t="shared" si="66"/>
        <v>5143</v>
      </c>
      <c r="GX42" s="125">
        <v>0</v>
      </c>
      <c r="GY42" s="125">
        <v>9602</v>
      </c>
      <c r="GZ42" s="128">
        <v>0</v>
      </c>
      <c r="HA42" s="125">
        <v>4760</v>
      </c>
      <c r="HB42" s="125">
        <v>0</v>
      </c>
      <c r="HC42" s="125">
        <f t="shared" si="82"/>
        <v>4760</v>
      </c>
      <c r="HD42" s="125">
        <v>0</v>
      </c>
      <c r="HE42" s="125">
        <v>9985</v>
      </c>
      <c r="HF42" s="126">
        <v>0</v>
      </c>
      <c r="HG42" s="125">
        <v>0</v>
      </c>
      <c r="HH42" s="125">
        <v>0</v>
      </c>
      <c r="HI42" s="125">
        <f t="shared" si="74"/>
        <v>0</v>
      </c>
      <c r="HJ42" s="125">
        <v>165</v>
      </c>
      <c r="HK42" s="125">
        <v>14927</v>
      </c>
      <c r="HL42" s="125">
        <v>0</v>
      </c>
      <c r="HM42" s="165" t="s">
        <v>128</v>
      </c>
      <c r="HN42" s="163" t="s">
        <v>320</v>
      </c>
      <c r="HO42" s="17"/>
    </row>
    <row r="43" spans="1:223" ht="17.100000000000001" customHeight="1" x14ac:dyDescent="0.15">
      <c r="A43" s="44" t="s">
        <v>31</v>
      </c>
      <c r="B43" s="45" t="s">
        <v>38</v>
      </c>
      <c r="C43" s="115">
        <v>495221</v>
      </c>
      <c r="D43" s="116">
        <v>445699</v>
      </c>
      <c r="E43" s="124" t="s">
        <v>81</v>
      </c>
      <c r="F43" s="129" t="s">
        <v>81</v>
      </c>
      <c r="G43" s="129" t="s">
        <v>81</v>
      </c>
      <c r="H43" s="129" t="s">
        <v>81</v>
      </c>
      <c r="I43" s="129" t="s">
        <v>81</v>
      </c>
      <c r="J43" s="130" t="s">
        <v>81</v>
      </c>
      <c r="K43" s="125" t="s">
        <v>81</v>
      </c>
      <c r="L43" s="129" t="s">
        <v>81</v>
      </c>
      <c r="M43" s="125" t="s">
        <v>81</v>
      </c>
      <c r="N43" s="129" t="s">
        <v>81</v>
      </c>
      <c r="O43" s="129" t="s">
        <v>81</v>
      </c>
      <c r="P43" s="130" t="s">
        <v>81</v>
      </c>
      <c r="Q43" s="129" t="s">
        <v>81</v>
      </c>
      <c r="R43" s="129" t="s">
        <v>81</v>
      </c>
      <c r="S43" s="125" t="s">
        <v>81</v>
      </c>
      <c r="T43" s="129" t="s">
        <v>81</v>
      </c>
      <c r="U43" s="129" t="s">
        <v>81</v>
      </c>
      <c r="V43" s="130" t="s">
        <v>81</v>
      </c>
      <c r="W43" s="129" t="s">
        <v>81</v>
      </c>
      <c r="X43" s="129" t="s">
        <v>81</v>
      </c>
      <c r="Y43" s="129" t="s">
        <v>81</v>
      </c>
      <c r="Z43" s="129" t="s">
        <v>81</v>
      </c>
      <c r="AA43" s="129" t="s">
        <v>81</v>
      </c>
      <c r="AB43" s="130" t="s">
        <v>81</v>
      </c>
      <c r="AC43" s="129" t="s">
        <v>81</v>
      </c>
      <c r="AD43" s="129" t="s">
        <v>81</v>
      </c>
      <c r="AE43" s="125" t="s">
        <v>81</v>
      </c>
      <c r="AF43" s="129" t="s">
        <v>81</v>
      </c>
      <c r="AG43" s="129" t="s">
        <v>81</v>
      </c>
      <c r="AH43" s="130" t="s">
        <v>81</v>
      </c>
      <c r="AI43" s="129">
        <v>0</v>
      </c>
      <c r="AJ43" s="129">
        <v>0</v>
      </c>
      <c r="AK43" s="125">
        <f t="shared" si="54"/>
        <v>0</v>
      </c>
      <c r="AL43" s="129">
        <v>0</v>
      </c>
      <c r="AM43" s="129">
        <v>0</v>
      </c>
      <c r="AN43" s="130">
        <v>0</v>
      </c>
      <c r="AO43" s="129">
        <v>0</v>
      </c>
      <c r="AP43" s="125">
        <v>0</v>
      </c>
      <c r="AQ43" s="125">
        <f t="shared" si="34"/>
        <v>0</v>
      </c>
      <c r="AR43" s="129">
        <v>0</v>
      </c>
      <c r="AS43" s="129">
        <v>0</v>
      </c>
      <c r="AT43" s="130">
        <v>0</v>
      </c>
      <c r="AU43" s="129">
        <v>23966</v>
      </c>
      <c r="AV43" s="129">
        <v>0</v>
      </c>
      <c r="AW43" s="125">
        <f t="shared" si="70"/>
        <v>23966</v>
      </c>
      <c r="AX43" s="129">
        <v>471255</v>
      </c>
      <c r="AY43" s="129">
        <v>0</v>
      </c>
      <c r="AZ43" s="131">
        <v>0</v>
      </c>
      <c r="BA43" s="125" t="s">
        <v>81</v>
      </c>
      <c r="BB43" s="125" t="s">
        <v>81</v>
      </c>
      <c r="BC43" s="125" t="s">
        <v>81</v>
      </c>
      <c r="BD43" s="125" t="s">
        <v>81</v>
      </c>
      <c r="BE43" s="125" t="s">
        <v>81</v>
      </c>
      <c r="BF43" s="128" t="s">
        <v>81</v>
      </c>
      <c r="BG43" s="129" t="s">
        <v>81</v>
      </c>
      <c r="BH43" s="125" t="s">
        <v>81</v>
      </c>
      <c r="BI43" s="129" t="s">
        <v>81</v>
      </c>
      <c r="BJ43" s="129" t="s">
        <v>81</v>
      </c>
      <c r="BK43" s="129" t="s">
        <v>81</v>
      </c>
      <c r="BL43" s="130" t="s">
        <v>81</v>
      </c>
      <c r="BM43" s="129" t="s">
        <v>81</v>
      </c>
      <c r="BN43" s="129" t="s">
        <v>81</v>
      </c>
      <c r="BO43" s="125" t="s">
        <v>81</v>
      </c>
      <c r="BP43" s="129" t="s">
        <v>81</v>
      </c>
      <c r="BQ43" s="129" t="s">
        <v>81</v>
      </c>
      <c r="BR43" s="130" t="s">
        <v>81</v>
      </c>
      <c r="BS43" s="129" t="s">
        <v>81</v>
      </c>
      <c r="BT43" s="129" t="s">
        <v>81</v>
      </c>
      <c r="BU43" s="125" t="s">
        <v>81</v>
      </c>
      <c r="BV43" s="129" t="s">
        <v>81</v>
      </c>
      <c r="BW43" s="129" t="s">
        <v>81</v>
      </c>
      <c r="BX43" s="130" t="s">
        <v>81</v>
      </c>
      <c r="BY43" s="129" t="s">
        <v>81</v>
      </c>
      <c r="BZ43" s="129" t="s">
        <v>81</v>
      </c>
      <c r="CA43" s="129" t="s">
        <v>81</v>
      </c>
      <c r="CB43" s="129" t="s">
        <v>81</v>
      </c>
      <c r="CC43" s="129" t="s">
        <v>81</v>
      </c>
      <c r="CD43" s="130" t="s">
        <v>81</v>
      </c>
      <c r="CE43" s="129" t="s">
        <v>81</v>
      </c>
      <c r="CF43" s="129" t="s">
        <v>81</v>
      </c>
      <c r="CG43" s="125" t="s">
        <v>81</v>
      </c>
      <c r="CH43" s="129" t="s">
        <v>81</v>
      </c>
      <c r="CI43" s="129" t="s">
        <v>81</v>
      </c>
      <c r="CJ43" s="130" t="s">
        <v>81</v>
      </c>
      <c r="CK43" s="129">
        <v>0</v>
      </c>
      <c r="CL43" s="129">
        <v>0</v>
      </c>
      <c r="CM43" s="125">
        <f t="shared" si="41"/>
        <v>0</v>
      </c>
      <c r="CN43" s="129">
        <v>0</v>
      </c>
      <c r="CO43" s="129">
        <v>0</v>
      </c>
      <c r="CP43" s="130">
        <v>0</v>
      </c>
      <c r="CQ43" s="129">
        <v>0</v>
      </c>
      <c r="CR43" s="129">
        <v>0</v>
      </c>
      <c r="CS43" s="125">
        <f t="shared" si="42"/>
        <v>0</v>
      </c>
      <c r="CT43" s="129">
        <v>0</v>
      </c>
      <c r="CU43" s="129">
        <v>0</v>
      </c>
      <c r="CV43" s="130">
        <v>0</v>
      </c>
      <c r="CW43" s="129">
        <v>0</v>
      </c>
      <c r="CX43" s="129">
        <v>0</v>
      </c>
      <c r="CY43" s="125">
        <f t="shared" si="55"/>
        <v>0</v>
      </c>
      <c r="CZ43" s="129">
        <v>0</v>
      </c>
      <c r="DA43" s="129">
        <v>0</v>
      </c>
      <c r="DB43" s="131">
        <v>0</v>
      </c>
      <c r="DC43" s="129">
        <v>0</v>
      </c>
      <c r="DD43" s="129">
        <v>0</v>
      </c>
      <c r="DE43" s="125">
        <f t="shared" si="83"/>
        <v>0</v>
      </c>
      <c r="DF43" s="129">
        <v>0</v>
      </c>
      <c r="DG43" s="129">
        <v>0</v>
      </c>
      <c r="DH43" s="131">
        <v>0</v>
      </c>
      <c r="DI43" s="129">
        <v>0</v>
      </c>
      <c r="DJ43" s="129">
        <v>0</v>
      </c>
      <c r="DK43" s="129">
        <v>0</v>
      </c>
      <c r="DL43" s="129">
        <v>0</v>
      </c>
      <c r="DM43" s="129">
        <v>0</v>
      </c>
      <c r="DN43" s="131">
        <v>0</v>
      </c>
      <c r="DO43" s="197" t="s">
        <v>81</v>
      </c>
      <c r="DP43" s="197" t="s">
        <v>81</v>
      </c>
      <c r="DQ43" s="197" t="s">
        <v>81</v>
      </c>
      <c r="DR43" s="197" t="s">
        <v>81</v>
      </c>
      <c r="DS43" s="197" t="s">
        <v>81</v>
      </c>
      <c r="DT43" s="198" t="s">
        <v>81</v>
      </c>
      <c r="DU43" s="197">
        <v>40000</v>
      </c>
      <c r="DV43" s="197">
        <v>0</v>
      </c>
      <c r="DW43" s="197">
        <v>0</v>
      </c>
      <c r="DX43" s="197">
        <v>0</v>
      </c>
      <c r="DY43" s="197">
        <v>0</v>
      </c>
      <c r="DZ43" s="198">
        <v>0</v>
      </c>
      <c r="EA43" s="197">
        <v>0</v>
      </c>
      <c r="EB43" s="197">
        <v>0</v>
      </c>
      <c r="EC43" s="197">
        <v>0</v>
      </c>
      <c r="ED43" s="197">
        <v>0</v>
      </c>
      <c r="EE43" s="197">
        <v>0</v>
      </c>
      <c r="EF43" s="198">
        <v>0</v>
      </c>
      <c r="EG43" s="197">
        <v>0</v>
      </c>
      <c r="EH43" s="197">
        <v>0</v>
      </c>
      <c r="EI43" s="197">
        <v>0</v>
      </c>
      <c r="EJ43" s="197">
        <v>0</v>
      </c>
      <c r="EK43" s="197">
        <v>0</v>
      </c>
      <c r="EL43" s="198">
        <v>0</v>
      </c>
      <c r="EM43" s="197" t="s">
        <v>81</v>
      </c>
      <c r="EN43" s="125" t="s">
        <v>81</v>
      </c>
      <c r="EO43" s="125" t="s">
        <v>81</v>
      </c>
      <c r="EP43" s="129" t="s">
        <v>81</v>
      </c>
      <c r="EQ43" s="129" t="s">
        <v>81</v>
      </c>
      <c r="ER43" s="130" t="s">
        <v>81</v>
      </c>
      <c r="ES43" s="129" t="s">
        <v>81</v>
      </c>
      <c r="ET43" s="125" t="s">
        <v>81</v>
      </c>
      <c r="EU43" s="125" t="s">
        <v>81</v>
      </c>
      <c r="EV43" s="129" t="s">
        <v>81</v>
      </c>
      <c r="EW43" s="129" t="s">
        <v>81</v>
      </c>
      <c r="EX43" s="130" t="s">
        <v>81</v>
      </c>
      <c r="EY43" s="129" t="s">
        <v>81</v>
      </c>
      <c r="EZ43" s="129" t="s">
        <v>81</v>
      </c>
      <c r="FA43" s="125" t="s">
        <v>81</v>
      </c>
      <c r="FB43" s="129" t="s">
        <v>81</v>
      </c>
      <c r="FC43" s="129" t="s">
        <v>81</v>
      </c>
      <c r="FD43" s="130" t="s">
        <v>81</v>
      </c>
      <c r="FE43" s="129" t="s">
        <v>81</v>
      </c>
      <c r="FF43" s="129" t="s">
        <v>81</v>
      </c>
      <c r="FG43" s="125" t="s">
        <v>81</v>
      </c>
      <c r="FH43" s="129" t="s">
        <v>81</v>
      </c>
      <c r="FI43" s="129" t="s">
        <v>81</v>
      </c>
      <c r="FJ43" s="130" t="s">
        <v>81</v>
      </c>
      <c r="FK43" s="129" t="s">
        <v>81</v>
      </c>
      <c r="FL43" s="129" t="s">
        <v>81</v>
      </c>
      <c r="FM43" s="125" t="s">
        <v>81</v>
      </c>
      <c r="FN43" s="129" t="s">
        <v>81</v>
      </c>
      <c r="FO43" s="129" t="s">
        <v>81</v>
      </c>
      <c r="FP43" s="130" t="s">
        <v>81</v>
      </c>
      <c r="FQ43" s="129">
        <v>0</v>
      </c>
      <c r="FR43" s="129">
        <v>0</v>
      </c>
      <c r="FS43" s="129">
        <v>0</v>
      </c>
      <c r="FT43" s="129">
        <v>0</v>
      </c>
      <c r="FU43" s="129">
        <v>0</v>
      </c>
      <c r="FV43" s="130">
        <v>0</v>
      </c>
      <c r="FW43" s="129">
        <v>0</v>
      </c>
      <c r="FX43" s="125">
        <v>0</v>
      </c>
      <c r="FY43" s="125">
        <f t="shared" si="52"/>
        <v>0</v>
      </c>
      <c r="FZ43" s="129">
        <v>0</v>
      </c>
      <c r="GA43" s="129">
        <v>0</v>
      </c>
      <c r="GB43" s="130">
        <v>0</v>
      </c>
      <c r="GC43" s="129">
        <v>0</v>
      </c>
      <c r="GD43" s="129">
        <v>0</v>
      </c>
      <c r="GE43" s="125">
        <f t="shared" si="78"/>
        <v>0</v>
      </c>
      <c r="GF43" s="129">
        <v>0</v>
      </c>
      <c r="GG43" s="129">
        <v>0</v>
      </c>
      <c r="GH43" s="131">
        <v>0</v>
      </c>
      <c r="GI43" s="129" t="s">
        <v>81</v>
      </c>
      <c r="GJ43" s="129" t="s">
        <v>81</v>
      </c>
      <c r="GK43" s="125" t="s">
        <v>81</v>
      </c>
      <c r="GL43" s="129" t="s">
        <v>81</v>
      </c>
      <c r="GM43" s="129" t="s">
        <v>81</v>
      </c>
      <c r="GN43" s="130" t="s">
        <v>81</v>
      </c>
      <c r="GO43" s="129" t="s">
        <v>81</v>
      </c>
      <c r="GP43" s="129" t="s">
        <v>81</v>
      </c>
      <c r="GQ43" s="125" t="s">
        <v>81</v>
      </c>
      <c r="GR43" s="129" t="s">
        <v>81</v>
      </c>
      <c r="GS43" s="129" t="s">
        <v>81</v>
      </c>
      <c r="GT43" s="130" t="s">
        <v>81</v>
      </c>
      <c r="GU43" s="129">
        <v>0</v>
      </c>
      <c r="GV43" s="129">
        <v>0</v>
      </c>
      <c r="GW43" s="129">
        <f t="shared" si="66"/>
        <v>0</v>
      </c>
      <c r="GX43" s="129">
        <v>0</v>
      </c>
      <c r="GY43" s="129">
        <v>0</v>
      </c>
      <c r="GZ43" s="130">
        <v>0</v>
      </c>
      <c r="HA43" s="129">
        <v>0</v>
      </c>
      <c r="HB43" s="129">
        <v>0</v>
      </c>
      <c r="HC43" s="129">
        <f t="shared" si="82"/>
        <v>0</v>
      </c>
      <c r="HD43" s="129">
        <v>0</v>
      </c>
      <c r="HE43" s="129">
        <v>0</v>
      </c>
      <c r="HF43" s="132">
        <v>0</v>
      </c>
      <c r="HG43" s="129">
        <v>0</v>
      </c>
      <c r="HH43" s="129">
        <v>0</v>
      </c>
      <c r="HI43" s="125">
        <f t="shared" si="74"/>
        <v>0</v>
      </c>
      <c r="HJ43" s="129">
        <v>0</v>
      </c>
      <c r="HK43" s="129">
        <v>0</v>
      </c>
      <c r="HL43" s="129">
        <v>0</v>
      </c>
      <c r="HM43" s="166"/>
      <c r="HN43" s="48"/>
      <c r="HO43" s="17"/>
    </row>
    <row r="44" spans="1:223" ht="17.100000000000001" customHeight="1" x14ac:dyDescent="0.15">
      <c r="A44" s="44" t="s">
        <v>31</v>
      </c>
      <c r="B44" s="45" t="s">
        <v>14</v>
      </c>
      <c r="C44" s="46">
        <v>3412080630</v>
      </c>
      <c r="D44" s="75">
        <v>3070872567</v>
      </c>
      <c r="E44" s="124">
        <v>3194708440</v>
      </c>
      <c r="F44" s="124">
        <v>258680286</v>
      </c>
      <c r="G44" s="125">
        <f t="shared" ref="G44" si="93">E44+F44</f>
        <v>3453388726</v>
      </c>
      <c r="H44" s="125">
        <v>0</v>
      </c>
      <c r="I44" s="125">
        <v>0</v>
      </c>
      <c r="J44" s="126">
        <v>80</v>
      </c>
      <c r="K44" s="125">
        <v>2956145800</v>
      </c>
      <c r="L44" s="125">
        <v>239617021</v>
      </c>
      <c r="M44" s="125">
        <f t="shared" ref="M44" si="94">K44+L44</f>
        <v>3195762821</v>
      </c>
      <c r="N44" s="125">
        <v>260854974</v>
      </c>
      <c r="O44" s="125">
        <v>0</v>
      </c>
      <c r="P44" s="126">
        <v>2497</v>
      </c>
      <c r="Q44" s="125">
        <v>2925376964</v>
      </c>
      <c r="R44" s="125">
        <v>385416709</v>
      </c>
      <c r="S44" s="125">
        <f t="shared" ref="S44" si="95">Q44+R44</f>
        <v>3310793673</v>
      </c>
      <c r="T44" s="125">
        <v>260854974</v>
      </c>
      <c r="U44" s="125">
        <v>0</v>
      </c>
      <c r="V44" s="126">
        <v>13433</v>
      </c>
      <c r="W44" s="125">
        <v>2444524126</v>
      </c>
      <c r="X44" s="125">
        <v>615721454</v>
      </c>
      <c r="Y44" s="125">
        <f t="shared" ref="Y44" si="96">W44+X44</f>
        <v>3060245580</v>
      </c>
      <c r="Z44" s="125">
        <v>717684800</v>
      </c>
      <c r="AA44" s="125">
        <v>0</v>
      </c>
      <c r="AB44" s="126">
        <v>36229</v>
      </c>
      <c r="AC44" s="125">
        <v>2829669817</v>
      </c>
      <c r="AD44" s="125">
        <v>17310</v>
      </c>
      <c r="AE44" s="125">
        <f t="shared" ref="AE44" si="97">AC44+AD44</f>
        <v>2829687127</v>
      </c>
      <c r="AF44" s="125">
        <v>922284658</v>
      </c>
      <c r="AG44" s="125">
        <v>0</v>
      </c>
      <c r="AH44" s="126">
        <v>36687</v>
      </c>
      <c r="AI44" s="125">
        <v>2375484897</v>
      </c>
      <c r="AJ44" s="125">
        <v>8180485</v>
      </c>
      <c r="AK44" s="125">
        <f t="shared" si="54"/>
        <v>2383665382</v>
      </c>
      <c r="AL44" s="125">
        <v>922284658</v>
      </c>
      <c r="AM44" s="125">
        <v>0</v>
      </c>
      <c r="AN44" s="126">
        <v>45658</v>
      </c>
      <c r="AO44" s="125">
        <v>2377012562</v>
      </c>
      <c r="AP44" s="125">
        <v>2201691</v>
      </c>
      <c r="AQ44" s="125">
        <f t="shared" si="34"/>
        <v>2379214253</v>
      </c>
      <c r="AR44" s="125">
        <v>922284658</v>
      </c>
      <c r="AS44" s="125">
        <v>0</v>
      </c>
      <c r="AT44" s="126">
        <v>45658</v>
      </c>
      <c r="AU44" s="125">
        <v>242526108</v>
      </c>
      <c r="AV44" s="125">
        <v>1163457</v>
      </c>
      <c r="AW44" s="125">
        <f>AU44+AV44</f>
        <v>243689565</v>
      </c>
      <c r="AX44" s="125">
        <v>2925663069</v>
      </c>
      <c r="AY44" s="125">
        <v>0</v>
      </c>
      <c r="AZ44" s="127">
        <v>102048314</v>
      </c>
      <c r="BA44" s="124" t="s">
        <v>81</v>
      </c>
      <c r="BB44" s="124" t="s">
        <v>81</v>
      </c>
      <c r="BC44" s="125" t="s">
        <v>81</v>
      </c>
      <c r="BD44" s="125" t="s">
        <v>81</v>
      </c>
      <c r="BE44" s="125" t="s">
        <v>81</v>
      </c>
      <c r="BF44" s="126" t="s">
        <v>81</v>
      </c>
      <c r="BG44" s="125">
        <v>0</v>
      </c>
      <c r="BH44" s="125">
        <v>24757580</v>
      </c>
      <c r="BI44" s="125">
        <f t="shared" ref="BI44" si="98">SUM(BG44,BH44)</f>
        <v>24757580</v>
      </c>
      <c r="BJ44" s="125">
        <v>0</v>
      </c>
      <c r="BK44" s="125">
        <v>0</v>
      </c>
      <c r="BL44" s="126">
        <v>345826</v>
      </c>
      <c r="BM44" s="125">
        <v>23301</v>
      </c>
      <c r="BN44" s="125">
        <v>19466508</v>
      </c>
      <c r="BO44" s="125">
        <f t="shared" ref="BO44" si="99">BM44+BN44</f>
        <v>19489809</v>
      </c>
      <c r="BP44" s="125">
        <v>4605119</v>
      </c>
      <c r="BQ44" s="125">
        <v>0</v>
      </c>
      <c r="BR44" s="126">
        <v>610996</v>
      </c>
      <c r="BS44" s="125">
        <v>4840567</v>
      </c>
      <c r="BT44" s="125">
        <v>25403088</v>
      </c>
      <c r="BU44" s="125">
        <f t="shared" ref="BU44" si="100">BS44+BT44</f>
        <v>30243655</v>
      </c>
      <c r="BV44" s="125">
        <v>4605119</v>
      </c>
      <c r="BW44" s="125">
        <v>0</v>
      </c>
      <c r="BX44" s="126">
        <v>1122715</v>
      </c>
      <c r="BY44" s="125">
        <v>0</v>
      </c>
      <c r="BZ44" s="125">
        <v>57074256</v>
      </c>
      <c r="CA44" s="125">
        <f t="shared" ref="CA44" si="101">BY44+BZ44</f>
        <v>57074256</v>
      </c>
      <c r="CB44" s="125">
        <v>15639559</v>
      </c>
      <c r="CC44" s="125">
        <v>0</v>
      </c>
      <c r="CD44" s="126">
        <v>1537646</v>
      </c>
      <c r="CE44" s="125">
        <v>56031</v>
      </c>
      <c r="CF44" s="125">
        <v>32557906</v>
      </c>
      <c r="CG44" s="125">
        <f t="shared" ref="CG44" si="102">CE44+CF44</f>
        <v>32613937</v>
      </c>
      <c r="CH44" s="125">
        <v>30271290</v>
      </c>
      <c r="CI44" s="125">
        <v>0</v>
      </c>
      <c r="CJ44" s="126">
        <v>1869841</v>
      </c>
      <c r="CK44" s="125">
        <v>24987401</v>
      </c>
      <c r="CL44" s="125">
        <v>35740761</v>
      </c>
      <c r="CM44" s="125">
        <f t="shared" si="41"/>
        <v>60728162</v>
      </c>
      <c r="CN44" s="125">
        <v>30271290</v>
      </c>
      <c r="CO44" s="125">
        <v>0</v>
      </c>
      <c r="CP44" s="126">
        <v>1943095</v>
      </c>
      <c r="CQ44" s="125">
        <v>25723</v>
      </c>
      <c r="CR44" s="125">
        <v>23689399</v>
      </c>
      <c r="CS44" s="125">
        <f t="shared" si="42"/>
        <v>23715122</v>
      </c>
      <c r="CT44" s="125">
        <v>55258669</v>
      </c>
      <c r="CU44" s="125">
        <v>0</v>
      </c>
      <c r="CV44" s="126">
        <v>3007175</v>
      </c>
      <c r="CW44" s="125">
        <v>18525330</v>
      </c>
      <c r="CX44" s="125">
        <v>27314344</v>
      </c>
      <c r="CY44" s="125">
        <f t="shared" si="55"/>
        <v>45839674</v>
      </c>
      <c r="CZ44" s="125">
        <v>55258669</v>
      </c>
      <c r="DA44" s="125">
        <v>0</v>
      </c>
      <c r="DB44" s="127">
        <v>4037680</v>
      </c>
      <c r="DC44" s="125">
        <v>18525330</v>
      </c>
      <c r="DD44" s="125">
        <v>27164982</v>
      </c>
      <c r="DE44" s="125">
        <f t="shared" si="83"/>
        <v>45690312</v>
      </c>
      <c r="DF44" s="125">
        <v>55258669</v>
      </c>
      <c r="DG44" s="125">
        <v>0</v>
      </c>
      <c r="DH44" s="127">
        <v>4284221</v>
      </c>
      <c r="DI44" s="125">
        <v>18525330</v>
      </c>
      <c r="DJ44" s="125">
        <v>26020119</v>
      </c>
      <c r="DK44" s="125">
        <f>DI44+DJ44</f>
        <v>44545449</v>
      </c>
      <c r="DL44" s="125">
        <v>55258669</v>
      </c>
      <c r="DM44" s="125">
        <v>0</v>
      </c>
      <c r="DN44" s="127">
        <v>5429084</v>
      </c>
      <c r="DO44" s="197" t="s">
        <v>81</v>
      </c>
      <c r="DP44" s="197" t="s">
        <v>81</v>
      </c>
      <c r="DQ44" s="197" t="s">
        <v>81</v>
      </c>
      <c r="DR44" s="197" t="s">
        <v>81</v>
      </c>
      <c r="DS44" s="197" t="s">
        <v>81</v>
      </c>
      <c r="DT44" s="198" t="s">
        <v>81</v>
      </c>
      <c r="DU44" s="197" t="s">
        <v>81</v>
      </c>
      <c r="DV44" s="197" t="s">
        <v>81</v>
      </c>
      <c r="DW44" s="197" t="s">
        <v>81</v>
      </c>
      <c r="DX44" s="197" t="s">
        <v>81</v>
      </c>
      <c r="DY44" s="197" t="s">
        <v>81</v>
      </c>
      <c r="DZ44" s="198" t="s">
        <v>81</v>
      </c>
      <c r="EA44" s="197" t="s">
        <v>81</v>
      </c>
      <c r="EB44" s="197" t="s">
        <v>81</v>
      </c>
      <c r="EC44" s="197" t="s">
        <v>81</v>
      </c>
      <c r="ED44" s="197" t="s">
        <v>81</v>
      </c>
      <c r="EE44" s="197" t="s">
        <v>81</v>
      </c>
      <c r="EF44" s="198" t="s">
        <v>81</v>
      </c>
      <c r="EG44" s="197" t="s">
        <v>81</v>
      </c>
      <c r="EH44" s="197" t="s">
        <v>81</v>
      </c>
      <c r="EI44" s="197" t="s">
        <v>81</v>
      </c>
      <c r="EJ44" s="197" t="s">
        <v>81</v>
      </c>
      <c r="EK44" s="197" t="s">
        <v>81</v>
      </c>
      <c r="EL44" s="198" t="s">
        <v>81</v>
      </c>
      <c r="EM44" s="197">
        <v>0</v>
      </c>
      <c r="EN44" s="125">
        <v>0</v>
      </c>
      <c r="EO44" s="125">
        <f t="shared" ref="EO44" si="103">EM44+EN44</f>
        <v>0</v>
      </c>
      <c r="EP44" s="125">
        <v>0</v>
      </c>
      <c r="EQ44" s="125">
        <v>0</v>
      </c>
      <c r="ER44" s="126">
        <v>0</v>
      </c>
      <c r="ES44" s="125">
        <v>0</v>
      </c>
      <c r="ET44" s="125">
        <v>714134</v>
      </c>
      <c r="EU44" s="125">
        <f t="shared" ref="EU44" si="104">ES44+ET44</f>
        <v>714134</v>
      </c>
      <c r="EV44" s="125">
        <v>48338</v>
      </c>
      <c r="EW44" s="125">
        <v>0</v>
      </c>
      <c r="EX44" s="126">
        <v>0</v>
      </c>
      <c r="EY44" s="125">
        <v>229773</v>
      </c>
      <c r="EZ44" s="125">
        <v>3738543</v>
      </c>
      <c r="FA44" s="125">
        <f t="shared" ref="FA44" si="105">EY44+EZ44</f>
        <v>3968316</v>
      </c>
      <c r="FB44" s="125">
        <v>48338</v>
      </c>
      <c r="FC44" s="125">
        <v>0</v>
      </c>
      <c r="FD44" s="126">
        <v>0</v>
      </c>
      <c r="FE44" s="125">
        <v>0</v>
      </c>
      <c r="FF44" s="125">
        <v>7436727</v>
      </c>
      <c r="FG44" s="125">
        <f t="shared" ref="FG44" si="106">FE44+FF44</f>
        <v>7436727</v>
      </c>
      <c r="FH44" s="125">
        <v>1894808</v>
      </c>
      <c r="FI44" s="125">
        <v>0</v>
      </c>
      <c r="FJ44" s="126">
        <v>0</v>
      </c>
      <c r="FK44" s="125">
        <v>117217</v>
      </c>
      <c r="FL44" s="125">
        <v>85244678</v>
      </c>
      <c r="FM44" s="125">
        <f t="shared" ref="FM44" si="107">FK44+FL44</f>
        <v>85361895</v>
      </c>
      <c r="FN44" s="125">
        <v>3234025</v>
      </c>
      <c r="FO44" s="125">
        <v>0</v>
      </c>
      <c r="FP44" s="126">
        <v>0</v>
      </c>
      <c r="FQ44" s="125">
        <v>18871468</v>
      </c>
      <c r="FR44" s="125">
        <v>43005996</v>
      </c>
      <c r="FS44" s="125">
        <f t="shared" ref="FS44" si="108">FQ44+FR44</f>
        <v>61877464</v>
      </c>
      <c r="FT44" s="125">
        <v>3234025</v>
      </c>
      <c r="FU44" s="125">
        <v>0</v>
      </c>
      <c r="FV44" s="126">
        <v>13341</v>
      </c>
      <c r="FW44" s="125">
        <v>0</v>
      </c>
      <c r="FX44" s="125">
        <v>16920041</v>
      </c>
      <c r="FY44" s="125">
        <f t="shared" si="52"/>
        <v>16920041</v>
      </c>
      <c r="FZ44" s="125">
        <v>22105493</v>
      </c>
      <c r="GA44" s="125">
        <v>0</v>
      </c>
      <c r="GB44" s="126">
        <v>13341</v>
      </c>
      <c r="GC44" s="125">
        <v>12655142</v>
      </c>
      <c r="GD44" s="125">
        <v>88573459</v>
      </c>
      <c r="GE44" s="125">
        <f t="shared" si="78"/>
        <v>101228601</v>
      </c>
      <c r="GF44" s="125">
        <v>22105493</v>
      </c>
      <c r="GG44" s="125">
        <v>0</v>
      </c>
      <c r="GH44" s="127">
        <v>41890</v>
      </c>
      <c r="GI44" s="125">
        <v>0</v>
      </c>
      <c r="GJ44" s="125">
        <v>0</v>
      </c>
      <c r="GK44" s="125">
        <f>GI44+GJ44</f>
        <v>0</v>
      </c>
      <c r="GL44" s="125">
        <v>0</v>
      </c>
      <c r="GM44" s="125">
        <v>0</v>
      </c>
      <c r="GN44" s="126">
        <v>0</v>
      </c>
      <c r="GO44" s="125">
        <v>0</v>
      </c>
      <c r="GP44" s="125">
        <v>0</v>
      </c>
      <c r="GQ44" s="125">
        <f>GO44+GP44</f>
        <v>0</v>
      </c>
      <c r="GR44" s="125">
        <v>0</v>
      </c>
      <c r="GS44" s="125">
        <v>0</v>
      </c>
      <c r="GT44" s="126">
        <v>0</v>
      </c>
      <c r="GU44" s="125">
        <v>0</v>
      </c>
      <c r="GV44" s="125">
        <v>0</v>
      </c>
      <c r="GW44" s="125">
        <f>GU44+GV44</f>
        <v>0</v>
      </c>
      <c r="GX44" s="125">
        <v>0</v>
      </c>
      <c r="GY44" s="125">
        <v>0</v>
      </c>
      <c r="GZ44" s="126">
        <v>0</v>
      </c>
      <c r="HA44" s="125">
        <v>0</v>
      </c>
      <c r="HB44" s="125"/>
      <c r="HC44" s="125">
        <f t="shared" si="82"/>
        <v>0</v>
      </c>
      <c r="HD44" s="125">
        <v>0</v>
      </c>
      <c r="HE44" s="125">
        <v>0</v>
      </c>
      <c r="HF44" s="126">
        <v>0</v>
      </c>
      <c r="HG44" s="125">
        <v>0</v>
      </c>
      <c r="HH44" s="125">
        <v>0</v>
      </c>
      <c r="HI44" s="125">
        <f t="shared" si="74"/>
        <v>0</v>
      </c>
      <c r="HJ44" s="125">
        <v>14209329</v>
      </c>
      <c r="HK44" s="125">
        <v>5442501</v>
      </c>
      <c r="HL44" s="125">
        <v>0</v>
      </c>
      <c r="HM44" s="165" t="s">
        <v>97</v>
      </c>
      <c r="HN44" s="163" t="s">
        <v>310</v>
      </c>
      <c r="HO44" s="17"/>
    </row>
    <row r="45" spans="1:223" ht="18.75" customHeight="1" x14ac:dyDescent="0.15">
      <c r="A45" s="285" t="s">
        <v>233</v>
      </c>
      <c r="B45" s="286"/>
      <c r="C45" s="117">
        <f>SUM(C6:C43)</f>
        <v>53914528961</v>
      </c>
      <c r="D45" s="118">
        <f t="shared" ref="D45:CU45" si="109">SUM(D6:D43)</f>
        <v>41219664754</v>
      </c>
      <c r="E45" s="133">
        <f t="shared" si="109"/>
        <v>49581308527</v>
      </c>
      <c r="F45" s="133">
        <f t="shared" si="109"/>
        <v>1464367265</v>
      </c>
      <c r="G45" s="133">
        <f>SUM(G6:G43)</f>
        <v>51045675792</v>
      </c>
      <c r="H45" s="133">
        <f t="shared" si="109"/>
        <v>0</v>
      </c>
      <c r="I45" s="133">
        <f t="shared" si="109"/>
        <v>0</v>
      </c>
      <c r="J45" s="134">
        <f t="shared" si="109"/>
        <v>2637</v>
      </c>
      <c r="K45" s="137">
        <f t="shared" si="109"/>
        <v>51371654167</v>
      </c>
      <c r="L45" s="133">
        <f t="shared" si="109"/>
        <v>1855527554</v>
      </c>
      <c r="M45" s="133">
        <f t="shared" si="109"/>
        <v>53227181721</v>
      </c>
      <c r="N45" s="133">
        <f t="shared" si="109"/>
        <v>783425885</v>
      </c>
      <c r="O45" s="133">
        <f t="shared" si="109"/>
        <v>0</v>
      </c>
      <c r="P45" s="134">
        <f t="shared" si="109"/>
        <v>33908</v>
      </c>
      <c r="Q45" s="133">
        <f t="shared" si="109"/>
        <v>51597253447</v>
      </c>
      <c r="R45" s="133">
        <f t="shared" si="109"/>
        <v>2109142794</v>
      </c>
      <c r="S45" s="133">
        <f t="shared" si="109"/>
        <v>53706396241</v>
      </c>
      <c r="T45" s="133">
        <f t="shared" si="109"/>
        <v>2949629958</v>
      </c>
      <c r="U45" s="133">
        <f t="shared" si="109"/>
        <v>0</v>
      </c>
      <c r="V45" s="134">
        <f t="shared" si="109"/>
        <v>411718</v>
      </c>
      <c r="W45" s="133">
        <f t="shared" si="109"/>
        <v>49024479232</v>
      </c>
      <c r="X45" s="133">
        <f>SUM(X6:X43)</f>
        <v>2149258652</v>
      </c>
      <c r="Y45" s="133">
        <f t="shared" si="109"/>
        <v>51173737884</v>
      </c>
      <c r="Z45" s="133">
        <f t="shared" si="109"/>
        <v>5112632649</v>
      </c>
      <c r="AA45" s="133">
        <f t="shared" si="109"/>
        <v>89095118</v>
      </c>
      <c r="AB45" s="134">
        <f t="shared" si="109"/>
        <v>504101</v>
      </c>
      <c r="AC45" s="133">
        <f t="shared" si="109"/>
        <v>45900523873</v>
      </c>
      <c r="AD45" s="133">
        <f t="shared" si="109"/>
        <v>157245461</v>
      </c>
      <c r="AE45" s="133">
        <f t="shared" si="109"/>
        <v>46057769334</v>
      </c>
      <c r="AF45" s="133">
        <f t="shared" si="109"/>
        <v>7025603404</v>
      </c>
      <c r="AG45" s="133">
        <f t="shared" si="109"/>
        <v>133398571</v>
      </c>
      <c r="AH45" s="134">
        <f t="shared" si="109"/>
        <v>522274</v>
      </c>
      <c r="AI45" s="133">
        <f t="shared" si="109"/>
        <v>44403913646</v>
      </c>
      <c r="AJ45" s="133">
        <f t="shared" si="109"/>
        <v>130204030</v>
      </c>
      <c r="AK45" s="133">
        <f t="shared" si="109"/>
        <v>44534117676</v>
      </c>
      <c r="AL45" s="133">
        <f t="shared" si="109"/>
        <v>7320028276</v>
      </c>
      <c r="AM45" s="133">
        <f t="shared" si="109"/>
        <v>143036925</v>
      </c>
      <c r="AN45" s="134">
        <f t="shared" si="109"/>
        <v>2978637</v>
      </c>
      <c r="AO45" s="133">
        <f t="shared" si="109"/>
        <v>43824533081</v>
      </c>
      <c r="AP45" s="133">
        <f t="shared" si="109"/>
        <v>112157175</v>
      </c>
      <c r="AQ45" s="133">
        <f t="shared" si="109"/>
        <v>43936690256</v>
      </c>
      <c r="AR45" s="133">
        <f t="shared" si="109"/>
        <v>7647270151</v>
      </c>
      <c r="AS45" s="133">
        <f t="shared" si="109"/>
        <v>143124425</v>
      </c>
      <c r="AT45" s="134">
        <f t="shared" si="109"/>
        <v>3006613</v>
      </c>
      <c r="AU45" s="133">
        <f t="shared" si="109"/>
        <v>13759710835</v>
      </c>
      <c r="AV45" s="133">
        <f t="shared" si="109"/>
        <v>62597004</v>
      </c>
      <c r="AW45" s="133">
        <f t="shared" si="109"/>
        <v>13822307839</v>
      </c>
      <c r="AX45" s="133">
        <f t="shared" si="109"/>
        <v>39455683919</v>
      </c>
      <c r="AY45" s="133">
        <f t="shared" si="109"/>
        <v>179042469</v>
      </c>
      <c r="AZ45" s="135">
        <f t="shared" si="109"/>
        <v>67509845</v>
      </c>
      <c r="BA45" s="133">
        <f t="shared" si="109"/>
        <v>0</v>
      </c>
      <c r="BB45" s="133">
        <f t="shared" si="109"/>
        <v>13115882</v>
      </c>
      <c r="BC45" s="133">
        <f t="shared" si="109"/>
        <v>13115882</v>
      </c>
      <c r="BD45" s="133">
        <f t="shared" si="109"/>
        <v>0</v>
      </c>
      <c r="BE45" s="133">
        <f t="shared" si="109"/>
        <v>0</v>
      </c>
      <c r="BF45" s="134">
        <f t="shared" si="109"/>
        <v>0</v>
      </c>
      <c r="BG45" s="133">
        <f t="shared" si="109"/>
        <v>8797238</v>
      </c>
      <c r="BH45" s="133">
        <f t="shared" si="109"/>
        <v>145143426</v>
      </c>
      <c r="BI45" s="133">
        <f t="shared" si="109"/>
        <v>153940664</v>
      </c>
      <c r="BJ45" s="133">
        <f t="shared" si="109"/>
        <v>0</v>
      </c>
      <c r="BK45" s="133">
        <f t="shared" si="109"/>
        <v>0</v>
      </c>
      <c r="BL45" s="134">
        <f t="shared" si="109"/>
        <v>261674</v>
      </c>
      <c r="BM45" s="133">
        <f t="shared" si="109"/>
        <v>83829322</v>
      </c>
      <c r="BN45" s="133">
        <f t="shared" si="109"/>
        <v>182250337</v>
      </c>
      <c r="BO45" s="133">
        <f t="shared" si="109"/>
        <v>266079659</v>
      </c>
      <c r="BP45" s="133">
        <f t="shared" si="109"/>
        <v>51413416</v>
      </c>
      <c r="BQ45" s="133">
        <f t="shared" si="109"/>
        <v>0</v>
      </c>
      <c r="BR45" s="134">
        <f t="shared" si="109"/>
        <v>852321</v>
      </c>
      <c r="BS45" s="133">
        <f t="shared" si="109"/>
        <v>74964288</v>
      </c>
      <c r="BT45" s="133">
        <f t="shared" si="109"/>
        <v>188862860</v>
      </c>
      <c r="BU45" s="133">
        <f t="shared" si="109"/>
        <v>263827148</v>
      </c>
      <c r="BV45" s="133">
        <f t="shared" si="109"/>
        <v>160376013</v>
      </c>
      <c r="BW45" s="133">
        <f t="shared" si="109"/>
        <v>0</v>
      </c>
      <c r="BX45" s="134">
        <f t="shared" si="109"/>
        <v>1477479</v>
      </c>
      <c r="BY45" s="133">
        <f t="shared" si="109"/>
        <v>79435383</v>
      </c>
      <c r="BZ45" s="133">
        <f t="shared" si="109"/>
        <v>315077149</v>
      </c>
      <c r="CA45" s="133">
        <f t="shared" si="109"/>
        <v>394512532</v>
      </c>
      <c r="CB45" s="133">
        <f t="shared" si="109"/>
        <v>289531920</v>
      </c>
      <c r="CC45" s="133">
        <f t="shared" si="109"/>
        <v>0</v>
      </c>
      <c r="CD45" s="134">
        <f t="shared" si="109"/>
        <v>2178012</v>
      </c>
      <c r="CE45" s="133">
        <f t="shared" si="109"/>
        <v>130422528</v>
      </c>
      <c r="CF45" s="133">
        <f t="shared" si="109"/>
        <v>213784711</v>
      </c>
      <c r="CG45" s="133">
        <f t="shared" si="109"/>
        <v>344207239</v>
      </c>
      <c r="CH45" s="133">
        <f t="shared" si="109"/>
        <v>428909658</v>
      </c>
      <c r="CI45" s="133">
        <f t="shared" si="109"/>
        <v>0</v>
      </c>
      <c r="CJ45" s="134">
        <f t="shared" si="109"/>
        <v>3011921</v>
      </c>
      <c r="CK45" s="133">
        <f t="shared" si="109"/>
        <v>368023185</v>
      </c>
      <c r="CL45" s="133">
        <f t="shared" si="109"/>
        <v>110700336</v>
      </c>
      <c r="CM45" s="133">
        <f t="shared" si="109"/>
        <v>478723521</v>
      </c>
      <c r="CN45" s="133">
        <f t="shared" si="109"/>
        <v>490800102</v>
      </c>
      <c r="CO45" s="133">
        <f t="shared" si="109"/>
        <v>0</v>
      </c>
      <c r="CP45" s="134">
        <f t="shared" si="109"/>
        <v>4458133</v>
      </c>
      <c r="CQ45" s="133">
        <f t="shared" si="109"/>
        <v>366263919</v>
      </c>
      <c r="CR45" s="133">
        <f t="shared" si="109"/>
        <v>74555882</v>
      </c>
      <c r="CS45" s="133">
        <f t="shared" si="109"/>
        <v>440819801</v>
      </c>
      <c r="CT45" s="133">
        <f t="shared" si="109"/>
        <v>518180885</v>
      </c>
      <c r="CU45" s="133">
        <f t="shared" si="109"/>
        <v>0</v>
      </c>
      <c r="CV45" s="134">
        <f t="shared" ref="CV45:GE45" si="110">SUM(CV6:CV43)</f>
        <v>7046406</v>
      </c>
      <c r="CW45" s="133">
        <f t="shared" si="110"/>
        <v>127923930</v>
      </c>
      <c r="CX45" s="133">
        <f t="shared" si="110"/>
        <v>33590202</v>
      </c>
      <c r="CY45" s="133">
        <f t="shared" si="110"/>
        <v>161514132</v>
      </c>
      <c r="CZ45" s="133">
        <f t="shared" si="110"/>
        <v>907656418</v>
      </c>
      <c r="DA45" s="133">
        <f t="shared" si="110"/>
        <v>13808</v>
      </c>
      <c r="DB45" s="135">
        <f t="shared" si="110"/>
        <v>53264063</v>
      </c>
      <c r="DC45" s="133">
        <f t="shared" si="110"/>
        <v>101155409</v>
      </c>
      <c r="DD45" s="133">
        <f t="shared" si="110"/>
        <v>6976071</v>
      </c>
      <c r="DE45" s="133">
        <f t="shared" si="110"/>
        <v>108131480</v>
      </c>
      <c r="DF45" s="133">
        <f t="shared" si="110"/>
        <v>891093009</v>
      </c>
      <c r="DG45" s="133">
        <f t="shared" si="110"/>
        <v>13808</v>
      </c>
      <c r="DH45" s="135">
        <f t="shared" si="110"/>
        <v>49710740</v>
      </c>
      <c r="DI45" s="133">
        <f t="shared" si="110"/>
        <v>26529379</v>
      </c>
      <c r="DJ45" s="133">
        <f t="shared" si="110"/>
        <v>4393241</v>
      </c>
      <c r="DK45" s="133">
        <f t="shared" si="110"/>
        <v>30922620</v>
      </c>
      <c r="DL45" s="133">
        <f t="shared" si="110"/>
        <v>888005860</v>
      </c>
      <c r="DM45" s="133">
        <f t="shared" si="110"/>
        <v>13808</v>
      </c>
      <c r="DN45" s="135">
        <f t="shared" si="110"/>
        <v>58443782</v>
      </c>
      <c r="DO45" s="133">
        <f t="shared" ref="DO45:DT45" si="111">SUM(DO6:DO43)</f>
        <v>26132906</v>
      </c>
      <c r="DP45" s="133">
        <f t="shared" si="111"/>
        <v>4065437</v>
      </c>
      <c r="DQ45" s="133">
        <f t="shared" si="111"/>
        <v>30198343</v>
      </c>
      <c r="DR45" s="133">
        <f t="shared" si="111"/>
        <v>739182922</v>
      </c>
      <c r="DS45" s="133">
        <f t="shared" si="111"/>
        <v>13808</v>
      </c>
      <c r="DT45" s="135">
        <f t="shared" si="111"/>
        <v>26846561</v>
      </c>
      <c r="DU45" s="133">
        <f t="shared" ref="DU45:DZ45" si="112">SUM(DU6:DU43)</f>
        <v>26193500</v>
      </c>
      <c r="DV45" s="133">
        <f t="shared" si="112"/>
        <v>3912977</v>
      </c>
      <c r="DW45" s="133">
        <f t="shared" si="112"/>
        <v>30066477</v>
      </c>
      <c r="DX45" s="133">
        <f t="shared" si="112"/>
        <v>744924425</v>
      </c>
      <c r="DY45" s="133">
        <f t="shared" si="112"/>
        <v>0</v>
      </c>
      <c r="DZ45" s="135">
        <f t="shared" si="112"/>
        <v>57815770</v>
      </c>
      <c r="EA45" s="133">
        <f t="shared" ref="EA45:EF45" si="113">SUM(EA6:EA43)</f>
        <v>33509644</v>
      </c>
      <c r="EB45" s="133">
        <f t="shared" si="113"/>
        <v>3687134</v>
      </c>
      <c r="EC45" s="133">
        <f t="shared" si="113"/>
        <v>37196778</v>
      </c>
      <c r="ED45" s="133">
        <f t="shared" si="113"/>
        <v>870312608</v>
      </c>
      <c r="EE45" s="133">
        <f t="shared" si="113"/>
        <v>0</v>
      </c>
      <c r="EF45" s="135">
        <f t="shared" si="113"/>
        <v>66048516</v>
      </c>
      <c r="EG45" s="133">
        <f t="shared" ref="EG45:EL45" si="114">SUM(EG6:EG43)</f>
        <v>29283483</v>
      </c>
      <c r="EH45" s="133">
        <f t="shared" si="114"/>
        <v>3491354</v>
      </c>
      <c r="EI45" s="133">
        <f t="shared" si="114"/>
        <v>32778263</v>
      </c>
      <c r="EJ45" s="133">
        <f t="shared" si="114"/>
        <v>816289788</v>
      </c>
      <c r="EK45" s="133">
        <f t="shared" si="114"/>
        <v>0</v>
      </c>
      <c r="EL45" s="135">
        <f t="shared" si="114"/>
        <v>66436951</v>
      </c>
      <c r="EM45" s="133">
        <f t="shared" si="110"/>
        <v>0</v>
      </c>
      <c r="EN45" s="133">
        <f t="shared" si="110"/>
        <v>120000</v>
      </c>
      <c r="EO45" s="133">
        <f t="shared" si="110"/>
        <v>120000</v>
      </c>
      <c r="EP45" s="133">
        <f t="shared" si="110"/>
        <v>0</v>
      </c>
      <c r="EQ45" s="133">
        <f t="shared" si="110"/>
        <v>0</v>
      </c>
      <c r="ER45" s="134">
        <f t="shared" si="110"/>
        <v>0</v>
      </c>
      <c r="ES45" s="133">
        <f t="shared" si="110"/>
        <v>1359283</v>
      </c>
      <c r="ET45" s="133">
        <f t="shared" si="110"/>
        <v>3993268</v>
      </c>
      <c r="EU45" s="133">
        <f t="shared" si="110"/>
        <v>5352551</v>
      </c>
      <c r="EV45" s="133">
        <f t="shared" si="110"/>
        <v>0</v>
      </c>
      <c r="EW45" s="133">
        <f t="shared" si="110"/>
        <v>0</v>
      </c>
      <c r="EX45" s="134">
        <f t="shared" si="110"/>
        <v>66</v>
      </c>
      <c r="EY45" s="133">
        <f t="shared" si="110"/>
        <v>15171030</v>
      </c>
      <c r="EZ45" s="133">
        <f t="shared" si="110"/>
        <v>24590529</v>
      </c>
      <c r="FA45" s="133">
        <f t="shared" si="110"/>
        <v>39761559</v>
      </c>
      <c r="FB45" s="133">
        <f t="shared" si="110"/>
        <v>2597489</v>
      </c>
      <c r="FC45" s="133">
        <f t="shared" si="110"/>
        <v>0</v>
      </c>
      <c r="FD45" s="134">
        <f t="shared" si="110"/>
        <v>19048</v>
      </c>
      <c r="FE45" s="133">
        <f t="shared" si="110"/>
        <v>21097456</v>
      </c>
      <c r="FF45" s="133">
        <f t="shared" si="110"/>
        <v>78739282</v>
      </c>
      <c r="FG45" s="133">
        <f t="shared" si="110"/>
        <v>99836738</v>
      </c>
      <c r="FH45" s="133">
        <f t="shared" si="110"/>
        <v>21396021</v>
      </c>
      <c r="FI45" s="133">
        <f t="shared" si="110"/>
        <v>0</v>
      </c>
      <c r="FJ45" s="134">
        <f t="shared" si="110"/>
        <v>26543</v>
      </c>
      <c r="FK45" s="133">
        <f t="shared" si="110"/>
        <v>65106212</v>
      </c>
      <c r="FL45" s="133">
        <f t="shared" si="110"/>
        <v>197219795</v>
      </c>
      <c r="FM45" s="133">
        <f t="shared" si="110"/>
        <v>262326007</v>
      </c>
      <c r="FN45" s="133">
        <f t="shared" si="110"/>
        <v>83510044</v>
      </c>
      <c r="FO45" s="133">
        <f t="shared" si="110"/>
        <v>0</v>
      </c>
      <c r="FP45" s="134">
        <f t="shared" si="110"/>
        <v>93137</v>
      </c>
      <c r="FQ45" s="133">
        <f t="shared" si="110"/>
        <v>303186317</v>
      </c>
      <c r="FR45" s="133">
        <f t="shared" si="110"/>
        <v>126654938</v>
      </c>
      <c r="FS45" s="133">
        <f t="shared" si="110"/>
        <v>429841255</v>
      </c>
      <c r="FT45" s="133">
        <f t="shared" si="110"/>
        <v>148584688</v>
      </c>
      <c r="FU45" s="133">
        <f t="shared" si="110"/>
        <v>0</v>
      </c>
      <c r="FV45" s="134">
        <f t="shared" si="110"/>
        <v>479321</v>
      </c>
      <c r="FW45" s="133">
        <f t="shared" si="110"/>
        <v>308361712</v>
      </c>
      <c r="FX45" s="133">
        <f t="shared" si="110"/>
        <v>88403084</v>
      </c>
      <c r="FY45" s="133">
        <f t="shared" si="110"/>
        <v>396764796</v>
      </c>
      <c r="FZ45" s="133">
        <f t="shared" si="110"/>
        <v>176995591</v>
      </c>
      <c r="GA45" s="133">
        <f t="shared" si="110"/>
        <v>0</v>
      </c>
      <c r="GB45" s="134">
        <f t="shared" si="110"/>
        <v>761595</v>
      </c>
      <c r="GC45" s="133">
        <f t="shared" si="110"/>
        <v>79083831</v>
      </c>
      <c r="GD45" s="133">
        <f t="shared" si="110"/>
        <v>43240982</v>
      </c>
      <c r="GE45" s="133">
        <f t="shared" si="110"/>
        <v>122324813</v>
      </c>
      <c r="GF45" s="133">
        <f t="shared" ref="GF45:HL45" si="115">SUM(GF6:GF43)</f>
        <v>608539659</v>
      </c>
      <c r="GG45" s="133">
        <f t="shared" si="115"/>
        <v>54815</v>
      </c>
      <c r="GH45" s="135">
        <f t="shared" si="115"/>
        <v>17598358</v>
      </c>
      <c r="GI45" s="133">
        <f t="shared" si="115"/>
        <v>52132144</v>
      </c>
      <c r="GJ45" s="133">
        <f t="shared" si="115"/>
        <v>3900000</v>
      </c>
      <c r="GK45" s="133">
        <f t="shared" si="115"/>
        <v>56032144</v>
      </c>
      <c r="GL45" s="133">
        <f t="shared" si="115"/>
        <v>0</v>
      </c>
      <c r="GM45" s="133">
        <f t="shared" si="115"/>
        <v>374136</v>
      </c>
      <c r="GN45" s="134">
        <f t="shared" si="115"/>
        <v>0</v>
      </c>
      <c r="GO45" s="133">
        <f t="shared" si="115"/>
        <v>537173284</v>
      </c>
      <c r="GP45" s="133">
        <f t="shared" si="115"/>
        <v>5671854</v>
      </c>
      <c r="GQ45" s="133">
        <f t="shared" si="115"/>
        <v>542845138</v>
      </c>
      <c r="GR45" s="133">
        <f t="shared" si="115"/>
        <v>288245</v>
      </c>
      <c r="GS45" s="133">
        <f t="shared" si="115"/>
        <v>25135777</v>
      </c>
      <c r="GT45" s="134">
        <f t="shared" si="115"/>
        <v>0</v>
      </c>
      <c r="GU45" s="133">
        <f t="shared" si="115"/>
        <v>521679370</v>
      </c>
      <c r="GV45" s="133">
        <f t="shared" si="115"/>
        <v>1037229</v>
      </c>
      <c r="GW45" s="133">
        <f t="shared" si="115"/>
        <v>522716599</v>
      </c>
      <c r="GX45" s="133">
        <f t="shared" si="115"/>
        <v>288245</v>
      </c>
      <c r="GY45" s="133">
        <f t="shared" si="115"/>
        <v>89833829</v>
      </c>
      <c r="GZ45" s="134">
        <f t="shared" si="115"/>
        <v>0</v>
      </c>
      <c r="HA45" s="133">
        <f t="shared" si="115"/>
        <v>482854228</v>
      </c>
      <c r="HB45" s="133">
        <f t="shared" si="115"/>
        <v>552819</v>
      </c>
      <c r="HC45" s="133">
        <f t="shared" si="115"/>
        <v>483407047</v>
      </c>
      <c r="HD45" s="133">
        <f t="shared" si="115"/>
        <v>288245</v>
      </c>
      <c r="HE45" s="133">
        <f t="shared" si="115"/>
        <v>185820245</v>
      </c>
      <c r="HF45" s="136">
        <f t="shared" si="115"/>
        <v>0</v>
      </c>
      <c r="HG45" s="133">
        <f t="shared" si="115"/>
        <v>626355610</v>
      </c>
      <c r="HH45" s="133">
        <f t="shared" si="115"/>
        <v>179333</v>
      </c>
      <c r="HI45" s="133">
        <f t="shared" si="115"/>
        <v>626534943</v>
      </c>
      <c r="HJ45" s="133">
        <f t="shared" si="115"/>
        <v>741756824</v>
      </c>
      <c r="HK45" s="133">
        <f t="shared" si="115"/>
        <v>369997117</v>
      </c>
      <c r="HL45" s="133">
        <f t="shared" si="115"/>
        <v>17966666</v>
      </c>
      <c r="HM45" s="167">
        <v>0</v>
      </c>
    </row>
    <row r="46" spans="1:223" x14ac:dyDescent="0.15">
      <c r="B46" s="10"/>
      <c r="V46"/>
      <c r="W46"/>
      <c r="X46"/>
      <c r="Y46"/>
      <c r="Z46"/>
      <c r="AA46"/>
      <c r="AB46"/>
      <c r="AC46"/>
      <c r="AE46"/>
      <c r="AF46"/>
      <c r="AG46"/>
      <c r="AH46"/>
      <c r="AI46"/>
      <c r="AJ46"/>
      <c r="AK46"/>
      <c r="AL46"/>
      <c r="AM46"/>
      <c r="AN46"/>
      <c r="AO46"/>
      <c r="AP46"/>
      <c r="AQ46"/>
      <c r="AR46"/>
      <c r="AS46"/>
      <c r="AT46"/>
      <c r="AU46"/>
      <c r="AV46"/>
      <c r="AW46"/>
      <c r="AX46"/>
      <c r="AY46"/>
      <c r="AZ46"/>
      <c r="EY46"/>
      <c r="EZ46"/>
      <c r="FA46"/>
      <c r="FB46"/>
      <c r="FC46"/>
      <c r="FD46"/>
      <c r="FE46"/>
      <c r="FF46"/>
      <c r="FG46"/>
      <c r="FH46"/>
      <c r="FI46"/>
    </row>
    <row r="47" spans="1:223" x14ac:dyDescent="0.15">
      <c r="B47"/>
      <c r="V47"/>
      <c r="W47"/>
      <c r="AA47"/>
      <c r="AB47"/>
      <c r="AC47"/>
      <c r="AD47"/>
      <c r="AE47"/>
      <c r="AF47"/>
      <c r="AG47"/>
      <c r="AH47"/>
      <c r="AI47"/>
      <c r="AN47"/>
      <c r="AO47"/>
      <c r="AP47"/>
      <c r="AQ47"/>
      <c r="AR47"/>
      <c r="AS47"/>
      <c r="AT47"/>
      <c r="AU47" s="138"/>
      <c r="AV47"/>
      <c r="AW47"/>
      <c r="AX47"/>
      <c r="AY47"/>
      <c r="AZ47"/>
      <c r="CQ47" s="139"/>
      <c r="CW47" s="139"/>
      <c r="FW47" s="139"/>
      <c r="HA47" s="139"/>
    </row>
    <row r="48" spans="1:223" x14ac:dyDescent="0.15">
      <c r="B48"/>
      <c r="V48"/>
      <c r="AB48"/>
      <c r="AG48"/>
      <c r="AH48"/>
      <c r="AI48"/>
      <c r="AN48"/>
      <c r="AO48"/>
      <c r="AP48"/>
      <c r="AQ48"/>
      <c r="AR48"/>
      <c r="AS48"/>
      <c r="AT48"/>
      <c r="AU48" s="138"/>
      <c r="AV48"/>
      <c r="AW48"/>
      <c r="AX48"/>
      <c r="AY48"/>
      <c r="AZ48"/>
      <c r="BU48" s="138"/>
      <c r="CG48"/>
      <c r="CQ48" s="139"/>
      <c r="CW48" s="139"/>
      <c r="DI48" s="139"/>
      <c r="DO48" s="139"/>
      <c r="DU48" s="139"/>
      <c r="EA48" s="139"/>
      <c r="EG48" s="139"/>
      <c r="FE48"/>
      <c r="FF48"/>
      <c r="FK48"/>
      <c r="FL48"/>
      <c r="FQ48"/>
      <c r="FW48" s="139"/>
    </row>
    <row r="49" spans="2:209" x14ac:dyDescent="0.15">
      <c r="B49"/>
      <c r="AU49" s="139"/>
      <c r="BU49" s="139"/>
      <c r="CA49"/>
      <c r="DI49" s="139"/>
      <c r="DO49" s="139"/>
      <c r="DU49" s="139"/>
      <c r="EA49" s="139"/>
      <c r="EG49" s="139"/>
      <c r="EY49" s="138"/>
      <c r="EZ49"/>
      <c r="FE49" s="138"/>
      <c r="FQ49"/>
      <c r="HA49" s="139"/>
    </row>
    <row r="50" spans="2:209" x14ac:dyDescent="0.15">
      <c r="B50"/>
      <c r="EY50" s="139"/>
      <c r="FE50" s="139"/>
    </row>
    <row r="51" spans="2:209" x14ac:dyDescent="0.15">
      <c r="B51"/>
      <c r="AU51" s="139"/>
      <c r="CQ51" s="139"/>
      <c r="CW51" s="139"/>
      <c r="FW51" s="139"/>
    </row>
    <row r="52" spans="2:209" x14ac:dyDescent="0.15">
      <c r="B52"/>
      <c r="AU52" s="139"/>
      <c r="BU52" s="139"/>
      <c r="CW52" s="139"/>
    </row>
    <row r="53" spans="2:209" x14ac:dyDescent="0.15">
      <c r="B53"/>
      <c r="BU53" s="139"/>
      <c r="FE53" s="139"/>
    </row>
    <row r="54" spans="2:209" x14ac:dyDescent="0.15">
      <c r="B54"/>
      <c r="EY54" s="139"/>
      <c r="FE54" s="139"/>
    </row>
    <row r="55" spans="2:209" x14ac:dyDescent="0.15">
      <c r="B55"/>
    </row>
    <row r="56" spans="2:209" x14ac:dyDescent="0.15">
      <c r="B56"/>
    </row>
    <row r="57" spans="2:209" x14ac:dyDescent="0.15">
      <c r="B57"/>
    </row>
    <row r="58" spans="2:209" x14ac:dyDescent="0.15">
      <c r="B58"/>
    </row>
    <row r="59" spans="2:209" x14ac:dyDescent="0.15">
      <c r="B59"/>
    </row>
    <row r="60" spans="2:209" x14ac:dyDescent="0.15">
      <c r="B60"/>
    </row>
    <row r="61" spans="2:209" x14ac:dyDescent="0.15">
      <c r="B61"/>
    </row>
    <row r="62" spans="2:209" x14ac:dyDescent="0.15">
      <c r="B62"/>
    </row>
    <row r="63" spans="2:209" x14ac:dyDescent="0.15">
      <c r="B63"/>
    </row>
    <row r="64" spans="2:209" x14ac:dyDescent="0.15">
      <c r="B64"/>
    </row>
    <row r="65" spans="2:2" x14ac:dyDescent="0.15">
      <c r="B65"/>
    </row>
    <row r="66" spans="2:2" x14ac:dyDescent="0.15">
      <c r="B66"/>
    </row>
    <row r="67" spans="2:2" x14ac:dyDescent="0.15">
      <c r="B67"/>
    </row>
    <row r="68" spans="2:2" x14ac:dyDescent="0.15">
      <c r="B68"/>
    </row>
    <row r="69" spans="2:2" x14ac:dyDescent="0.15">
      <c r="B69"/>
    </row>
    <row r="70" spans="2:2" x14ac:dyDescent="0.15">
      <c r="B70"/>
    </row>
    <row r="71" spans="2:2" x14ac:dyDescent="0.15">
      <c r="B71"/>
    </row>
    <row r="72" spans="2:2" x14ac:dyDescent="0.15">
      <c r="B72"/>
    </row>
    <row r="73" spans="2:2" x14ac:dyDescent="0.15">
      <c r="B73"/>
    </row>
    <row r="74" spans="2:2" x14ac:dyDescent="0.15">
      <c r="B74"/>
    </row>
    <row r="75" spans="2:2" x14ac:dyDescent="0.15">
      <c r="B75"/>
    </row>
    <row r="76" spans="2:2" x14ac:dyDescent="0.15">
      <c r="B76"/>
    </row>
    <row r="77" spans="2:2" x14ac:dyDescent="0.15">
      <c r="B77"/>
    </row>
    <row r="78" spans="2:2" x14ac:dyDescent="0.15">
      <c r="B78"/>
    </row>
    <row r="79" spans="2:2" x14ac:dyDescent="0.15">
      <c r="B79"/>
    </row>
    <row r="80" spans="2:2" x14ac:dyDescent="0.15">
      <c r="B80"/>
    </row>
    <row r="81" spans="2:2" x14ac:dyDescent="0.15">
      <c r="B81"/>
    </row>
    <row r="82" spans="2:2" x14ac:dyDescent="0.15">
      <c r="B82"/>
    </row>
    <row r="83" spans="2:2" x14ac:dyDescent="0.15">
      <c r="B83"/>
    </row>
    <row r="84" spans="2:2" x14ac:dyDescent="0.15">
      <c r="B84"/>
    </row>
    <row r="85" spans="2:2" x14ac:dyDescent="0.15">
      <c r="B85"/>
    </row>
    <row r="86" spans="2:2" x14ac:dyDescent="0.15">
      <c r="B86"/>
    </row>
    <row r="87" spans="2:2" x14ac:dyDescent="0.15">
      <c r="B87"/>
    </row>
  </sheetData>
  <mergeCells count="156">
    <mergeCell ref="EV4:EV5"/>
    <mergeCell ref="W4:Y4"/>
    <mergeCell ref="AA4:AB4"/>
    <mergeCell ref="C1:I1"/>
    <mergeCell ref="GR4:GR5"/>
    <mergeCell ref="GS4:GT4"/>
    <mergeCell ref="GI3:GN3"/>
    <mergeCell ref="GI2:HL2"/>
    <mergeCell ref="GA4:GB4"/>
    <mergeCell ref="EY3:FD3"/>
    <mergeCell ref="FE3:FJ3"/>
    <mergeCell ref="FK3:FP3"/>
    <mergeCell ref="FW3:GB3"/>
    <mergeCell ref="GO3:GT3"/>
    <mergeCell ref="FQ3:FV3"/>
    <mergeCell ref="GL4:GL5"/>
    <mergeCell ref="HE4:HF4"/>
    <mergeCell ref="DC4:DE4"/>
    <mergeCell ref="DI4:DK4"/>
    <mergeCell ref="EM4:EO4"/>
    <mergeCell ref="ES4:EU4"/>
    <mergeCell ref="HA3:HF3"/>
    <mergeCell ref="HD4:HD5"/>
    <mergeCell ref="DL4:DL5"/>
    <mergeCell ref="A2:A5"/>
    <mergeCell ref="B2:B5"/>
    <mergeCell ref="C2:C5"/>
    <mergeCell ref="D2:D5"/>
    <mergeCell ref="BG3:BL3"/>
    <mergeCell ref="BM3:BR3"/>
    <mergeCell ref="CC4:CD4"/>
    <mergeCell ref="BE4:BF4"/>
    <mergeCell ref="AF4:AF5"/>
    <mergeCell ref="AU4:AW4"/>
    <mergeCell ref="BA4:BC4"/>
    <mergeCell ref="BV4:BV5"/>
    <mergeCell ref="AY4:AZ4"/>
    <mergeCell ref="AO3:AT3"/>
    <mergeCell ref="AR4:AR5"/>
    <mergeCell ref="AS4:AT4"/>
    <mergeCell ref="AI3:AN3"/>
    <mergeCell ref="AL4:AL5"/>
    <mergeCell ref="BP4:BP5"/>
    <mergeCell ref="BQ4:BR4"/>
    <mergeCell ref="BA2:DN2"/>
    <mergeCell ref="K4:M4"/>
    <mergeCell ref="BS3:BX3"/>
    <mergeCell ref="CE4:CG4"/>
    <mergeCell ref="EP4:EP5"/>
    <mergeCell ref="CH4:CH5"/>
    <mergeCell ref="CQ3:CV3"/>
    <mergeCell ref="CU4:CV4"/>
    <mergeCell ref="CK4:CM4"/>
    <mergeCell ref="CQ4:CS4"/>
    <mergeCell ref="CW4:CY4"/>
    <mergeCell ref="DO3:DT3"/>
    <mergeCell ref="DO4:DQ4"/>
    <mergeCell ref="DR4:DR5"/>
    <mergeCell ref="DS4:DT4"/>
    <mergeCell ref="DU3:DZ3"/>
    <mergeCell ref="DU4:DW4"/>
    <mergeCell ref="DX4:DX5"/>
    <mergeCell ref="DY4:DZ4"/>
    <mergeCell ref="EA3:EF3"/>
    <mergeCell ref="EA4:EC4"/>
    <mergeCell ref="EG4:EI4"/>
    <mergeCell ref="EJ4:EJ5"/>
    <mergeCell ref="EK4:EL4"/>
    <mergeCell ref="ED4:ED5"/>
    <mergeCell ref="EE4:EF4"/>
    <mergeCell ref="EG3:EL3"/>
    <mergeCell ref="BM4:BO4"/>
    <mergeCell ref="BS4:BU4"/>
    <mergeCell ref="BY4:CA4"/>
    <mergeCell ref="DA4:DB4"/>
    <mergeCell ref="BW4:BX4"/>
    <mergeCell ref="AG4:AH4"/>
    <mergeCell ref="BA3:BF3"/>
    <mergeCell ref="DI3:DN3"/>
    <mergeCell ref="DM4:DN4"/>
    <mergeCell ref="DC3:DH3"/>
    <mergeCell ref="DF4:DF5"/>
    <mergeCell ref="DG4:DH4"/>
    <mergeCell ref="CO4:CP4"/>
    <mergeCell ref="AI4:AK4"/>
    <mergeCell ref="AO4:AQ4"/>
    <mergeCell ref="BD4:BD5"/>
    <mergeCell ref="HM2:HM5"/>
    <mergeCell ref="HN2:HN5"/>
    <mergeCell ref="E3:J3"/>
    <mergeCell ref="K3:P3"/>
    <mergeCell ref="Q3:V3"/>
    <mergeCell ref="W3:AB3"/>
    <mergeCell ref="AC3:AH3"/>
    <mergeCell ref="BY3:CD3"/>
    <mergeCell ref="CW3:DB3"/>
    <mergeCell ref="H4:H5"/>
    <mergeCell ref="I4:J4"/>
    <mergeCell ref="N4:N5"/>
    <mergeCell ref="T4:T5"/>
    <mergeCell ref="O4:P4"/>
    <mergeCell ref="AM4:AN4"/>
    <mergeCell ref="EQ4:ER4"/>
    <mergeCell ref="EM3:ER3"/>
    <mergeCell ref="CE3:CJ3"/>
    <mergeCell ref="CK3:CP3"/>
    <mergeCell ref="E4:G4"/>
    <mergeCell ref="BG4:BI4"/>
    <mergeCell ref="GX4:GX5"/>
    <mergeCell ref="AC4:AE4"/>
    <mergeCell ref="HG3:HL3"/>
    <mergeCell ref="HJ4:HJ5"/>
    <mergeCell ref="HK4:HL4"/>
    <mergeCell ref="GU3:GZ3"/>
    <mergeCell ref="CB4:CB5"/>
    <mergeCell ref="EY4:FA4"/>
    <mergeCell ref="FE4:FG4"/>
    <mergeCell ref="FK4:FM4"/>
    <mergeCell ref="FQ4:FS4"/>
    <mergeCell ref="FW4:FY4"/>
    <mergeCell ref="GC4:GE4"/>
    <mergeCell ref="GI4:GK4"/>
    <mergeCell ref="HG4:HI4"/>
    <mergeCell ref="HA4:HC4"/>
    <mergeCell ref="GO4:GQ4"/>
    <mergeCell ref="GU4:GW4"/>
    <mergeCell ref="GY4:GZ4"/>
    <mergeCell ref="GM4:GN4"/>
    <mergeCell ref="EW4:EX4"/>
    <mergeCell ref="FB4:FB5"/>
    <mergeCell ref="ES3:EX3"/>
    <mergeCell ref="FC4:FD4"/>
    <mergeCell ref="FN4:FN5"/>
    <mergeCell ref="FO4:FP4"/>
    <mergeCell ref="A45:B45"/>
    <mergeCell ref="E2:AZ2"/>
    <mergeCell ref="GC3:GH3"/>
    <mergeCell ref="GF4:GF5"/>
    <mergeCell ref="GG4:GH4"/>
    <mergeCell ref="AU3:AZ3"/>
    <mergeCell ref="AX4:AX5"/>
    <mergeCell ref="CI4:CJ4"/>
    <mergeCell ref="U4:V4"/>
    <mergeCell ref="Z4:Z5"/>
    <mergeCell ref="FT4:FT5"/>
    <mergeCell ref="FU4:FV4"/>
    <mergeCell ref="FZ4:FZ5"/>
    <mergeCell ref="FI4:FJ4"/>
    <mergeCell ref="CT4:CT5"/>
    <mergeCell ref="FH4:FH5"/>
    <mergeCell ref="CZ4:CZ5"/>
    <mergeCell ref="EM2:GH2"/>
    <mergeCell ref="BJ4:BJ5"/>
    <mergeCell ref="BK4:BL4"/>
    <mergeCell ref="CN4:CN5"/>
    <mergeCell ref="Q4:S4"/>
  </mergeCells>
  <phoneticPr fontId="3"/>
  <hyperlinks>
    <hyperlink ref="A1" location="Guidance!A1" display="Guidance sheet (link)" xr:uid="{00000000-0004-0000-0200-000000000000}"/>
  </hyperlinks>
  <pageMargins left="0.39370078740157483" right="0.39370078740157483" top="0.59055118110236227" bottom="0.55118110236220474" header="0.31496062992125984" footer="0.11811023622047245"/>
  <pageSetup paperSize="8" orientation="landscape" r:id="rId1"/>
  <headerFooter>
    <oddHeader>&amp;L&amp;"Arial,太字"&amp;12IGES National Registry Data</oddHeader>
    <oddFooter>&amp;L&amp;"Arial,標準"Market Mechanism Group
Institute for Global Environmental Strategies (IGES)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543D7-92A5-4C27-A265-500F53EEAD2E}">
  <dimension ref="A1:AO45"/>
  <sheetViews>
    <sheetView zoomScale="80" zoomScaleNormal="80" workbookViewId="0">
      <selection activeCell="A2" sqref="A2"/>
    </sheetView>
  </sheetViews>
  <sheetFormatPr defaultColWidth="9" defaultRowHeight="15" x14ac:dyDescent="0.15"/>
  <cols>
    <col min="1" max="1" width="17.125" style="21" customWidth="1"/>
    <col min="2" max="2" width="13.875" style="20" customWidth="1"/>
    <col min="3" max="3" width="0.5" style="19" customWidth="1"/>
    <col min="4" max="4" width="11.625" style="19" customWidth="1"/>
    <col min="5" max="5" width="8.875" style="19" customWidth="1"/>
    <col min="6" max="20" width="11.625" style="19" customWidth="1"/>
    <col min="21" max="21" width="11.625" style="22" customWidth="1"/>
    <col min="22" max="41" width="11.625" style="19" customWidth="1"/>
    <col min="42" max="16384" width="9" style="19"/>
  </cols>
  <sheetData>
    <row r="1" spans="1:41" ht="26.25" x14ac:dyDescent="0.15">
      <c r="A1" s="87" t="s">
        <v>236</v>
      </c>
      <c r="B1" s="87"/>
      <c r="C1" s="88" t="s">
        <v>347</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20" customFormat="1" ht="25.5" customHeight="1" x14ac:dyDescent="0.15">
      <c r="A3" s="49" t="s">
        <v>152</v>
      </c>
      <c r="B3" s="93" t="s">
        <v>267</v>
      </c>
      <c r="C3" s="56">
        <f t="shared" ref="C3:AO3" si="0">SUM(C4:C42)</f>
        <v>0</v>
      </c>
      <c r="D3" s="56">
        <f t="shared" si="0"/>
        <v>0</v>
      </c>
      <c r="E3" s="56">
        <f t="shared" si="0"/>
        <v>0</v>
      </c>
      <c r="F3" s="56">
        <f t="shared" si="0"/>
        <v>0</v>
      </c>
      <c r="G3" s="56">
        <f t="shared" si="0"/>
        <v>0</v>
      </c>
      <c r="H3" s="56">
        <f t="shared" si="0"/>
        <v>0</v>
      </c>
      <c r="I3" s="56">
        <f t="shared" si="0"/>
        <v>0</v>
      </c>
      <c r="J3" s="56">
        <f t="shared" si="0"/>
        <v>100</v>
      </c>
      <c r="K3" s="56">
        <f t="shared" si="0"/>
        <v>0</v>
      </c>
      <c r="L3" s="56">
        <f t="shared" si="0"/>
        <v>0</v>
      </c>
      <c r="M3" s="56">
        <f t="shared" si="0"/>
        <v>0</v>
      </c>
      <c r="N3" s="56">
        <f t="shared" si="0"/>
        <v>0</v>
      </c>
      <c r="O3" s="56">
        <f t="shared" si="0"/>
        <v>0</v>
      </c>
      <c r="P3" s="56">
        <f t="shared" si="0"/>
        <v>0</v>
      </c>
      <c r="Q3" s="56">
        <f t="shared" si="0"/>
        <v>0</v>
      </c>
      <c r="R3" s="56">
        <f t="shared" si="0"/>
        <v>0</v>
      </c>
      <c r="S3" s="56">
        <f t="shared" si="0"/>
        <v>0</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f t="shared" si="0"/>
        <v>0</v>
      </c>
      <c r="AF3" s="56">
        <f t="shared" si="0"/>
        <v>0</v>
      </c>
      <c r="AG3" s="56">
        <f t="shared" si="0"/>
        <v>10000</v>
      </c>
      <c r="AH3" s="56">
        <f>SUM(AH4:AH42)</f>
        <v>0</v>
      </c>
      <c r="AI3" s="56">
        <f t="shared" si="0"/>
        <v>0</v>
      </c>
      <c r="AJ3" s="56">
        <f>SUM(AJ4:AJ42)</f>
        <v>0</v>
      </c>
      <c r="AK3" s="56">
        <f t="shared" si="0"/>
        <v>0</v>
      </c>
      <c r="AL3" s="56">
        <f t="shared" si="0"/>
        <v>0</v>
      </c>
      <c r="AM3" s="56">
        <f t="shared" si="0"/>
        <v>0</v>
      </c>
      <c r="AN3" s="56">
        <f t="shared" si="0"/>
        <v>56143</v>
      </c>
      <c r="AO3" s="59">
        <f t="shared" si="0"/>
        <v>456</v>
      </c>
    </row>
    <row r="4" spans="1:41" ht="14.25" x14ac:dyDescent="0.15">
      <c r="A4" s="60" t="s">
        <v>40</v>
      </c>
      <c r="B4" s="57">
        <f t="shared" ref="B4:B42" si="1">SUM(C4:AO4)</f>
        <v>66699</v>
      </c>
      <c r="C4" s="70">
        <v>0</v>
      </c>
      <c r="D4" s="58">
        <v>0</v>
      </c>
      <c r="E4" s="58">
        <v>0</v>
      </c>
      <c r="F4" s="58">
        <v>0</v>
      </c>
      <c r="G4" s="58">
        <v>0</v>
      </c>
      <c r="H4" s="58">
        <v>0</v>
      </c>
      <c r="I4" s="58">
        <v>0</v>
      </c>
      <c r="J4" s="58">
        <v>100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10000</v>
      </c>
      <c r="AH4" s="58">
        <v>0</v>
      </c>
      <c r="AI4" s="58">
        <v>0</v>
      </c>
      <c r="AJ4" s="58">
        <v>0</v>
      </c>
      <c r="AK4" s="58">
        <v>0</v>
      </c>
      <c r="AL4" s="58">
        <v>0</v>
      </c>
      <c r="AM4" s="58">
        <v>0</v>
      </c>
      <c r="AN4" s="58">
        <v>56143</v>
      </c>
      <c r="AO4" s="61">
        <v>456</v>
      </c>
    </row>
    <row r="5" spans="1:41" s="20" customFormat="1"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61">
        <v>0</v>
      </c>
    </row>
    <row r="11" spans="1:41" ht="14.25" x14ac:dyDescent="0.15">
      <c r="A11" s="62" t="s">
        <v>17</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0</v>
      </c>
    </row>
    <row r="12" spans="1:41" ht="14.25" x14ac:dyDescent="0.15">
      <c r="A12" s="62" t="s">
        <v>6</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61">
        <v>0</v>
      </c>
    </row>
    <row r="17" spans="1:41" ht="14.25" x14ac:dyDescent="0.15">
      <c r="A17" s="62" t="s">
        <v>5</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0</v>
      </c>
    </row>
    <row r="19" spans="1:41" ht="14.25" x14ac:dyDescent="0.15">
      <c r="A19" s="62" t="s">
        <v>9</v>
      </c>
      <c r="B19" s="57">
        <f t="shared" si="1"/>
        <v>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61">
        <v>0</v>
      </c>
    </row>
    <row r="20" spans="1:41" ht="14.25" x14ac:dyDescent="0.15">
      <c r="A20" s="62" t="s">
        <v>14</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61">
        <v>0</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0</v>
      </c>
    </row>
    <row r="38" spans="1:41" ht="14.25" x14ac:dyDescent="0.15">
      <c r="A38" s="65" t="s">
        <v>37</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f t="shared" si="1"/>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1"/>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1"/>
        <v>0</v>
      </c>
      <c r="C41" s="58">
        <v>0</v>
      </c>
      <c r="D41" s="58">
        <v>0</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1"/>
        <v>0</v>
      </c>
      <c r="C42" s="68">
        <v>0</v>
      </c>
      <c r="D42" s="68">
        <v>0</v>
      </c>
      <c r="E42" s="68">
        <v>0</v>
      </c>
      <c r="F42" s="68">
        <v>0</v>
      </c>
      <c r="G42" s="68">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74">
        <v>0</v>
      </c>
    </row>
    <row r="43" spans="1:41" x14ac:dyDescent="0.15">
      <c r="S43" s="19" t="s">
        <v>150</v>
      </c>
    </row>
    <row r="44" spans="1:41" x14ac:dyDescent="0.15">
      <c r="C44" s="19" t="s">
        <v>182</v>
      </c>
      <c r="S44" s="19" t="s">
        <v>150</v>
      </c>
    </row>
    <row r="45" spans="1:41" x14ac:dyDescent="0.15">
      <c r="C45" s="106" t="s">
        <v>273</v>
      </c>
      <c r="S45" s="19" t="s">
        <v>150</v>
      </c>
    </row>
  </sheetData>
  <phoneticPr fontId="3"/>
  <hyperlinks>
    <hyperlink ref="A1" location="Guidance!A1" display="Guidance sheet (link)" xr:uid="{06F7E4D8-C001-4415-B89B-0D2958852505}"/>
  </hyperlinks>
  <pageMargins left="0.7" right="0.7" top="0.75" bottom="0.75" header="0.3" footer="0.3"/>
  <pageSetup paperSize="9" orientation="portrait" horizontalDpi="4294967293"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F51B0-FC71-4D6D-981D-12B1A9AA0E35}">
  <dimension ref="A1:AO45"/>
  <sheetViews>
    <sheetView zoomScale="80" zoomScaleNormal="80" workbookViewId="0">
      <selection activeCell="D3" sqref="D3:AO3"/>
    </sheetView>
  </sheetViews>
  <sheetFormatPr defaultColWidth="9" defaultRowHeight="15" x14ac:dyDescent="0.15"/>
  <cols>
    <col min="1" max="1" width="17.125" style="21" customWidth="1"/>
    <col min="2" max="2" width="13.875" style="20" customWidth="1"/>
    <col min="3" max="3" width="0.5" style="19" customWidth="1"/>
    <col min="4" max="4" width="11.625" style="19" customWidth="1"/>
    <col min="5" max="5" width="8.875" style="19" customWidth="1"/>
    <col min="6" max="20" width="11.625" style="19" customWidth="1"/>
    <col min="21" max="21" width="11.625" style="22" customWidth="1"/>
    <col min="22" max="41" width="11.625" style="19" customWidth="1"/>
    <col min="42" max="16384" width="9" style="19"/>
  </cols>
  <sheetData>
    <row r="1" spans="1:41" ht="26.25" x14ac:dyDescent="0.15">
      <c r="A1" s="87" t="s">
        <v>236</v>
      </c>
      <c r="B1" s="87"/>
      <c r="C1" s="88" t="s">
        <v>351</v>
      </c>
      <c r="D1" s="88"/>
      <c r="E1" s="88"/>
      <c r="F1" s="88"/>
      <c r="G1" s="88"/>
      <c r="H1" s="88"/>
      <c r="I1" s="88"/>
      <c r="J1" s="88"/>
      <c r="K1" s="88"/>
      <c r="L1" s="88"/>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20" customFormat="1" ht="25.5" customHeight="1" x14ac:dyDescent="0.15">
      <c r="A3" s="49" t="s">
        <v>152</v>
      </c>
      <c r="B3" s="93" t="s">
        <v>267</v>
      </c>
      <c r="C3" s="56">
        <f t="shared" ref="C3:AO3" si="0">SUM(C4:C42)</f>
        <v>0</v>
      </c>
      <c r="D3" s="168">
        <f t="shared" si="0"/>
        <v>0</v>
      </c>
      <c r="E3" s="168">
        <f t="shared" si="0"/>
        <v>0</v>
      </c>
      <c r="F3" s="168">
        <f t="shared" si="0"/>
        <v>0</v>
      </c>
      <c r="G3" s="168">
        <f t="shared" si="0"/>
        <v>0</v>
      </c>
      <c r="H3" s="168">
        <f t="shared" si="0"/>
        <v>0</v>
      </c>
      <c r="I3" s="168">
        <f t="shared" si="0"/>
        <v>0</v>
      </c>
      <c r="J3" s="168">
        <f t="shared" si="0"/>
        <v>127293</v>
      </c>
      <c r="K3" s="168">
        <f t="shared" si="0"/>
        <v>0</v>
      </c>
      <c r="L3" s="168">
        <f t="shared" si="0"/>
        <v>0</v>
      </c>
      <c r="M3" s="168">
        <f t="shared" si="0"/>
        <v>0</v>
      </c>
      <c r="N3" s="168">
        <f t="shared" si="0"/>
        <v>0</v>
      </c>
      <c r="O3" s="168">
        <f t="shared" si="0"/>
        <v>0</v>
      </c>
      <c r="P3" s="168">
        <f t="shared" si="0"/>
        <v>0</v>
      </c>
      <c r="Q3" s="168">
        <f t="shared" si="0"/>
        <v>0</v>
      </c>
      <c r="R3" s="168">
        <f t="shared" si="0"/>
        <v>0</v>
      </c>
      <c r="S3" s="168">
        <f t="shared" si="0"/>
        <v>0</v>
      </c>
      <c r="T3" s="168">
        <f t="shared" si="0"/>
        <v>0</v>
      </c>
      <c r="U3" s="168">
        <f t="shared" si="0"/>
        <v>0</v>
      </c>
      <c r="V3" s="168">
        <f t="shared" si="0"/>
        <v>0</v>
      </c>
      <c r="W3" s="168">
        <f t="shared" si="0"/>
        <v>0</v>
      </c>
      <c r="X3" s="168">
        <f t="shared" si="0"/>
        <v>0</v>
      </c>
      <c r="Y3" s="168">
        <f t="shared" si="0"/>
        <v>0</v>
      </c>
      <c r="Z3" s="168">
        <f t="shared" si="0"/>
        <v>0</v>
      </c>
      <c r="AA3" s="168">
        <f t="shared" si="0"/>
        <v>0</v>
      </c>
      <c r="AB3" s="168">
        <f t="shared" si="0"/>
        <v>0</v>
      </c>
      <c r="AC3" s="168">
        <f t="shared" si="0"/>
        <v>0</v>
      </c>
      <c r="AD3" s="168">
        <f t="shared" si="0"/>
        <v>0</v>
      </c>
      <c r="AE3" s="168">
        <f t="shared" si="0"/>
        <v>0</v>
      </c>
      <c r="AF3" s="168">
        <f t="shared" si="0"/>
        <v>0</v>
      </c>
      <c r="AG3" s="168">
        <f t="shared" si="0"/>
        <v>128591</v>
      </c>
      <c r="AH3" s="168">
        <f>SUM(AH4:AH42)</f>
        <v>0</v>
      </c>
      <c r="AI3" s="168">
        <f t="shared" si="0"/>
        <v>0</v>
      </c>
      <c r="AJ3" s="168">
        <f>SUM(AJ4:AJ42)</f>
        <v>0</v>
      </c>
      <c r="AK3" s="168">
        <f t="shared" si="0"/>
        <v>0</v>
      </c>
      <c r="AL3" s="168">
        <f t="shared" si="0"/>
        <v>0</v>
      </c>
      <c r="AM3" s="168">
        <f t="shared" si="0"/>
        <v>0</v>
      </c>
      <c r="AN3" s="168">
        <f t="shared" si="0"/>
        <v>0</v>
      </c>
      <c r="AO3" s="219">
        <f t="shared" si="0"/>
        <v>1</v>
      </c>
    </row>
    <row r="4" spans="1:41" ht="14.25" x14ac:dyDescent="0.15">
      <c r="A4" s="60" t="s">
        <v>40</v>
      </c>
      <c r="B4" s="57">
        <f t="shared" ref="B4:B42" si="1">SUM(C4:AO4)</f>
        <v>255885</v>
      </c>
      <c r="C4" s="70">
        <v>0</v>
      </c>
      <c r="D4" s="58">
        <v>0</v>
      </c>
      <c r="E4" s="58">
        <v>0</v>
      </c>
      <c r="F4" s="58">
        <v>0</v>
      </c>
      <c r="G4" s="58">
        <v>0</v>
      </c>
      <c r="H4" s="58">
        <v>0</v>
      </c>
      <c r="I4" s="58">
        <v>0</v>
      </c>
      <c r="J4" s="58">
        <v>127293</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128591</v>
      </c>
      <c r="AH4" s="58">
        <v>0</v>
      </c>
      <c r="AI4" s="58">
        <v>0</v>
      </c>
      <c r="AJ4" s="58">
        <v>0</v>
      </c>
      <c r="AK4" s="58">
        <v>0</v>
      </c>
      <c r="AL4" s="58">
        <v>0</v>
      </c>
      <c r="AM4" s="58">
        <v>0</v>
      </c>
      <c r="AN4" s="58">
        <v>0</v>
      </c>
      <c r="AO4" s="61">
        <v>1</v>
      </c>
    </row>
    <row r="5" spans="1:41" s="20" customFormat="1" x14ac:dyDescent="0.15">
      <c r="A5" s="60" t="s">
        <v>264</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58">
        <v>0</v>
      </c>
      <c r="AO5" s="61">
        <v>0</v>
      </c>
    </row>
    <row r="6" spans="1:41" ht="14.25" x14ac:dyDescent="0.15">
      <c r="A6" s="62" t="s">
        <v>15</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58">
        <v>0</v>
      </c>
      <c r="AO6" s="61">
        <v>0</v>
      </c>
    </row>
    <row r="7" spans="1:41" ht="14.25" x14ac:dyDescent="0.15">
      <c r="A7" s="62" t="s">
        <v>13</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AO7" s="61">
        <v>0</v>
      </c>
    </row>
    <row r="8" spans="1:41" ht="14.25" x14ac:dyDescent="0.15">
      <c r="A8" s="62" t="s">
        <v>16</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58">
        <v>0</v>
      </c>
      <c r="AO8" s="61">
        <v>0</v>
      </c>
    </row>
    <row r="9" spans="1:41" ht="14.25" x14ac:dyDescent="0.15">
      <c r="A9" s="62" t="s">
        <v>10</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58">
        <v>0</v>
      </c>
      <c r="AO9" s="61">
        <v>0</v>
      </c>
    </row>
    <row r="10" spans="1:41" ht="14.25" x14ac:dyDescent="0.15">
      <c r="A10" s="62" t="s">
        <v>11</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58">
        <v>0</v>
      </c>
      <c r="AO10" s="61">
        <v>0</v>
      </c>
    </row>
    <row r="11" spans="1:41" ht="14.25" x14ac:dyDescent="0.15">
      <c r="A11" s="62" t="s">
        <v>17</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61">
        <v>0</v>
      </c>
    </row>
    <row r="12" spans="1:41" ht="14.25" x14ac:dyDescent="0.15">
      <c r="A12" s="62" t="s">
        <v>6</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61">
        <v>0</v>
      </c>
    </row>
    <row r="13" spans="1:41" ht="14.25" x14ac:dyDescent="0.15">
      <c r="A13" s="62" t="s">
        <v>8</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61">
        <v>0</v>
      </c>
    </row>
    <row r="14" spans="1:41" ht="14.25" x14ac:dyDescent="0.15">
      <c r="A14" s="62" t="s">
        <v>12</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61">
        <v>0</v>
      </c>
    </row>
    <row r="15" spans="1:41" ht="14.25" x14ac:dyDescent="0.15">
      <c r="A15" s="62" t="s">
        <v>18</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61">
        <v>0</v>
      </c>
    </row>
    <row r="16" spans="1:41" ht="14.25" x14ac:dyDescent="0.15">
      <c r="A16" s="62" t="s">
        <v>265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61">
        <v>0</v>
      </c>
    </row>
    <row r="17" spans="1:41" ht="14.25" x14ac:dyDescent="0.15">
      <c r="A17" s="62" t="s">
        <v>5</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61">
        <v>0</v>
      </c>
    </row>
    <row r="18" spans="1:41" ht="14.25" x14ac:dyDescent="0.15">
      <c r="A18" s="62" t="s">
        <v>7</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61">
        <v>0</v>
      </c>
    </row>
    <row r="19" spans="1:41" ht="14.25" x14ac:dyDescent="0.15">
      <c r="A19" s="62" t="s">
        <v>9</v>
      </c>
      <c r="B19" s="57">
        <f t="shared" si="1"/>
        <v>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61">
        <v>0</v>
      </c>
    </row>
    <row r="20" spans="1:41" ht="14.25" x14ac:dyDescent="0.15">
      <c r="A20" s="62" t="s">
        <v>14</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61">
        <v>0</v>
      </c>
    </row>
    <row r="21" spans="1:41" ht="14.25" x14ac:dyDescent="0.15">
      <c r="A21" s="63" t="s">
        <v>22</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61">
        <v>0</v>
      </c>
    </row>
    <row r="22" spans="1:41" ht="14.25" x14ac:dyDescent="0.15">
      <c r="A22" s="63" t="s">
        <v>21</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61">
        <v>0</v>
      </c>
    </row>
    <row r="23" spans="1:41" ht="14.25" x14ac:dyDescent="0.15">
      <c r="A23" s="63" t="s">
        <v>26</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61">
        <v>0</v>
      </c>
    </row>
    <row r="24" spans="1:41" ht="14.25" x14ac:dyDescent="0.15">
      <c r="A24" s="63" t="s">
        <v>23</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61">
        <v>0</v>
      </c>
    </row>
    <row r="25" spans="1:41" ht="14.25" x14ac:dyDescent="0.15">
      <c r="A25" s="63" t="s">
        <v>27</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61">
        <v>0</v>
      </c>
    </row>
    <row r="26" spans="1:41" ht="14.25" x14ac:dyDescent="0.15">
      <c r="A26" s="63" t="s">
        <v>25</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61">
        <v>0</v>
      </c>
    </row>
    <row r="27" spans="1:41" ht="14.25" x14ac:dyDescent="0.15">
      <c r="A27" s="63" t="s">
        <v>19</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58">
        <v>0</v>
      </c>
      <c r="AO27" s="61">
        <v>0</v>
      </c>
    </row>
    <row r="28" spans="1:41" ht="14.25" x14ac:dyDescent="0.15">
      <c r="A28" s="63" t="s">
        <v>20</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58">
        <v>0</v>
      </c>
      <c r="AO28" s="61">
        <v>0</v>
      </c>
    </row>
    <row r="29" spans="1:41" ht="14.25" x14ac:dyDescent="0.15">
      <c r="A29" s="63" t="s">
        <v>24</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58">
        <v>0</v>
      </c>
      <c r="AO29" s="61">
        <v>0</v>
      </c>
    </row>
    <row r="30" spans="1:41" ht="14.25" x14ac:dyDescent="0.15">
      <c r="A30" s="63" t="s">
        <v>28</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58">
        <v>0</v>
      </c>
      <c r="AO30" s="61">
        <v>0</v>
      </c>
    </row>
    <row r="31" spans="1:41" ht="14.25" x14ac:dyDescent="0.15">
      <c r="A31" s="64" t="s">
        <v>266</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58">
        <v>0</v>
      </c>
      <c r="AO31" s="61">
        <v>0</v>
      </c>
    </row>
    <row r="32" spans="1:41" ht="14.25" x14ac:dyDescent="0.15">
      <c r="A32" s="64" t="s">
        <v>29</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58">
        <v>0</v>
      </c>
      <c r="AO32" s="61">
        <v>0</v>
      </c>
    </row>
    <row r="33" spans="1:41" ht="14.25" x14ac:dyDescent="0.15">
      <c r="A33" s="64" t="s">
        <v>30</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58">
        <v>0</v>
      </c>
      <c r="AO33" s="61">
        <v>0</v>
      </c>
    </row>
    <row r="34" spans="1:41" ht="14.25" x14ac:dyDescent="0.15">
      <c r="A34" s="65" t="s">
        <v>33</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58">
        <v>0</v>
      </c>
      <c r="AO34" s="61">
        <v>0</v>
      </c>
    </row>
    <row r="35" spans="1:41" ht="14.25" x14ac:dyDescent="0.15">
      <c r="A35" s="65" t="s">
        <v>85</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58">
        <v>0</v>
      </c>
      <c r="AO35" s="61">
        <v>0</v>
      </c>
    </row>
    <row r="36" spans="1:41" ht="14.25" x14ac:dyDescent="0.15">
      <c r="A36" s="65" t="s">
        <v>32</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58">
        <v>0</v>
      </c>
      <c r="AO36" s="61">
        <v>0</v>
      </c>
    </row>
    <row r="37" spans="1:41" ht="14.25" x14ac:dyDescent="0.15">
      <c r="A37" s="65" t="s">
        <v>36</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58">
        <v>0</v>
      </c>
      <c r="AO37" s="61">
        <v>0</v>
      </c>
    </row>
    <row r="38" spans="1:41" ht="14.25" x14ac:dyDescent="0.15">
      <c r="A38" s="65" t="s">
        <v>37</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58">
        <v>0</v>
      </c>
      <c r="AO38" s="61">
        <v>0</v>
      </c>
    </row>
    <row r="39" spans="1:41" ht="14.25" x14ac:dyDescent="0.15">
      <c r="A39" s="65" t="s">
        <v>38</v>
      </c>
      <c r="B39" s="57">
        <f t="shared" si="1"/>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58">
        <v>0</v>
      </c>
      <c r="AO39" s="61">
        <v>0</v>
      </c>
    </row>
    <row r="40" spans="1:41" ht="14.25" x14ac:dyDescent="0.15">
      <c r="A40" s="65" t="s">
        <v>35</v>
      </c>
      <c r="B40" s="57">
        <f t="shared" si="1"/>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58">
        <v>0</v>
      </c>
      <c r="AO40" s="61">
        <v>0</v>
      </c>
    </row>
    <row r="41" spans="1:41" ht="14.25" x14ac:dyDescent="0.15">
      <c r="A41" s="65" t="s">
        <v>34</v>
      </c>
      <c r="B41" s="57">
        <f t="shared" si="1"/>
        <v>0</v>
      </c>
      <c r="C41" s="58">
        <v>0</v>
      </c>
      <c r="D41" s="58">
        <v>0</v>
      </c>
      <c r="E41" s="58">
        <v>0</v>
      </c>
      <c r="F41" s="58">
        <v>0</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c r="AC41" s="58">
        <v>0</v>
      </c>
      <c r="AD41" s="58">
        <v>0</v>
      </c>
      <c r="AE41" s="58">
        <v>0</v>
      </c>
      <c r="AF41" s="58">
        <v>0</v>
      </c>
      <c r="AG41" s="58">
        <v>0</v>
      </c>
      <c r="AH41" s="58">
        <v>0</v>
      </c>
      <c r="AI41" s="58">
        <v>0</v>
      </c>
      <c r="AJ41" s="58">
        <v>0</v>
      </c>
      <c r="AK41" s="58">
        <v>0</v>
      </c>
      <c r="AL41" s="58">
        <v>0</v>
      </c>
      <c r="AM41" s="58">
        <v>0</v>
      </c>
      <c r="AN41" s="70">
        <v>0</v>
      </c>
      <c r="AO41" s="61">
        <v>0</v>
      </c>
    </row>
    <row r="42" spans="1:41" ht="14.25" x14ac:dyDescent="0.15">
      <c r="A42" s="66" t="s">
        <v>39</v>
      </c>
      <c r="B42" s="67">
        <f t="shared" si="1"/>
        <v>0</v>
      </c>
      <c r="C42" s="68">
        <v>0</v>
      </c>
      <c r="D42" s="68">
        <v>0</v>
      </c>
      <c r="E42" s="68">
        <v>0</v>
      </c>
      <c r="F42" s="68">
        <v>0</v>
      </c>
      <c r="G42" s="68">
        <v>0</v>
      </c>
      <c r="H42" s="68">
        <v>0</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c r="AG42" s="68">
        <v>0</v>
      </c>
      <c r="AH42" s="68">
        <v>0</v>
      </c>
      <c r="AI42" s="68">
        <v>0</v>
      </c>
      <c r="AJ42" s="68">
        <v>0</v>
      </c>
      <c r="AK42" s="68">
        <v>0</v>
      </c>
      <c r="AL42" s="68">
        <v>0</v>
      </c>
      <c r="AM42" s="68">
        <v>0</v>
      </c>
      <c r="AN42" s="68">
        <v>0</v>
      </c>
      <c r="AO42" s="74">
        <v>0</v>
      </c>
    </row>
    <row r="43" spans="1:41" x14ac:dyDescent="0.15">
      <c r="S43" s="19" t="s">
        <v>150</v>
      </c>
    </row>
    <row r="44" spans="1:41" x14ac:dyDescent="0.15">
      <c r="C44" s="19" t="s">
        <v>182</v>
      </c>
      <c r="S44" s="19" t="s">
        <v>150</v>
      </c>
    </row>
    <row r="45" spans="1:41" x14ac:dyDescent="0.15">
      <c r="C45" s="106" t="s">
        <v>273</v>
      </c>
      <c r="S45" s="19" t="s">
        <v>150</v>
      </c>
    </row>
  </sheetData>
  <phoneticPr fontId="3"/>
  <hyperlinks>
    <hyperlink ref="A1" location="Guidance!A1" display="Guidance sheet (link)" xr:uid="{6C94EDC9-847A-4AE7-A02E-DFC6ED2F57E6}"/>
  </hyperlinks>
  <pageMargins left="0.7" right="0.7" top="0.75" bottom="0.75" header="0.3" footer="0.3"/>
  <pageSetup paperSize="9" orientation="portrait" horizontalDpi="4294967293"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dimension ref="A1:AN44"/>
  <sheetViews>
    <sheetView zoomScale="80" zoomScaleNormal="80" workbookViewId="0">
      <pane xSplit="2" ySplit="3" topLeftCell="C4" activePane="bottomRight" state="frozen"/>
      <selection activeCell="O8" sqref="O8"/>
      <selection pane="topRight" activeCell="O8" sqref="O8"/>
      <selection pane="bottomLeft" activeCell="O8" sqref="O8"/>
      <selection pane="bottomRight"/>
    </sheetView>
  </sheetViews>
  <sheetFormatPr defaultRowHeight="15" x14ac:dyDescent="0.15"/>
  <cols>
    <col min="1" max="1" width="15" style="10" customWidth="1"/>
    <col min="2" max="2" width="13.375" style="6" customWidth="1"/>
    <col min="3" max="3" width="11.625" style="6" customWidth="1"/>
    <col min="4" max="40" width="11.625" style="7" customWidth="1"/>
    <col min="41" max="41" width="9" customWidth="1"/>
  </cols>
  <sheetData>
    <row r="1" spans="1:40" ht="26.25" x14ac:dyDescent="0.15">
      <c r="A1" s="87" t="s">
        <v>236</v>
      </c>
      <c r="B1" s="87"/>
      <c r="C1" s="88" t="s">
        <v>255</v>
      </c>
      <c r="D1" s="88"/>
      <c r="E1" s="88"/>
      <c r="F1" s="88"/>
      <c r="G1" s="88"/>
      <c r="H1" s="88"/>
      <c r="I1" s="88"/>
      <c r="J1" s="88"/>
      <c r="K1" s="88"/>
      <c r="L1" s="88"/>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1" customFormat="1" ht="25.5" customHeight="1" x14ac:dyDescent="0.15">
      <c r="A3" s="49" t="s">
        <v>152</v>
      </c>
      <c r="B3" s="93" t="s">
        <v>267</v>
      </c>
      <c r="C3" s="56">
        <f t="shared" ref="C3:AN3" si="0">SUM(C4:C41)</f>
        <v>0</v>
      </c>
      <c r="D3" s="56">
        <f t="shared" si="0"/>
        <v>830961</v>
      </c>
      <c r="E3" s="56">
        <f t="shared" si="0"/>
        <v>108750</v>
      </c>
      <c r="F3" s="56">
        <f t="shared" si="0"/>
        <v>524201</v>
      </c>
      <c r="G3" s="56">
        <f t="shared" si="0"/>
        <v>34384</v>
      </c>
      <c r="H3" s="56">
        <f t="shared" si="0"/>
        <v>50211</v>
      </c>
      <c r="I3" s="56">
        <f t="shared" si="0"/>
        <v>720237</v>
      </c>
      <c r="J3" s="56">
        <f t="shared" si="0"/>
        <v>0</v>
      </c>
      <c r="K3" s="56">
        <f t="shared" si="0"/>
        <v>0</v>
      </c>
      <c r="L3" s="56">
        <f t="shared" si="0"/>
        <v>0</v>
      </c>
      <c r="M3" s="56">
        <f t="shared" si="0"/>
        <v>0</v>
      </c>
      <c r="N3" s="56">
        <f t="shared" si="0"/>
        <v>1400858</v>
      </c>
      <c r="O3" s="56">
        <f t="shared" si="0"/>
        <v>0</v>
      </c>
      <c r="P3" s="56">
        <f t="shared" si="0"/>
        <v>131370</v>
      </c>
      <c r="Q3" s="56">
        <f t="shared" si="0"/>
        <v>27250</v>
      </c>
      <c r="R3" s="56">
        <f t="shared" si="0"/>
        <v>1356648</v>
      </c>
      <c r="S3" s="56">
        <f t="shared" si="0"/>
        <v>45001</v>
      </c>
      <c r="T3" s="56">
        <f t="shared" si="0"/>
        <v>98637</v>
      </c>
      <c r="U3" s="56">
        <f t="shared" si="0"/>
        <v>44934</v>
      </c>
      <c r="V3" s="56">
        <f t="shared" si="0"/>
        <v>0</v>
      </c>
      <c r="W3" s="56">
        <f t="shared" si="0"/>
        <v>0</v>
      </c>
      <c r="X3" s="56">
        <f t="shared" si="0"/>
        <v>109301</v>
      </c>
      <c r="Y3" s="56">
        <f t="shared" si="0"/>
        <v>891</v>
      </c>
      <c r="Z3" s="56">
        <f t="shared" si="0"/>
        <v>105174</v>
      </c>
      <c r="AA3" s="56">
        <f t="shared" si="0"/>
        <v>0</v>
      </c>
      <c r="AB3" s="56">
        <f t="shared" si="0"/>
        <v>0</v>
      </c>
      <c r="AC3" s="56">
        <f t="shared" si="0"/>
        <v>0</v>
      </c>
      <c r="AD3" s="56">
        <f t="shared" si="0"/>
        <v>0</v>
      </c>
      <c r="AE3" s="56">
        <f t="shared" si="0"/>
        <v>0</v>
      </c>
      <c r="AF3" s="56">
        <f t="shared" si="0"/>
        <v>0</v>
      </c>
      <c r="AG3" s="56">
        <f t="shared" si="0"/>
        <v>0</v>
      </c>
      <c r="AH3" s="56">
        <f t="shared" si="0"/>
        <v>0</v>
      </c>
      <c r="AI3" s="56">
        <f t="shared" si="0"/>
        <v>727940</v>
      </c>
      <c r="AJ3" s="56">
        <f t="shared" si="0"/>
        <v>59735</v>
      </c>
      <c r="AK3" s="56">
        <f t="shared" si="0"/>
        <v>0</v>
      </c>
      <c r="AL3" s="56">
        <f t="shared" si="0"/>
        <v>0</v>
      </c>
      <c r="AM3" s="56">
        <f t="shared" si="0"/>
        <v>24732</v>
      </c>
      <c r="AN3" s="59">
        <f t="shared" si="0"/>
        <v>2937304</v>
      </c>
    </row>
    <row r="4" spans="1:40" s="1" customFormat="1" ht="14.25" x14ac:dyDescent="0.15">
      <c r="A4" s="60" t="s">
        <v>264</v>
      </c>
      <c r="B4" s="57">
        <f t="shared" ref="B4:B41" si="1">SUM(C4:AN4)</f>
        <v>0</v>
      </c>
      <c r="C4" s="70">
        <v>0</v>
      </c>
      <c r="D4" s="58">
        <v>0</v>
      </c>
      <c r="E4" s="58">
        <v>0</v>
      </c>
      <c r="F4" s="58">
        <v>0</v>
      </c>
      <c r="G4" s="58">
        <v>0</v>
      </c>
      <c r="H4" s="58">
        <v>0</v>
      </c>
      <c r="I4" s="58">
        <v>0</v>
      </c>
      <c r="J4" s="58">
        <v>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108750</v>
      </c>
      <c r="C6" s="58">
        <v>0</v>
      </c>
      <c r="D6" s="58">
        <v>0</v>
      </c>
      <c r="E6" s="70">
        <v>0</v>
      </c>
      <c r="F6" s="58">
        <v>0</v>
      </c>
      <c r="G6" s="58">
        <v>0</v>
      </c>
      <c r="H6" s="58">
        <v>0</v>
      </c>
      <c r="I6" s="58">
        <v>0</v>
      </c>
      <c r="J6" s="58">
        <v>0</v>
      </c>
      <c r="K6" s="58">
        <v>0</v>
      </c>
      <c r="L6" s="58">
        <v>0</v>
      </c>
      <c r="M6" s="58">
        <v>0</v>
      </c>
      <c r="N6" s="58">
        <v>108750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185735</v>
      </c>
      <c r="C7" s="58">
        <v>0</v>
      </c>
      <c r="D7" s="58">
        <v>0</v>
      </c>
      <c r="E7" s="58">
        <v>0</v>
      </c>
      <c r="F7" s="70">
        <v>0</v>
      </c>
      <c r="G7" s="58">
        <v>0</v>
      </c>
      <c r="H7" s="58">
        <v>0</v>
      </c>
      <c r="I7" s="58">
        <v>0</v>
      </c>
      <c r="J7" s="58">
        <v>0</v>
      </c>
      <c r="K7" s="58">
        <v>0</v>
      </c>
      <c r="L7" s="58">
        <v>0</v>
      </c>
      <c r="M7" s="58">
        <v>0</v>
      </c>
      <c r="N7" s="58">
        <v>0</v>
      </c>
      <c r="O7" s="58">
        <v>0</v>
      </c>
      <c r="P7" s="58">
        <v>0</v>
      </c>
      <c r="Q7" s="58">
        <v>0</v>
      </c>
      <c r="R7" s="58">
        <v>159735</v>
      </c>
      <c r="S7" s="58">
        <v>0</v>
      </c>
      <c r="T7" s="58">
        <v>0</v>
      </c>
      <c r="U7" s="58">
        <v>0</v>
      </c>
      <c r="V7" s="58">
        <v>0</v>
      </c>
      <c r="W7" s="58">
        <v>0</v>
      </c>
      <c r="X7" s="58">
        <v>0</v>
      </c>
      <c r="Y7" s="58">
        <v>0</v>
      </c>
      <c r="Z7" s="58">
        <v>25000</v>
      </c>
      <c r="AA7" s="58">
        <v>0</v>
      </c>
      <c r="AB7" s="58">
        <v>0</v>
      </c>
      <c r="AC7" s="58">
        <v>0</v>
      </c>
      <c r="AD7" s="58">
        <v>0</v>
      </c>
      <c r="AE7" s="58">
        <v>0</v>
      </c>
      <c r="AF7" s="58">
        <v>0</v>
      </c>
      <c r="AG7" s="58">
        <v>0</v>
      </c>
      <c r="AH7" s="58">
        <v>0</v>
      </c>
      <c r="AI7" s="58">
        <v>0</v>
      </c>
      <c r="AJ7" s="58">
        <v>0</v>
      </c>
      <c r="AK7" s="58">
        <v>0</v>
      </c>
      <c r="AL7" s="58">
        <v>0</v>
      </c>
      <c r="AM7" s="58">
        <v>0</v>
      </c>
      <c r="AN7" s="61">
        <v>1000</v>
      </c>
    </row>
    <row r="8" spans="1:40" ht="14.25" x14ac:dyDescent="0.15">
      <c r="A8" s="62" t="s">
        <v>10</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416386</v>
      </c>
      <c r="C9" s="58">
        <v>0</v>
      </c>
      <c r="D9" s="58">
        <v>0</v>
      </c>
      <c r="E9" s="58">
        <v>0</v>
      </c>
      <c r="F9" s="58">
        <v>0</v>
      </c>
      <c r="G9" s="58">
        <v>0</v>
      </c>
      <c r="H9" s="70">
        <v>0</v>
      </c>
      <c r="I9" s="58">
        <v>0</v>
      </c>
      <c r="J9" s="58">
        <v>0</v>
      </c>
      <c r="K9" s="58">
        <v>0</v>
      </c>
      <c r="L9" s="58">
        <v>0</v>
      </c>
      <c r="M9" s="58">
        <v>0</v>
      </c>
      <c r="N9" s="58">
        <v>0</v>
      </c>
      <c r="O9" s="58">
        <v>0</v>
      </c>
      <c r="P9" s="58">
        <v>0</v>
      </c>
      <c r="Q9" s="58">
        <v>0</v>
      </c>
      <c r="R9" s="58">
        <v>45001</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53785</v>
      </c>
      <c r="AJ9" s="58">
        <v>0</v>
      </c>
      <c r="AK9" s="58">
        <v>0</v>
      </c>
      <c r="AL9" s="58">
        <v>0</v>
      </c>
      <c r="AM9" s="58">
        <v>0</v>
      </c>
      <c r="AN9" s="61">
        <v>317600</v>
      </c>
    </row>
    <row r="10" spans="1:40" ht="14.25" x14ac:dyDescent="0.15">
      <c r="A10" s="62" t="s">
        <v>17</v>
      </c>
      <c r="B10" s="57">
        <f t="shared" si="1"/>
        <v>541285</v>
      </c>
      <c r="C10" s="58">
        <v>0</v>
      </c>
      <c r="D10" s="58">
        <v>0</v>
      </c>
      <c r="E10" s="58">
        <v>108750</v>
      </c>
      <c r="F10" s="58">
        <v>0</v>
      </c>
      <c r="G10" s="58">
        <v>0</v>
      </c>
      <c r="H10" s="58">
        <v>0</v>
      </c>
      <c r="I10" s="70">
        <v>0</v>
      </c>
      <c r="J10" s="58">
        <v>0</v>
      </c>
      <c r="K10" s="58">
        <v>0</v>
      </c>
      <c r="L10" s="58">
        <v>0</v>
      </c>
      <c r="M10" s="58">
        <v>0</v>
      </c>
      <c r="N10" s="58">
        <v>111100</v>
      </c>
      <c r="O10" s="58">
        <v>0</v>
      </c>
      <c r="P10" s="58">
        <v>0</v>
      </c>
      <c r="Q10" s="58">
        <v>0</v>
      </c>
      <c r="R10" s="58">
        <v>315544</v>
      </c>
      <c r="S10" s="58">
        <v>0</v>
      </c>
      <c r="T10" s="58">
        <v>0</v>
      </c>
      <c r="U10" s="58">
        <v>0</v>
      </c>
      <c r="V10" s="58">
        <v>0</v>
      </c>
      <c r="W10" s="58">
        <v>0</v>
      </c>
      <c r="X10" s="58">
        <v>0</v>
      </c>
      <c r="Y10" s="58">
        <v>891</v>
      </c>
      <c r="Z10" s="58">
        <v>0</v>
      </c>
      <c r="AA10" s="58">
        <v>0</v>
      </c>
      <c r="AB10" s="58">
        <v>0</v>
      </c>
      <c r="AC10" s="58">
        <v>0</v>
      </c>
      <c r="AD10" s="58">
        <v>0</v>
      </c>
      <c r="AE10" s="58">
        <v>0</v>
      </c>
      <c r="AF10" s="58">
        <v>0</v>
      </c>
      <c r="AG10" s="58">
        <v>0</v>
      </c>
      <c r="AH10" s="58">
        <v>0</v>
      </c>
      <c r="AI10" s="58">
        <v>0</v>
      </c>
      <c r="AJ10" s="58">
        <v>0</v>
      </c>
      <c r="AK10" s="58">
        <v>0</v>
      </c>
      <c r="AL10" s="58">
        <v>0</v>
      </c>
      <c r="AM10" s="58">
        <v>0</v>
      </c>
      <c r="AN10" s="61">
        <v>5000</v>
      </c>
    </row>
    <row r="11" spans="1:40" ht="14.25" x14ac:dyDescent="0.15">
      <c r="A11" s="62" t="s">
        <v>6</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363650</v>
      </c>
      <c r="C15" s="58">
        <v>0</v>
      </c>
      <c r="D15" s="58">
        <v>3000</v>
      </c>
      <c r="E15" s="58">
        <v>0</v>
      </c>
      <c r="F15" s="58">
        <v>1000</v>
      </c>
      <c r="G15" s="58">
        <v>0</v>
      </c>
      <c r="H15" s="58">
        <v>0</v>
      </c>
      <c r="I15" s="58">
        <v>302950</v>
      </c>
      <c r="J15" s="58">
        <v>0</v>
      </c>
      <c r="K15" s="58">
        <v>0</v>
      </c>
      <c r="L15" s="58">
        <v>0</v>
      </c>
      <c r="M15" s="58">
        <v>0</v>
      </c>
      <c r="N15" s="70">
        <v>0</v>
      </c>
      <c r="O15" s="58">
        <v>0</v>
      </c>
      <c r="P15" s="58">
        <v>0</v>
      </c>
      <c r="Q15" s="58">
        <v>0</v>
      </c>
      <c r="R15" s="58">
        <v>5750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61">
        <v>50950</v>
      </c>
    </row>
    <row r="16" spans="1:40" ht="14.25" x14ac:dyDescent="0.15">
      <c r="A16" s="62" t="s">
        <v>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16861</v>
      </c>
      <c r="C18" s="58">
        <v>0</v>
      </c>
      <c r="D18" s="58">
        <v>0</v>
      </c>
      <c r="E18" s="58">
        <v>0</v>
      </c>
      <c r="F18" s="58">
        <v>7396</v>
      </c>
      <c r="G18" s="58">
        <v>8373</v>
      </c>
      <c r="H18" s="58">
        <v>0</v>
      </c>
      <c r="I18" s="58">
        <v>744</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348</v>
      </c>
      <c r="AN18" s="61">
        <v>0</v>
      </c>
    </row>
    <row r="19" spans="1:40" ht="14.25" x14ac:dyDescent="0.15">
      <c r="A19" s="62" t="s">
        <v>14</v>
      </c>
      <c r="B19" s="57">
        <f t="shared" si="1"/>
        <v>594176</v>
      </c>
      <c r="C19" s="58">
        <v>0</v>
      </c>
      <c r="D19" s="58">
        <v>0</v>
      </c>
      <c r="E19" s="58">
        <v>0</v>
      </c>
      <c r="F19" s="58">
        <v>0</v>
      </c>
      <c r="G19" s="58">
        <v>0</v>
      </c>
      <c r="H19" s="58">
        <v>1</v>
      </c>
      <c r="I19" s="58">
        <v>262618</v>
      </c>
      <c r="J19" s="58">
        <v>0</v>
      </c>
      <c r="K19" s="58">
        <v>0</v>
      </c>
      <c r="L19" s="58">
        <v>0</v>
      </c>
      <c r="M19" s="58">
        <v>0</v>
      </c>
      <c r="N19" s="58">
        <v>50000</v>
      </c>
      <c r="O19" s="58">
        <v>0</v>
      </c>
      <c r="P19" s="58">
        <v>0</v>
      </c>
      <c r="Q19" s="58">
        <v>0</v>
      </c>
      <c r="R19" s="70">
        <v>0</v>
      </c>
      <c r="S19" s="58">
        <v>45000</v>
      </c>
      <c r="T19" s="58">
        <v>0</v>
      </c>
      <c r="U19" s="58">
        <v>0</v>
      </c>
      <c r="V19" s="58">
        <v>0</v>
      </c>
      <c r="W19" s="58">
        <v>0</v>
      </c>
      <c r="X19" s="58">
        <v>109301</v>
      </c>
      <c r="Y19" s="58">
        <v>0</v>
      </c>
      <c r="Z19" s="58">
        <v>0</v>
      </c>
      <c r="AA19" s="58">
        <v>0</v>
      </c>
      <c r="AB19" s="58">
        <v>0</v>
      </c>
      <c r="AC19" s="58">
        <v>0</v>
      </c>
      <c r="AD19" s="58">
        <v>0</v>
      </c>
      <c r="AE19" s="58">
        <v>0</v>
      </c>
      <c r="AF19" s="58">
        <v>0</v>
      </c>
      <c r="AG19" s="58">
        <v>0</v>
      </c>
      <c r="AH19" s="58">
        <v>0</v>
      </c>
      <c r="AI19" s="58">
        <v>75250</v>
      </c>
      <c r="AJ19" s="58">
        <v>0</v>
      </c>
      <c r="AK19" s="58">
        <v>0</v>
      </c>
      <c r="AL19" s="58">
        <v>0</v>
      </c>
      <c r="AM19" s="58">
        <v>0</v>
      </c>
      <c r="AN19" s="61">
        <v>52006</v>
      </c>
    </row>
    <row r="20" spans="1:40" ht="14.25" x14ac:dyDescent="0.15">
      <c r="A20" s="63" t="s">
        <v>22</v>
      </c>
      <c r="B20" s="57">
        <f t="shared" si="1"/>
        <v>45001</v>
      </c>
      <c r="C20" s="58">
        <v>0</v>
      </c>
      <c r="D20" s="58">
        <v>45000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1</v>
      </c>
    </row>
    <row r="21" spans="1:40" ht="14.25" x14ac:dyDescent="0.15">
      <c r="A21" s="63" t="s">
        <v>21</v>
      </c>
      <c r="B21" s="57">
        <f t="shared" si="1"/>
        <v>330302</v>
      </c>
      <c r="C21" s="58">
        <v>0</v>
      </c>
      <c r="D21" s="58">
        <v>12403</v>
      </c>
      <c r="E21" s="58">
        <v>0</v>
      </c>
      <c r="F21" s="58">
        <v>217530</v>
      </c>
      <c r="G21" s="58">
        <v>0</v>
      </c>
      <c r="H21" s="58">
        <v>0</v>
      </c>
      <c r="I21" s="58">
        <v>0</v>
      </c>
      <c r="J21" s="58">
        <v>0</v>
      </c>
      <c r="K21" s="58">
        <v>0</v>
      </c>
      <c r="L21" s="58">
        <v>0</v>
      </c>
      <c r="M21" s="58">
        <v>0</v>
      </c>
      <c r="N21" s="58">
        <v>100369</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1168831</v>
      </c>
      <c r="C23" s="58">
        <v>0</v>
      </c>
      <c r="D23" s="58">
        <v>740917</v>
      </c>
      <c r="E23" s="58">
        <v>0</v>
      </c>
      <c r="F23" s="58">
        <v>0</v>
      </c>
      <c r="G23" s="58">
        <v>26011</v>
      </c>
      <c r="H23" s="58">
        <v>0</v>
      </c>
      <c r="I23" s="58">
        <v>0</v>
      </c>
      <c r="J23" s="58">
        <v>0</v>
      </c>
      <c r="K23" s="58">
        <v>0</v>
      </c>
      <c r="L23" s="58">
        <v>0</v>
      </c>
      <c r="M23" s="58">
        <v>0</v>
      </c>
      <c r="N23" s="58">
        <v>76730</v>
      </c>
      <c r="O23" s="58">
        <v>0</v>
      </c>
      <c r="P23" s="58">
        <v>0</v>
      </c>
      <c r="Q23" s="58">
        <v>0</v>
      </c>
      <c r="R23" s="58">
        <v>22118</v>
      </c>
      <c r="S23" s="58">
        <v>0</v>
      </c>
      <c r="T23" s="58">
        <v>98637</v>
      </c>
      <c r="U23" s="58">
        <v>0</v>
      </c>
      <c r="V23" s="70">
        <v>0</v>
      </c>
      <c r="W23" s="58">
        <v>0</v>
      </c>
      <c r="X23" s="58">
        <v>0</v>
      </c>
      <c r="Y23" s="58">
        <v>0</v>
      </c>
      <c r="Z23" s="58">
        <v>0</v>
      </c>
      <c r="AA23" s="58">
        <v>0</v>
      </c>
      <c r="AB23" s="58">
        <v>0</v>
      </c>
      <c r="AC23" s="58">
        <v>0</v>
      </c>
      <c r="AD23" s="58">
        <v>0</v>
      </c>
      <c r="AE23" s="58">
        <v>0</v>
      </c>
      <c r="AF23" s="58">
        <v>0</v>
      </c>
      <c r="AG23" s="58">
        <v>0</v>
      </c>
      <c r="AH23" s="58">
        <v>0</v>
      </c>
      <c r="AI23" s="58">
        <v>120299</v>
      </c>
      <c r="AJ23" s="58">
        <v>59735</v>
      </c>
      <c r="AK23" s="58">
        <v>0</v>
      </c>
      <c r="AL23" s="58">
        <v>0</v>
      </c>
      <c r="AM23" s="58">
        <v>24384</v>
      </c>
      <c r="AN23" s="61">
        <v>0</v>
      </c>
    </row>
    <row r="24" spans="1:40" ht="14.25" x14ac:dyDescent="0.15">
      <c r="A24" s="63" t="s">
        <v>27</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72184</v>
      </c>
      <c r="C25" s="58">
        <v>0</v>
      </c>
      <c r="D25" s="58">
        <v>0</v>
      </c>
      <c r="E25" s="58">
        <v>0</v>
      </c>
      <c r="F25" s="58">
        <v>0</v>
      </c>
      <c r="G25" s="58">
        <v>0</v>
      </c>
      <c r="H25" s="58">
        <v>0</v>
      </c>
      <c r="I25" s="58">
        <v>0</v>
      </c>
      <c r="J25" s="58">
        <v>0</v>
      </c>
      <c r="K25" s="58">
        <v>0</v>
      </c>
      <c r="L25" s="58">
        <v>0</v>
      </c>
      <c r="M25" s="58">
        <v>0</v>
      </c>
      <c r="N25" s="58">
        <v>0</v>
      </c>
      <c r="O25" s="58">
        <v>0</v>
      </c>
      <c r="P25" s="58">
        <v>0</v>
      </c>
      <c r="Q25" s="58">
        <v>27250</v>
      </c>
      <c r="R25" s="58">
        <v>0</v>
      </c>
      <c r="S25" s="58">
        <v>0</v>
      </c>
      <c r="T25" s="58">
        <v>0</v>
      </c>
      <c r="U25" s="58">
        <v>44934</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113541</v>
      </c>
      <c r="C26" s="58">
        <v>0</v>
      </c>
      <c r="D26" s="58">
        <v>0</v>
      </c>
      <c r="E26" s="58">
        <v>0</v>
      </c>
      <c r="F26" s="58">
        <v>113540</v>
      </c>
      <c r="G26" s="58">
        <v>0</v>
      </c>
      <c r="H26" s="58">
        <v>0</v>
      </c>
      <c r="I26" s="58">
        <v>1</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75000</v>
      </c>
      <c r="C27" s="58">
        <v>0</v>
      </c>
      <c r="D27" s="58">
        <v>0</v>
      </c>
      <c r="E27" s="58">
        <v>0</v>
      </c>
      <c r="F27" s="58">
        <v>75000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3238322</v>
      </c>
      <c r="C31" s="58">
        <v>0</v>
      </c>
      <c r="D31" s="58">
        <v>0</v>
      </c>
      <c r="E31" s="58">
        <v>0</v>
      </c>
      <c r="F31" s="58">
        <v>0</v>
      </c>
      <c r="G31" s="58">
        <v>0</v>
      </c>
      <c r="H31" s="58">
        <v>0</v>
      </c>
      <c r="I31" s="58">
        <v>52874</v>
      </c>
      <c r="J31" s="58">
        <v>0</v>
      </c>
      <c r="K31" s="58">
        <v>0</v>
      </c>
      <c r="L31" s="58">
        <v>0</v>
      </c>
      <c r="M31" s="58">
        <v>0</v>
      </c>
      <c r="N31" s="58">
        <v>650109</v>
      </c>
      <c r="O31" s="58">
        <v>0</v>
      </c>
      <c r="P31" s="58">
        <v>130470</v>
      </c>
      <c r="Q31" s="58">
        <v>0</v>
      </c>
      <c r="R31" s="58">
        <v>43006</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2361863</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1"/>
        <v>54305</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54305</v>
      </c>
    </row>
    <row r="37" spans="1:40" ht="14.25" x14ac:dyDescent="0.15">
      <c r="A37" s="65" t="s">
        <v>37</v>
      </c>
      <c r="B37" s="57">
        <f t="shared" si="1"/>
        <v>59735</v>
      </c>
      <c r="C37" s="58">
        <v>0</v>
      </c>
      <c r="D37" s="58">
        <v>0</v>
      </c>
      <c r="E37" s="58">
        <v>0</v>
      </c>
      <c r="F37" s="58">
        <v>59735</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1"/>
        <v>568469</v>
      </c>
      <c r="C39" s="58">
        <v>0</v>
      </c>
      <c r="D39" s="58">
        <v>29641</v>
      </c>
      <c r="E39" s="58">
        <v>0</v>
      </c>
      <c r="F39" s="58">
        <v>0</v>
      </c>
      <c r="G39" s="58">
        <v>0</v>
      </c>
      <c r="H39" s="58">
        <v>45911</v>
      </c>
      <c r="I39" s="58">
        <v>0</v>
      </c>
      <c r="J39" s="58">
        <v>0</v>
      </c>
      <c r="K39" s="58">
        <v>0</v>
      </c>
      <c r="L39" s="58">
        <v>0</v>
      </c>
      <c r="M39" s="58">
        <v>0</v>
      </c>
      <c r="N39" s="58">
        <v>240000</v>
      </c>
      <c r="O39" s="58">
        <v>0</v>
      </c>
      <c r="P39" s="58">
        <v>0</v>
      </c>
      <c r="Q39" s="58">
        <v>0</v>
      </c>
      <c r="R39" s="58">
        <v>98338</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60000</v>
      </c>
      <c r="AJ39" s="58">
        <v>0</v>
      </c>
      <c r="AK39" s="58">
        <v>0</v>
      </c>
      <c r="AL39" s="70">
        <v>0</v>
      </c>
      <c r="AM39" s="58">
        <v>0</v>
      </c>
      <c r="AN39" s="61">
        <v>94579</v>
      </c>
    </row>
    <row r="40" spans="1:40" ht="14.25" x14ac:dyDescent="0.15">
      <c r="A40" s="65" t="s">
        <v>34</v>
      </c>
      <c r="B40" s="57">
        <f t="shared" si="1"/>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 t="shared" si="1"/>
        <v>1385986</v>
      </c>
      <c r="C41" s="68">
        <v>0</v>
      </c>
      <c r="D41" s="68">
        <v>0</v>
      </c>
      <c r="E41" s="68">
        <v>0</v>
      </c>
      <c r="F41" s="68">
        <v>50000</v>
      </c>
      <c r="G41" s="68">
        <v>0</v>
      </c>
      <c r="H41" s="68">
        <v>4299</v>
      </c>
      <c r="I41" s="68">
        <v>101050</v>
      </c>
      <c r="J41" s="68">
        <v>0</v>
      </c>
      <c r="K41" s="68">
        <v>0</v>
      </c>
      <c r="L41" s="68">
        <v>0</v>
      </c>
      <c r="M41" s="68">
        <v>0</v>
      </c>
      <c r="N41" s="68">
        <v>63800</v>
      </c>
      <c r="O41" s="68">
        <v>0</v>
      </c>
      <c r="P41" s="68">
        <v>900</v>
      </c>
      <c r="Q41" s="68">
        <v>0</v>
      </c>
      <c r="R41" s="68">
        <v>667156</v>
      </c>
      <c r="S41" s="68">
        <v>1</v>
      </c>
      <c r="T41" s="68">
        <v>0</v>
      </c>
      <c r="U41" s="68">
        <v>0</v>
      </c>
      <c r="V41" s="68">
        <v>0</v>
      </c>
      <c r="W41" s="68">
        <v>0</v>
      </c>
      <c r="X41" s="68">
        <v>0</v>
      </c>
      <c r="Y41" s="68">
        <v>0</v>
      </c>
      <c r="Z41" s="68">
        <v>80174</v>
      </c>
      <c r="AA41" s="68">
        <v>0</v>
      </c>
      <c r="AB41" s="68">
        <v>0</v>
      </c>
      <c r="AC41" s="68">
        <v>0</v>
      </c>
      <c r="AD41" s="68">
        <v>0</v>
      </c>
      <c r="AE41" s="68">
        <v>0</v>
      </c>
      <c r="AF41" s="68">
        <v>0</v>
      </c>
      <c r="AG41" s="68">
        <v>0</v>
      </c>
      <c r="AH41" s="68">
        <v>0</v>
      </c>
      <c r="AI41" s="68">
        <v>418606</v>
      </c>
      <c r="AJ41" s="68">
        <v>0</v>
      </c>
      <c r="AK41" s="68">
        <v>0</v>
      </c>
      <c r="AL41" s="68">
        <v>0</v>
      </c>
      <c r="AM41" s="68">
        <v>0</v>
      </c>
      <c r="AN41" s="74">
        <v>0</v>
      </c>
    </row>
    <row r="42" spans="1:40" x14ac:dyDescent="0.15">
      <c r="B42" s="169">
        <f>SUM(B4:B41)</f>
        <v>9338519</v>
      </c>
    </row>
    <row r="43" spans="1:40" x14ac:dyDescent="0.15">
      <c r="C43" s="7" t="s">
        <v>68</v>
      </c>
    </row>
    <row r="44" spans="1:40" x14ac:dyDescent="0.15">
      <c r="C44" s="7" t="s">
        <v>63</v>
      </c>
    </row>
  </sheetData>
  <phoneticPr fontId="3"/>
  <hyperlinks>
    <hyperlink ref="A1" location="Guidance!A1" display="Guidance sheet (link)" xr:uid="{00000000-0004-0000-1D00-000000000000}"/>
  </hyperlinks>
  <pageMargins left="0.47244094488188981" right="0.39370078740157483" top="0.47244094488188981" bottom="0.47244094488188981" header="0.19685039370078741" footer="0.23622047244094491"/>
  <pageSetup paperSize="8" scale="80"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8"/>
  <dimension ref="A1:AN44"/>
  <sheetViews>
    <sheetView zoomScale="80" zoomScaleNormal="80" workbookViewId="0">
      <pane xSplit="2" ySplit="3" topLeftCell="C4" activePane="bottomRight" state="frozen"/>
      <selection activeCell="B32" sqref="B32"/>
      <selection pane="topRight" activeCell="B32" sqref="B32"/>
      <selection pane="bottomLeft" activeCell="B32" sqref="B32"/>
      <selection pane="bottomRight"/>
    </sheetView>
  </sheetViews>
  <sheetFormatPr defaultColWidth="9" defaultRowHeight="15" x14ac:dyDescent="0.15"/>
  <cols>
    <col min="1" max="1" width="15" style="10" customWidth="1"/>
    <col min="2" max="2" width="13.375" style="6" customWidth="1"/>
    <col min="3" max="3" width="11.625" style="6" customWidth="1"/>
    <col min="4" max="40" width="11.625" style="7" customWidth="1"/>
    <col min="41" max="41" width="9" style="7" customWidth="1"/>
    <col min="42" max="16384" width="9" style="7"/>
  </cols>
  <sheetData>
    <row r="1" spans="1:40" ht="26.25" x14ac:dyDescent="0.15">
      <c r="A1" s="87" t="s">
        <v>236</v>
      </c>
      <c r="B1" s="87"/>
      <c r="C1" s="89" t="s">
        <v>256</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 t="shared" ref="C3:AN3" si="0">SUM(C4:C41)</f>
        <v>0</v>
      </c>
      <c r="D3" s="56">
        <f t="shared" si="0"/>
        <v>1941965</v>
      </c>
      <c r="E3" s="56">
        <f t="shared" si="0"/>
        <v>657747</v>
      </c>
      <c r="F3" s="56">
        <f t="shared" si="0"/>
        <v>5344875</v>
      </c>
      <c r="G3" s="56">
        <f t="shared" si="0"/>
        <v>605544</v>
      </c>
      <c r="H3" s="56">
        <f t="shared" si="0"/>
        <v>4730101</v>
      </c>
      <c r="I3" s="56">
        <f t="shared" si="0"/>
        <v>6969297</v>
      </c>
      <c r="J3" s="56">
        <f t="shared" si="0"/>
        <v>21342</v>
      </c>
      <c r="K3" s="56">
        <f t="shared" si="0"/>
        <v>722440</v>
      </c>
      <c r="L3" s="56">
        <f t="shared" si="0"/>
        <v>1340006</v>
      </c>
      <c r="M3" s="56">
        <f t="shared" si="0"/>
        <v>24138</v>
      </c>
      <c r="N3" s="56">
        <f t="shared" si="0"/>
        <v>7224084</v>
      </c>
      <c r="O3" s="56">
        <f t="shared" si="0"/>
        <v>5000</v>
      </c>
      <c r="P3" s="56">
        <f t="shared" si="0"/>
        <v>2411773</v>
      </c>
      <c r="Q3" s="56">
        <f t="shared" si="0"/>
        <v>504364</v>
      </c>
      <c r="R3" s="56">
        <f t="shared" si="0"/>
        <v>16586606</v>
      </c>
      <c r="S3" s="56">
        <f t="shared" si="0"/>
        <v>219024</v>
      </c>
      <c r="T3" s="56">
        <f t="shared" si="0"/>
        <v>1184040</v>
      </c>
      <c r="U3" s="56">
        <f t="shared" si="0"/>
        <v>127983</v>
      </c>
      <c r="V3" s="56">
        <f t="shared" si="0"/>
        <v>746030</v>
      </c>
      <c r="W3" s="56">
        <f t="shared" si="0"/>
        <v>9215</v>
      </c>
      <c r="X3" s="56">
        <f t="shared" si="0"/>
        <v>973979</v>
      </c>
      <c r="Y3" s="56">
        <f t="shared" si="0"/>
        <v>2244534</v>
      </c>
      <c r="Z3" s="56">
        <f t="shared" si="0"/>
        <v>667312</v>
      </c>
      <c r="AA3" s="56">
        <f t="shared" si="0"/>
        <v>18596</v>
      </c>
      <c r="AB3" s="56">
        <f t="shared" si="0"/>
        <v>315610</v>
      </c>
      <c r="AC3" s="56">
        <f t="shared" si="0"/>
        <v>0</v>
      </c>
      <c r="AD3" s="56">
        <f t="shared" si="0"/>
        <v>237107</v>
      </c>
      <c r="AE3" s="56">
        <f t="shared" si="0"/>
        <v>0</v>
      </c>
      <c r="AF3" s="56">
        <f t="shared" si="0"/>
        <v>0</v>
      </c>
      <c r="AG3" s="56">
        <f t="shared" si="0"/>
        <v>0</v>
      </c>
      <c r="AH3" s="56">
        <f t="shared" si="0"/>
        <v>0</v>
      </c>
      <c r="AI3" s="56">
        <f t="shared" si="0"/>
        <v>2046575</v>
      </c>
      <c r="AJ3" s="56">
        <f t="shared" si="0"/>
        <v>1210121</v>
      </c>
      <c r="AK3" s="56">
        <f t="shared" si="0"/>
        <v>0</v>
      </c>
      <c r="AL3" s="56">
        <f t="shared" si="0"/>
        <v>20000</v>
      </c>
      <c r="AM3" s="56">
        <f t="shared" si="0"/>
        <v>403945</v>
      </c>
      <c r="AN3" s="59">
        <f t="shared" si="0"/>
        <v>13831338</v>
      </c>
    </row>
    <row r="4" spans="1:40" s="6" customFormat="1" x14ac:dyDescent="0.15">
      <c r="A4" s="60" t="s">
        <v>264</v>
      </c>
      <c r="B4" s="57">
        <f t="shared" ref="B4:B41" si="1">SUM(C4:AN4)</f>
        <v>0</v>
      </c>
      <c r="C4" s="70">
        <v>0</v>
      </c>
      <c r="D4" s="58">
        <v>0</v>
      </c>
      <c r="E4" s="58">
        <v>0</v>
      </c>
      <c r="F4" s="58">
        <v>0</v>
      </c>
      <c r="G4" s="58">
        <v>0</v>
      </c>
      <c r="H4" s="58">
        <v>0</v>
      </c>
      <c r="I4" s="58">
        <v>0</v>
      </c>
      <c r="J4" s="58">
        <v>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si="1"/>
        <v>975514</v>
      </c>
      <c r="C5" s="58">
        <v>0</v>
      </c>
      <c r="D5" s="70">
        <v>0</v>
      </c>
      <c r="E5" s="58">
        <v>46999</v>
      </c>
      <c r="F5" s="58">
        <v>1766</v>
      </c>
      <c r="G5" s="58">
        <v>1880</v>
      </c>
      <c r="H5" s="58">
        <v>46089</v>
      </c>
      <c r="I5" s="58">
        <v>0</v>
      </c>
      <c r="J5" s="58">
        <v>0</v>
      </c>
      <c r="K5" s="58">
        <v>0</v>
      </c>
      <c r="L5" s="58">
        <v>2158</v>
      </c>
      <c r="M5" s="58">
        <v>0</v>
      </c>
      <c r="N5" s="58">
        <v>165055</v>
      </c>
      <c r="O5" s="58">
        <v>0</v>
      </c>
      <c r="P5" s="58">
        <v>0</v>
      </c>
      <c r="Q5" s="58">
        <v>476</v>
      </c>
      <c r="R5" s="58">
        <v>667493</v>
      </c>
      <c r="S5" s="58">
        <v>0</v>
      </c>
      <c r="T5" s="58">
        <v>3031</v>
      </c>
      <c r="U5" s="58">
        <v>0</v>
      </c>
      <c r="V5" s="58">
        <v>10983</v>
      </c>
      <c r="W5" s="58">
        <v>0</v>
      </c>
      <c r="X5" s="58">
        <v>0</v>
      </c>
      <c r="Y5" s="58">
        <v>12357</v>
      </c>
      <c r="Z5" s="58">
        <v>10655</v>
      </c>
      <c r="AA5" s="58">
        <v>3892</v>
      </c>
      <c r="AB5" s="58">
        <v>1011</v>
      </c>
      <c r="AC5" s="58">
        <v>0</v>
      </c>
      <c r="AD5" s="58">
        <v>0</v>
      </c>
      <c r="AE5" s="58">
        <v>0</v>
      </c>
      <c r="AF5" s="58">
        <v>0</v>
      </c>
      <c r="AG5" s="58">
        <v>0</v>
      </c>
      <c r="AH5" s="58">
        <v>0</v>
      </c>
      <c r="AI5" s="58">
        <v>0</v>
      </c>
      <c r="AJ5" s="58">
        <v>0</v>
      </c>
      <c r="AK5" s="58">
        <v>0</v>
      </c>
      <c r="AL5" s="58">
        <v>0</v>
      </c>
      <c r="AM5" s="58">
        <v>1669</v>
      </c>
      <c r="AN5" s="61">
        <v>0</v>
      </c>
    </row>
    <row r="6" spans="1:40" ht="14.25" x14ac:dyDescent="0.15">
      <c r="A6" s="62" t="s">
        <v>13</v>
      </c>
      <c r="B6" s="57">
        <f t="shared" si="1"/>
        <v>456293</v>
      </c>
      <c r="C6" s="58">
        <v>0</v>
      </c>
      <c r="D6" s="58">
        <v>0</v>
      </c>
      <c r="E6" s="70">
        <v>0</v>
      </c>
      <c r="F6" s="58">
        <v>0</v>
      </c>
      <c r="G6" s="58">
        <v>0</v>
      </c>
      <c r="H6" s="58">
        <v>0</v>
      </c>
      <c r="I6" s="58">
        <v>0</v>
      </c>
      <c r="J6" s="58">
        <v>0</v>
      </c>
      <c r="K6" s="58">
        <v>0</v>
      </c>
      <c r="L6" s="58">
        <v>0</v>
      </c>
      <c r="M6" s="58">
        <v>0</v>
      </c>
      <c r="N6" s="58">
        <v>0</v>
      </c>
      <c r="O6" s="58">
        <v>0</v>
      </c>
      <c r="P6" s="58">
        <v>0</v>
      </c>
      <c r="Q6" s="58">
        <v>0</v>
      </c>
      <c r="R6" s="58">
        <v>150000</v>
      </c>
      <c r="S6" s="58">
        <v>0</v>
      </c>
      <c r="T6" s="58">
        <v>0</v>
      </c>
      <c r="U6" s="58">
        <v>0</v>
      </c>
      <c r="V6" s="58">
        <v>89000</v>
      </c>
      <c r="W6" s="58">
        <v>0</v>
      </c>
      <c r="X6" s="58">
        <v>0</v>
      </c>
      <c r="Y6" s="58">
        <v>0</v>
      </c>
      <c r="Z6" s="58">
        <v>217293</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1376603</v>
      </c>
      <c r="C7" s="58">
        <v>0</v>
      </c>
      <c r="D7" s="58">
        <v>0</v>
      </c>
      <c r="E7" s="58">
        <v>0</v>
      </c>
      <c r="F7" s="70">
        <v>0</v>
      </c>
      <c r="G7" s="58">
        <v>0</v>
      </c>
      <c r="H7" s="58">
        <v>100485</v>
      </c>
      <c r="I7" s="58">
        <v>0</v>
      </c>
      <c r="J7" s="58">
        <v>0</v>
      </c>
      <c r="K7" s="58">
        <v>0</v>
      </c>
      <c r="L7" s="58">
        <v>50000</v>
      </c>
      <c r="M7" s="58">
        <v>0</v>
      </c>
      <c r="N7" s="58">
        <v>369971</v>
      </c>
      <c r="O7" s="58">
        <v>0</v>
      </c>
      <c r="P7" s="58">
        <v>0</v>
      </c>
      <c r="Q7" s="58">
        <v>0</v>
      </c>
      <c r="R7" s="58">
        <v>217046</v>
      </c>
      <c r="S7" s="58">
        <v>0</v>
      </c>
      <c r="T7" s="58">
        <v>29982</v>
      </c>
      <c r="U7" s="58">
        <v>0</v>
      </c>
      <c r="V7" s="58">
        <v>0</v>
      </c>
      <c r="W7" s="58">
        <v>0</v>
      </c>
      <c r="X7" s="58">
        <v>0</v>
      </c>
      <c r="Y7" s="58">
        <v>257544</v>
      </c>
      <c r="Z7" s="58">
        <v>240068</v>
      </c>
      <c r="AA7" s="58">
        <v>14704</v>
      </c>
      <c r="AB7" s="58">
        <v>43000</v>
      </c>
      <c r="AC7" s="58">
        <v>0</v>
      </c>
      <c r="AD7" s="58">
        <v>0</v>
      </c>
      <c r="AE7" s="58">
        <v>0</v>
      </c>
      <c r="AF7" s="58">
        <v>0</v>
      </c>
      <c r="AG7" s="58">
        <v>0</v>
      </c>
      <c r="AH7" s="58">
        <v>0</v>
      </c>
      <c r="AI7" s="58">
        <v>0</v>
      </c>
      <c r="AJ7" s="58">
        <v>0</v>
      </c>
      <c r="AK7" s="58">
        <v>0</v>
      </c>
      <c r="AL7" s="58">
        <v>0</v>
      </c>
      <c r="AM7" s="58">
        <v>0</v>
      </c>
      <c r="AN7" s="61">
        <v>53803</v>
      </c>
    </row>
    <row r="8" spans="1:40" ht="14.25" x14ac:dyDescent="0.15">
      <c r="A8" s="62" t="s">
        <v>10</v>
      </c>
      <c r="B8" s="57">
        <f t="shared" si="1"/>
        <v>148378</v>
      </c>
      <c r="C8" s="58">
        <v>0</v>
      </c>
      <c r="D8" s="58">
        <v>0</v>
      </c>
      <c r="E8" s="58">
        <v>0</v>
      </c>
      <c r="F8" s="58">
        <v>0</v>
      </c>
      <c r="G8" s="70">
        <v>0</v>
      </c>
      <c r="H8" s="58">
        <v>7190</v>
      </c>
      <c r="I8" s="58">
        <v>0</v>
      </c>
      <c r="J8" s="58">
        <v>0</v>
      </c>
      <c r="K8" s="58">
        <v>0</v>
      </c>
      <c r="L8" s="58">
        <v>0</v>
      </c>
      <c r="M8" s="58">
        <v>0</v>
      </c>
      <c r="N8" s="58">
        <v>56988</v>
      </c>
      <c r="O8" s="58">
        <v>0</v>
      </c>
      <c r="P8" s="58">
        <v>0</v>
      </c>
      <c r="Q8" s="58">
        <v>0</v>
      </c>
      <c r="R8" s="58">
        <v>84200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5058006</v>
      </c>
      <c r="C9" s="58">
        <v>0</v>
      </c>
      <c r="D9" s="58">
        <v>0</v>
      </c>
      <c r="E9" s="58">
        <v>1</v>
      </c>
      <c r="F9" s="58">
        <v>47818</v>
      </c>
      <c r="G9" s="58">
        <v>0</v>
      </c>
      <c r="H9" s="70">
        <v>0</v>
      </c>
      <c r="I9" s="58">
        <v>535000</v>
      </c>
      <c r="J9" s="58">
        <v>0</v>
      </c>
      <c r="K9" s="58">
        <v>0</v>
      </c>
      <c r="L9" s="58">
        <v>0</v>
      </c>
      <c r="M9" s="58">
        <v>0</v>
      </c>
      <c r="N9" s="58">
        <v>659268</v>
      </c>
      <c r="O9" s="58">
        <v>5000</v>
      </c>
      <c r="P9" s="58">
        <v>1022101</v>
      </c>
      <c r="Q9" s="58">
        <v>0</v>
      </c>
      <c r="R9" s="58">
        <v>1437822</v>
      </c>
      <c r="S9" s="58">
        <v>0</v>
      </c>
      <c r="T9" s="58">
        <v>50000</v>
      </c>
      <c r="U9" s="58">
        <v>0</v>
      </c>
      <c r="V9" s="58">
        <v>8000</v>
      </c>
      <c r="W9" s="58">
        <v>0</v>
      </c>
      <c r="X9" s="58">
        <v>62200</v>
      </c>
      <c r="Y9" s="58">
        <v>774000</v>
      </c>
      <c r="Z9" s="58">
        <v>0</v>
      </c>
      <c r="AA9" s="58">
        <v>0</v>
      </c>
      <c r="AB9" s="58">
        <v>0</v>
      </c>
      <c r="AC9" s="58">
        <v>0</v>
      </c>
      <c r="AD9" s="58">
        <v>0</v>
      </c>
      <c r="AE9" s="58">
        <v>0</v>
      </c>
      <c r="AF9" s="58">
        <v>0</v>
      </c>
      <c r="AG9" s="58">
        <v>0</v>
      </c>
      <c r="AH9" s="58">
        <v>0</v>
      </c>
      <c r="AI9" s="58">
        <v>86651</v>
      </c>
      <c r="AJ9" s="58">
        <v>0</v>
      </c>
      <c r="AK9" s="58">
        <v>0</v>
      </c>
      <c r="AL9" s="58">
        <v>0</v>
      </c>
      <c r="AM9" s="58">
        <v>0</v>
      </c>
      <c r="AN9" s="61">
        <v>370145</v>
      </c>
    </row>
    <row r="10" spans="1:40" ht="14.25" x14ac:dyDescent="0.15">
      <c r="A10" s="62" t="s">
        <v>17</v>
      </c>
      <c r="B10" s="57">
        <f t="shared" si="1"/>
        <v>4600190</v>
      </c>
      <c r="C10" s="58">
        <v>0</v>
      </c>
      <c r="D10" s="58">
        <v>0</v>
      </c>
      <c r="E10" s="58">
        <v>155000</v>
      </c>
      <c r="F10" s="58">
        <v>100000</v>
      </c>
      <c r="G10" s="58">
        <v>50674</v>
      </c>
      <c r="H10" s="58">
        <v>332200</v>
      </c>
      <c r="I10" s="70">
        <v>0</v>
      </c>
      <c r="J10" s="58">
        <v>0</v>
      </c>
      <c r="K10" s="58">
        <v>0</v>
      </c>
      <c r="L10" s="58">
        <v>8501</v>
      </c>
      <c r="M10" s="58">
        <v>0</v>
      </c>
      <c r="N10" s="58">
        <v>386897</v>
      </c>
      <c r="O10" s="58">
        <v>0</v>
      </c>
      <c r="P10" s="58">
        <v>0</v>
      </c>
      <c r="Q10" s="58">
        <v>0</v>
      </c>
      <c r="R10" s="58">
        <v>2521115</v>
      </c>
      <c r="S10" s="58">
        <v>0</v>
      </c>
      <c r="T10" s="58">
        <v>0</v>
      </c>
      <c r="U10" s="58">
        <v>0</v>
      </c>
      <c r="V10" s="58">
        <v>588580</v>
      </c>
      <c r="W10" s="58">
        <v>0</v>
      </c>
      <c r="X10" s="58">
        <v>0</v>
      </c>
      <c r="Y10" s="58">
        <v>164679</v>
      </c>
      <c r="Z10" s="58">
        <v>0</v>
      </c>
      <c r="AA10" s="58">
        <v>0</v>
      </c>
      <c r="AB10" s="58">
        <v>156599</v>
      </c>
      <c r="AC10" s="58">
        <v>0</v>
      </c>
      <c r="AD10" s="58">
        <v>0</v>
      </c>
      <c r="AE10" s="58">
        <v>0</v>
      </c>
      <c r="AF10" s="58">
        <v>0</v>
      </c>
      <c r="AG10" s="58">
        <v>0</v>
      </c>
      <c r="AH10" s="58">
        <v>0</v>
      </c>
      <c r="AI10" s="58">
        <v>0</v>
      </c>
      <c r="AJ10" s="58">
        <v>0</v>
      </c>
      <c r="AK10" s="58">
        <v>0</v>
      </c>
      <c r="AL10" s="58">
        <v>0</v>
      </c>
      <c r="AM10" s="58">
        <v>0</v>
      </c>
      <c r="AN10" s="61">
        <v>135945</v>
      </c>
    </row>
    <row r="11" spans="1:40" ht="14.25" x14ac:dyDescent="0.15">
      <c r="A11" s="62" t="s">
        <v>6</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1050000</v>
      </c>
      <c r="C13" s="58">
        <v>0</v>
      </c>
      <c r="D13" s="58">
        <v>0</v>
      </c>
      <c r="E13" s="58">
        <v>0</v>
      </c>
      <c r="F13" s="58">
        <v>50000</v>
      </c>
      <c r="G13" s="58">
        <v>0</v>
      </c>
      <c r="H13" s="58">
        <v>900000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100000</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4490544</v>
      </c>
      <c r="C15" s="58">
        <v>0</v>
      </c>
      <c r="D15" s="58">
        <v>40000</v>
      </c>
      <c r="E15" s="58">
        <v>32155</v>
      </c>
      <c r="F15" s="58">
        <v>151454</v>
      </c>
      <c r="G15" s="58">
        <v>169876</v>
      </c>
      <c r="H15" s="58">
        <v>315000</v>
      </c>
      <c r="I15" s="58">
        <v>1069369</v>
      </c>
      <c r="J15" s="58">
        <v>0</v>
      </c>
      <c r="K15" s="58">
        <v>7440</v>
      </c>
      <c r="L15" s="58">
        <v>0</v>
      </c>
      <c r="M15" s="58">
        <v>24138</v>
      </c>
      <c r="N15" s="70">
        <v>0</v>
      </c>
      <c r="O15" s="58">
        <v>0</v>
      </c>
      <c r="P15" s="58">
        <v>8082</v>
      </c>
      <c r="Q15" s="58">
        <v>1823</v>
      </c>
      <c r="R15" s="58">
        <v>1773516</v>
      </c>
      <c r="S15" s="58">
        <v>0</v>
      </c>
      <c r="T15" s="58">
        <v>0</v>
      </c>
      <c r="U15" s="58">
        <v>0</v>
      </c>
      <c r="V15" s="58">
        <v>0</v>
      </c>
      <c r="W15" s="58">
        <v>9215</v>
      </c>
      <c r="X15" s="58">
        <v>389000</v>
      </c>
      <c r="Y15" s="58">
        <v>20800</v>
      </c>
      <c r="Z15" s="58">
        <v>0</v>
      </c>
      <c r="AA15" s="58">
        <v>0</v>
      </c>
      <c r="AB15" s="58">
        <v>110000</v>
      </c>
      <c r="AC15" s="58">
        <v>0</v>
      </c>
      <c r="AD15" s="58">
        <v>0</v>
      </c>
      <c r="AE15" s="58">
        <v>0</v>
      </c>
      <c r="AF15" s="58">
        <v>0</v>
      </c>
      <c r="AG15" s="58">
        <v>0</v>
      </c>
      <c r="AH15" s="58">
        <v>0</v>
      </c>
      <c r="AI15" s="58">
        <v>0</v>
      </c>
      <c r="AJ15" s="58">
        <v>0</v>
      </c>
      <c r="AK15" s="58">
        <v>0</v>
      </c>
      <c r="AL15" s="58">
        <v>0</v>
      </c>
      <c r="AM15" s="58">
        <v>0</v>
      </c>
      <c r="AN15" s="61">
        <v>368676</v>
      </c>
    </row>
    <row r="16" spans="1:40" ht="14.25" x14ac:dyDescent="0.15">
      <c r="A16" s="62" t="s">
        <v>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647359</v>
      </c>
      <c r="C17" s="58">
        <v>0</v>
      </c>
      <c r="D17" s="58">
        <v>0</v>
      </c>
      <c r="E17" s="58">
        <v>0</v>
      </c>
      <c r="F17" s="58">
        <v>0</v>
      </c>
      <c r="G17" s="58">
        <v>0</v>
      </c>
      <c r="H17" s="58">
        <v>434500</v>
      </c>
      <c r="I17" s="58">
        <v>0</v>
      </c>
      <c r="J17" s="58">
        <v>0</v>
      </c>
      <c r="K17" s="58">
        <v>0</v>
      </c>
      <c r="L17" s="58">
        <v>0</v>
      </c>
      <c r="M17" s="58">
        <v>0</v>
      </c>
      <c r="N17" s="58">
        <v>8082</v>
      </c>
      <c r="O17" s="58">
        <v>0</v>
      </c>
      <c r="P17" s="70">
        <v>0</v>
      </c>
      <c r="Q17" s="58">
        <v>0</v>
      </c>
      <c r="R17" s="58">
        <v>204776</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1</v>
      </c>
    </row>
    <row r="18" spans="1:40" ht="14.25" x14ac:dyDescent="0.15">
      <c r="A18" s="62" t="s">
        <v>9</v>
      </c>
      <c r="B18" s="57">
        <f t="shared" si="1"/>
        <v>368905</v>
      </c>
      <c r="C18" s="58">
        <v>0</v>
      </c>
      <c r="D18" s="58">
        <v>0</v>
      </c>
      <c r="E18" s="58">
        <v>0</v>
      </c>
      <c r="F18" s="58">
        <v>84182</v>
      </c>
      <c r="G18" s="58">
        <v>143091</v>
      </c>
      <c r="H18" s="58">
        <v>0</v>
      </c>
      <c r="I18" s="58">
        <v>114832</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26800</v>
      </c>
      <c r="AN18" s="61">
        <v>0</v>
      </c>
    </row>
    <row r="19" spans="1:40" ht="14.25" x14ac:dyDescent="0.15">
      <c r="A19" s="62" t="s">
        <v>14</v>
      </c>
      <c r="B19" s="57">
        <f t="shared" si="1"/>
        <v>13332424</v>
      </c>
      <c r="C19" s="58">
        <v>0</v>
      </c>
      <c r="D19" s="58">
        <v>280000</v>
      </c>
      <c r="E19" s="58">
        <v>306293</v>
      </c>
      <c r="F19" s="58">
        <v>472243</v>
      </c>
      <c r="G19" s="58">
        <v>169200</v>
      </c>
      <c r="H19" s="58">
        <v>1474373</v>
      </c>
      <c r="I19" s="58">
        <v>4698558</v>
      </c>
      <c r="J19" s="58">
        <v>21342</v>
      </c>
      <c r="K19" s="58">
        <v>715000</v>
      </c>
      <c r="L19" s="58">
        <v>1079347</v>
      </c>
      <c r="M19" s="58">
        <v>0</v>
      </c>
      <c r="N19" s="58">
        <v>689068</v>
      </c>
      <c r="O19" s="58">
        <v>0</v>
      </c>
      <c r="P19" s="58">
        <v>1231235</v>
      </c>
      <c r="Q19" s="58">
        <v>325186</v>
      </c>
      <c r="R19" s="70">
        <v>0</v>
      </c>
      <c r="S19" s="58">
        <v>100000</v>
      </c>
      <c r="T19" s="58">
        <v>1061542</v>
      </c>
      <c r="U19" s="58">
        <v>0</v>
      </c>
      <c r="V19" s="58">
        <v>0</v>
      </c>
      <c r="W19" s="58">
        <v>0</v>
      </c>
      <c r="X19" s="58">
        <v>23317</v>
      </c>
      <c r="Y19" s="58">
        <v>252153</v>
      </c>
      <c r="Z19" s="58">
        <v>0</v>
      </c>
      <c r="AA19" s="58">
        <v>0</v>
      </c>
      <c r="AB19" s="58">
        <v>5000</v>
      </c>
      <c r="AC19" s="58">
        <v>0</v>
      </c>
      <c r="AD19" s="58">
        <v>0</v>
      </c>
      <c r="AE19" s="58">
        <v>0</v>
      </c>
      <c r="AF19" s="58">
        <v>0</v>
      </c>
      <c r="AG19" s="58">
        <v>0</v>
      </c>
      <c r="AH19" s="58">
        <v>0</v>
      </c>
      <c r="AI19" s="58">
        <v>0</v>
      </c>
      <c r="AJ19" s="58">
        <v>0</v>
      </c>
      <c r="AK19" s="58">
        <v>0</v>
      </c>
      <c r="AL19" s="58">
        <v>0</v>
      </c>
      <c r="AM19" s="58">
        <v>248567</v>
      </c>
      <c r="AN19" s="61">
        <v>180000</v>
      </c>
    </row>
    <row r="20" spans="1:40" ht="14.25" x14ac:dyDescent="0.15">
      <c r="A20" s="63" t="s">
        <v>22</v>
      </c>
      <c r="B20" s="57">
        <f t="shared" si="1"/>
        <v>3312032</v>
      </c>
      <c r="C20" s="58">
        <v>0</v>
      </c>
      <c r="D20" s="58">
        <v>100000</v>
      </c>
      <c r="E20" s="58">
        <v>0</v>
      </c>
      <c r="F20" s="58">
        <v>1520382</v>
      </c>
      <c r="G20" s="58">
        <v>70823</v>
      </c>
      <c r="H20" s="58">
        <v>44268</v>
      </c>
      <c r="I20" s="58">
        <v>22134</v>
      </c>
      <c r="J20" s="58">
        <v>0</v>
      </c>
      <c r="K20" s="58">
        <v>0</v>
      </c>
      <c r="L20" s="58">
        <v>0</v>
      </c>
      <c r="M20" s="58">
        <v>0</v>
      </c>
      <c r="N20" s="58">
        <v>816313</v>
      </c>
      <c r="O20" s="58">
        <v>0</v>
      </c>
      <c r="P20" s="58">
        <v>0</v>
      </c>
      <c r="Q20" s="58">
        <v>44260</v>
      </c>
      <c r="R20" s="58">
        <v>83989</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499209</v>
      </c>
      <c r="AJ20" s="58">
        <v>0</v>
      </c>
      <c r="AK20" s="58">
        <v>0</v>
      </c>
      <c r="AL20" s="58">
        <v>0</v>
      </c>
      <c r="AM20" s="58">
        <v>110654</v>
      </c>
      <c r="AN20" s="61">
        <v>0</v>
      </c>
    </row>
    <row r="21" spans="1:40" ht="14.25" x14ac:dyDescent="0.15">
      <c r="A21" s="63" t="s">
        <v>21</v>
      </c>
      <c r="B21" s="57">
        <f t="shared" si="1"/>
        <v>2136642</v>
      </c>
      <c r="C21" s="58">
        <v>0</v>
      </c>
      <c r="D21" s="58">
        <v>667147</v>
      </c>
      <c r="E21" s="58">
        <v>0</v>
      </c>
      <c r="F21" s="58">
        <v>771854</v>
      </c>
      <c r="G21" s="58">
        <v>0</v>
      </c>
      <c r="H21" s="58">
        <v>0</v>
      </c>
      <c r="I21" s="58">
        <v>0</v>
      </c>
      <c r="J21" s="58">
        <v>0</v>
      </c>
      <c r="K21" s="58">
        <v>0</v>
      </c>
      <c r="L21" s="58">
        <v>0</v>
      </c>
      <c r="M21" s="58">
        <v>0</v>
      </c>
      <c r="N21" s="58">
        <v>93313</v>
      </c>
      <c r="O21" s="58">
        <v>0</v>
      </c>
      <c r="P21" s="58">
        <v>0</v>
      </c>
      <c r="Q21" s="58">
        <v>0</v>
      </c>
      <c r="R21" s="58">
        <v>394069</v>
      </c>
      <c r="S21" s="58">
        <v>0</v>
      </c>
      <c r="T21" s="70">
        <v>0</v>
      </c>
      <c r="U21" s="58">
        <v>0</v>
      </c>
      <c r="V21" s="58">
        <v>49467</v>
      </c>
      <c r="W21" s="58">
        <v>0</v>
      </c>
      <c r="X21" s="58">
        <v>0</v>
      </c>
      <c r="Y21" s="58">
        <v>0</v>
      </c>
      <c r="Z21" s="58">
        <v>8822</v>
      </c>
      <c r="AA21" s="58">
        <v>0</v>
      </c>
      <c r="AB21" s="58">
        <v>0</v>
      </c>
      <c r="AC21" s="58">
        <v>0</v>
      </c>
      <c r="AD21" s="58">
        <v>0</v>
      </c>
      <c r="AE21" s="58">
        <v>0</v>
      </c>
      <c r="AF21" s="58">
        <v>0</v>
      </c>
      <c r="AG21" s="58">
        <v>0</v>
      </c>
      <c r="AH21" s="58">
        <v>0</v>
      </c>
      <c r="AI21" s="58">
        <v>151970</v>
      </c>
      <c r="AJ21" s="58">
        <v>0</v>
      </c>
      <c r="AK21" s="58">
        <v>0</v>
      </c>
      <c r="AL21" s="58">
        <v>0</v>
      </c>
      <c r="AM21" s="58">
        <v>0</v>
      </c>
      <c r="AN21" s="61">
        <v>0</v>
      </c>
    </row>
    <row r="22" spans="1:40" ht="14.25" x14ac:dyDescent="0.15">
      <c r="A22" s="63" t="s">
        <v>26</v>
      </c>
      <c r="B22" s="57">
        <f t="shared" si="1"/>
        <v>184371</v>
      </c>
      <c r="C22" s="58">
        <v>0</v>
      </c>
      <c r="D22" s="58">
        <v>34181</v>
      </c>
      <c r="E22" s="58">
        <v>0</v>
      </c>
      <c r="F22" s="58">
        <v>0</v>
      </c>
      <c r="G22" s="58">
        <v>0</v>
      </c>
      <c r="H22" s="58">
        <v>0</v>
      </c>
      <c r="I22" s="58">
        <v>0</v>
      </c>
      <c r="J22" s="58">
        <v>0</v>
      </c>
      <c r="K22" s="58">
        <v>0</v>
      </c>
      <c r="L22" s="58">
        <v>0</v>
      </c>
      <c r="M22" s="58">
        <v>0</v>
      </c>
      <c r="N22" s="58">
        <v>150190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1352484</v>
      </c>
      <c r="C23" s="58">
        <v>0</v>
      </c>
      <c r="D23" s="58">
        <v>791051</v>
      </c>
      <c r="E23" s="58">
        <v>0</v>
      </c>
      <c r="F23" s="58">
        <v>0</v>
      </c>
      <c r="G23" s="58">
        <v>0</v>
      </c>
      <c r="H23" s="58">
        <v>0</v>
      </c>
      <c r="I23" s="58">
        <v>16258</v>
      </c>
      <c r="J23" s="58">
        <v>0</v>
      </c>
      <c r="K23" s="58">
        <v>0</v>
      </c>
      <c r="L23" s="58">
        <v>0</v>
      </c>
      <c r="M23" s="58">
        <v>0</v>
      </c>
      <c r="N23" s="58">
        <v>435393</v>
      </c>
      <c r="O23" s="58">
        <v>0</v>
      </c>
      <c r="P23" s="58">
        <v>0</v>
      </c>
      <c r="Q23" s="58">
        <v>16255</v>
      </c>
      <c r="R23" s="58">
        <v>24387</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52885</v>
      </c>
      <c r="AJ23" s="58">
        <v>0</v>
      </c>
      <c r="AK23" s="58">
        <v>0</v>
      </c>
      <c r="AL23" s="58">
        <v>0</v>
      </c>
      <c r="AM23" s="58">
        <v>16255</v>
      </c>
      <c r="AN23" s="61">
        <v>0</v>
      </c>
    </row>
    <row r="24" spans="1:40" ht="14.25" x14ac:dyDescent="0.15">
      <c r="A24" s="63" t="s">
        <v>27</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1734690</v>
      </c>
      <c r="C25" s="58">
        <v>0</v>
      </c>
      <c r="D25" s="58">
        <v>0</v>
      </c>
      <c r="E25" s="58">
        <v>0</v>
      </c>
      <c r="F25" s="58">
        <v>83803</v>
      </c>
      <c r="G25" s="58">
        <v>0</v>
      </c>
      <c r="H25" s="58">
        <v>0</v>
      </c>
      <c r="I25" s="58">
        <v>91202</v>
      </c>
      <c r="J25" s="58">
        <v>0</v>
      </c>
      <c r="K25" s="58">
        <v>0</v>
      </c>
      <c r="L25" s="58">
        <v>0</v>
      </c>
      <c r="M25" s="58">
        <v>0</v>
      </c>
      <c r="N25" s="58">
        <v>900982</v>
      </c>
      <c r="O25" s="58">
        <v>0</v>
      </c>
      <c r="P25" s="58">
        <v>0</v>
      </c>
      <c r="Q25" s="58">
        <v>74327</v>
      </c>
      <c r="R25" s="58">
        <v>462045</v>
      </c>
      <c r="S25" s="58">
        <v>0</v>
      </c>
      <c r="T25" s="58">
        <v>0</v>
      </c>
      <c r="U25" s="58">
        <v>58672</v>
      </c>
      <c r="V25" s="58">
        <v>0</v>
      </c>
      <c r="W25" s="58">
        <v>0</v>
      </c>
      <c r="X25" s="70">
        <v>0</v>
      </c>
      <c r="Y25" s="58">
        <v>0</v>
      </c>
      <c r="Z25" s="58">
        <v>0</v>
      </c>
      <c r="AA25" s="58">
        <v>0</v>
      </c>
      <c r="AB25" s="58">
        <v>0</v>
      </c>
      <c r="AC25" s="58">
        <v>0</v>
      </c>
      <c r="AD25" s="58">
        <v>0</v>
      </c>
      <c r="AE25" s="58">
        <v>0</v>
      </c>
      <c r="AF25" s="58">
        <v>0</v>
      </c>
      <c r="AG25" s="58">
        <v>0</v>
      </c>
      <c r="AH25" s="58">
        <v>0</v>
      </c>
      <c r="AI25" s="58">
        <v>0</v>
      </c>
      <c r="AJ25" s="58">
        <v>63659</v>
      </c>
      <c r="AK25" s="58">
        <v>0</v>
      </c>
      <c r="AL25" s="58">
        <v>0</v>
      </c>
      <c r="AM25" s="58">
        <v>0</v>
      </c>
      <c r="AN25" s="61">
        <v>0</v>
      </c>
    </row>
    <row r="26" spans="1:40" ht="14.25" x14ac:dyDescent="0.15">
      <c r="A26" s="63" t="s">
        <v>19</v>
      </c>
      <c r="B26" s="57">
        <f t="shared" si="1"/>
        <v>3869202</v>
      </c>
      <c r="C26" s="58">
        <v>0</v>
      </c>
      <c r="D26" s="58">
        <v>0</v>
      </c>
      <c r="E26" s="58">
        <v>0</v>
      </c>
      <c r="F26" s="58">
        <v>629129</v>
      </c>
      <c r="G26" s="58">
        <v>0</v>
      </c>
      <c r="H26" s="58">
        <v>273653</v>
      </c>
      <c r="I26" s="58">
        <v>68413</v>
      </c>
      <c r="J26" s="58">
        <v>0</v>
      </c>
      <c r="K26" s="58">
        <v>0</v>
      </c>
      <c r="L26" s="58">
        <v>0</v>
      </c>
      <c r="M26" s="58">
        <v>0</v>
      </c>
      <c r="N26" s="58">
        <v>0</v>
      </c>
      <c r="O26" s="58">
        <v>0</v>
      </c>
      <c r="P26" s="58">
        <v>0</v>
      </c>
      <c r="Q26" s="58">
        <v>42037</v>
      </c>
      <c r="R26" s="58">
        <v>273653</v>
      </c>
      <c r="S26" s="58">
        <v>0</v>
      </c>
      <c r="T26" s="58">
        <v>30000</v>
      </c>
      <c r="U26" s="58">
        <v>0</v>
      </c>
      <c r="V26" s="58">
        <v>0</v>
      </c>
      <c r="W26" s="58">
        <v>0</v>
      </c>
      <c r="X26" s="58">
        <v>0</v>
      </c>
      <c r="Y26" s="70">
        <v>0</v>
      </c>
      <c r="Z26" s="58">
        <v>5530</v>
      </c>
      <c r="AA26" s="58">
        <v>0</v>
      </c>
      <c r="AB26" s="58">
        <v>0</v>
      </c>
      <c r="AC26" s="58">
        <v>0</v>
      </c>
      <c r="AD26" s="58">
        <v>0</v>
      </c>
      <c r="AE26" s="58">
        <v>0</v>
      </c>
      <c r="AF26" s="58">
        <v>0</v>
      </c>
      <c r="AG26" s="58">
        <v>0</v>
      </c>
      <c r="AH26" s="58">
        <v>0</v>
      </c>
      <c r="AI26" s="58">
        <v>1042007</v>
      </c>
      <c r="AJ26" s="58">
        <v>1146462</v>
      </c>
      <c r="AK26" s="58">
        <v>0</v>
      </c>
      <c r="AL26" s="58">
        <v>0</v>
      </c>
      <c r="AM26" s="58">
        <v>0</v>
      </c>
      <c r="AN26" s="61">
        <v>358318</v>
      </c>
    </row>
    <row r="27" spans="1:40" ht="14.25" x14ac:dyDescent="0.15">
      <c r="A27" s="63" t="s">
        <v>20</v>
      </c>
      <c r="B27" s="57">
        <f t="shared" si="1"/>
        <v>426052</v>
      </c>
      <c r="C27" s="58">
        <v>0</v>
      </c>
      <c r="D27" s="58">
        <v>0</v>
      </c>
      <c r="E27" s="58">
        <v>0</v>
      </c>
      <c r="F27" s="58">
        <v>426052</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19000</v>
      </c>
      <c r="C29" s="58">
        <v>0</v>
      </c>
      <c r="D29" s="58">
        <v>0</v>
      </c>
      <c r="E29" s="58">
        <v>0</v>
      </c>
      <c r="F29" s="58">
        <v>0</v>
      </c>
      <c r="G29" s="58">
        <v>0</v>
      </c>
      <c r="H29" s="58">
        <v>0</v>
      </c>
      <c r="I29" s="58">
        <v>0</v>
      </c>
      <c r="J29" s="58">
        <v>0</v>
      </c>
      <c r="K29" s="58">
        <v>0</v>
      </c>
      <c r="L29" s="58">
        <v>0</v>
      </c>
      <c r="M29" s="58">
        <v>0</v>
      </c>
      <c r="N29" s="58">
        <v>19000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4206399</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4206399</v>
      </c>
    </row>
    <row r="31" spans="1:40" ht="14.25" x14ac:dyDescent="0.15">
      <c r="A31" s="64" t="s">
        <v>29</v>
      </c>
      <c r="B31" s="57">
        <f t="shared" si="1"/>
        <v>11523723</v>
      </c>
      <c r="C31" s="58">
        <v>0</v>
      </c>
      <c r="D31" s="58">
        <v>0</v>
      </c>
      <c r="E31" s="58">
        <v>0</v>
      </c>
      <c r="F31" s="58">
        <v>579800</v>
      </c>
      <c r="G31" s="58">
        <v>0</v>
      </c>
      <c r="H31" s="58">
        <v>0</v>
      </c>
      <c r="I31" s="58">
        <v>253531</v>
      </c>
      <c r="J31" s="58">
        <v>0</v>
      </c>
      <c r="K31" s="58">
        <v>0</v>
      </c>
      <c r="L31" s="58">
        <v>0</v>
      </c>
      <c r="M31" s="58">
        <v>0</v>
      </c>
      <c r="N31" s="58">
        <v>1421179</v>
      </c>
      <c r="O31" s="58">
        <v>0</v>
      </c>
      <c r="P31" s="58">
        <v>66343</v>
      </c>
      <c r="Q31" s="58">
        <v>0</v>
      </c>
      <c r="R31" s="58">
        <v>1258152</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7944718</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1"/>
        <v>309008</v>
      </c>
      <c r="C36" s="58">
        <v>0</v>
      </c>
      <c r="D36" s="58">
        <v>0</v>
      </c>
      <c r="E36" s="58">
        <v>0</v>
      </c>
      <c r="F36" s="58">
        <v>0</v>
      </c>
      <c r="G36" s="58">
        <v>0</v>
      </c>
      <c r="H36" s="58">
        <v>86651</v>
      </c>
      <c r="I36" s="58">
        <v>0</v>
      </c>
      <c r="J36" s="58">
        <v>0</v>
      </c>
      <c r="K36" s="58">
        <v>0</v>
      </c>
      <c r="L36" s="58">
        <v>0</v>
      </c>
      <c r="M36" s="58">
        <v>0</v>
      </c>
      <c r="N36" s="58">
        <v>0</v>
      </c>
      <c r="O36" s="58">
        <v>0</v>
      </c>
      <c r="P36" s="58">
        <v>0</v>
      </c>
      <c r="Q36" s="58">
        <v>0</v>
      </c>
      <c r="R36" s="58">
        <v>50000</v>
      </c>
      <c r="S36" s="58">
        <v>119024</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20000</v>
      </c>
      <c r="AM36" s="58">
        <v>0</v>
      </c>
      <c r="AN36" s="61">
        <v>33333</v>
      </c>
    </row>
    <row r="37" spans="1:40" ht="14.25" x14ac:dyDescent="0.15">
      <c r="A37" s="65" t="s">
        <v>37</v>
      </c>
      <c r="B37" s="57">
        <f t="shared" si="1"/>
        <v>1210121</v>
      </c>
      <c r="C37" s="58">
        <v>0</v>
      </c>
      <c r="D37" s="58">
        <v>0</v>
      </c>
      <c r="E37" s="58">
        <v>0</v>
      </c>
      <c r="F37" s="58">
        <v>0</v>
      </c>
      <c r="G37" s="58">
        <v>0</v>
      </c>
      <c r="H37" s="58">
        <v>0</v>
      </c>
      <c r="I37" s="58">
        <v>0</v>
      </c>
      <c r="J37" s="58">
        <v>0</v>
      </c>
      <c r="K37" s="58">
        <v>0</v>
      </c>
      <c r="L37" s="58">
        <v>0</v>
      </c>
      <c r="M37" s="58">
        <v>0</v>
      </c>
      <c r="N37" s="58">
        <v>0</v>
      </c>
      <c r="O37" s="58">
        <v>0</v>
      </c>
      <c r="P37" s="58">
        <v>0</v>
      </c>
      <c r="Q37" s="58">
        <v>0</v>
      </c>
      <c r="R37" s="58">
        <v>63659</v>
      </c>
      <c r="S37" s="58">
        <v>0</v>
      </c>
      <c r="T37" s="58">
        <v>0</v>
      </c>
      <c r="U37" s="58">
        <v>0</v>
      </c>
      <c r="V37" s="58">
        <v>0</v>
      </c>
      <c r="W37" s="58">
        <v>0</v>
      </c>
      <c r="X37" s="58">
        <v>489462</v>
      </c>
      <c r="Y37" s="58">
        <v>657000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1"/>
        <v>447650</v>
      </c>
      <c r="C39" s="58">
        <v>0</v>
      </c>
      <c r="D39" s="58">
        <v>29586</v>
      </c>
      <c r="E39" s="58">
        <v>0</v>
      </c>
      <c r="F39" s="58">
        <v>0</v>
      </c>
      <c r="G39" s="58">
        <v>0</v>
      </c>
      <c r="H39" s="58">
        <v>47818</v>
      </c>
      <c r="I39" s="58">
        <v>0</v>
      </c>
      <c r="J39" s="58">
        <v>0</v>
      </c>
      <c r="K39" s="58">
        <v>0</v>
      </c>
      <c r="L39" s="58">
        <v>0</v>
      </c>
      <c r="M39" s="58">
        <v>0</v>
      </c>
      <c r="N39" s="58">
        <v>120000</v>
      </c>
      <c r="O39" s="58">
        <v>0</v>
      </c>
      <c r="P39" s="58">
        <v>0</v>
      </c>
      <c r="Q39" s="58">
        <v>0</v>
      </c>
      <c r="R39" s="58">
        <v>110246</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60000</v>
      </c>
      <c r="AJ39" s="58">
        <v>0</v>
      </c>
      <c r="AK39" s="58">
        <v>0</v>
      </c>
      <c r="AL39" s="70">
        <v>0</v>
      </c>
      <c r="AM39" s="58">
        <v>0</v>
      </c>
      <c r="AN39" s="61">
        <v>80000</v>
      </c>
    </row>
    <row r="40" spans="1:40" ht="14.25" x14ac:dyDescent="0.15">
      <c r="A40" s="65" t="s">
        <v>34</v>
      </c>
      <c r="B40" s="57">
        <f t="shared" si="1"/>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 t="shared" si="1"/>
        <v>10109101</v>
      </c>
      <c r="C41" s="68">
        <v>0</v>
      </c>
      <c r="D41" s="68">
        <v>0</v>
      </c>
      <c r="E41" s="68">
        <v>117299</v>
      </c>
      <c r="F41" s="68">
        <v>426392</v>
      </c>
      <c r="G41" s="68">
        <v>0</v>
      </c>
      <c r="H41" s="68">
        <v>667874</v>
      </c>
      <c r="I41" s="68">
        <v>100000</v>
      </c>
      <c r="J41" s="68">
        <v>0</v>
      </c>
      <c r="K41" s="68">
        <v>0</v>
      </c>
      <c r="L41" s="68">
        <v>200000</v>
      </c>
      <c r="M41" s="68">
        <v>0</v>
      </c>
      <c r="N41" s="68">
        <v>932385</v>
      </c>
      <c r="O41" s="68">
        <v>0</v>
      </c>
      <c r="P41" s="68">
        <v>84012</v>
      </c>
      <c r="Q41" s="68">
        <v>0</v>
      </c>
      <c r="R41" s="68">
        <v>6810438</v>
      </c>
      <c r="S41" s="68">
        <v>0</v>
      </c>
      <c r="T41" s="68">
        <v>9485</v>
      </c>
      <c r="U41" s="68">
        <v>69311</v>
      </c>
      <c r="V41" s="68">
        <v>0</v>
      </c>
      <c r="W41" s="68">
        <v>0</v>
      </c>
      <c r="X41" s="68">
        <v>10000</v>
      </c>
      <c r="Y41" s="68">
        <v>106001</v>
      </c>
      <c r="Z41" s="68">
        <v>184944</v>
      </c>
      <c r="AA41" s="68">
        <v>0</v>
      </c>
      <c r="AB41" s="68">
        <v>0</v>
      </c>
      <c r="AC41" s="68">
        <v>0</v>
      </c>
      <c r="AD41" s="68">
        <v>237107</v>
      </c>
      <c r="AE41" s="68">
        <v>0</v>
      </c>
      <c r="AF41" s="68">
        <v>0</v>
      </c>
      <c r="AG41" s="68">
        <v>0</v>
      </c>
      <c r="AH41" s="68">
        <v>0</v>
      </c>
      <c r="AI41" s="68">
        <v>153853</v>
      </c>
      <c r="AJ41" s="68">
        <v>0</v>
      </c>
      <c r="AK41" s="68">
        <v>0</v>
      </c>
      <c r="AL41" s="68">
        <v>0</v>
      </c>
      <c r="AM41" s="68">
        <v>0</v>
      </c>
      <c r="AN41" s="74">
        <v>0</v>
      </c>
    </row>
    <row r="42" spans="1:40" x14ac:dyDescent="0.2">
      <c r="AN42" s="14"/>
    </row>
    <row r="43" spans="1:40" x14ac:dyDescent="0.15">
      <c r="C43" s="7" t="s">
        <v>66</v>
      </c>
    </row>
    <row r="44" spans="1:40" x14ac:dyDescent="0.15">
      <c r="C44" s="7" t="s">
        <v>67</v>
      </c>
    </row>
  </sheetData>
  <phoneticPr fontId="3"/>
  <hyperlinks>
    <hyperlink ref="A1" location="Guidance!A1" display="Guidance sheet (link)" xr:uid="{00000000-0004-0000-1E00-000000000000}"/>
  </hyperlinks>
  <pageMargins left="0.47244094488188981" right="0.39370078740157483" top="0.47244094488188981" bottom="0.47244094488188981" header="0.19685039370078741" footer="0.23622047244094491"/>
  <pageSetup paperSize="8" scale="80"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9"/>
  <dimension ref="A1:AN44"/>
  <sheetViews>
    <sheetView zoomScale="80" zoomScaleNormal="80" workbookViewId="0">
      <pane xSplit="2" ySplit="3" topLeftCell="C4" activePane="bottomRight" state="frozen"/>
      <selection activeCell="B32" sqref="B32"/>
      <selection pane="topRight" activeCell="B32" sqref="B32"/>
      <selection pane="bottomLeft" activeCell="B32" sqref="B32"/>
      <selection pane="bottomRight"/>
    </sheetView>
  </sheetViews>
  <sheetFormatPr defaultColWidth="9" defaultRowHeight="15" x14ac:dyDescent="0.15"/>
  <cols>
    <col min="1" max="1" width="15" style="10" customWidth="1"/>
    <col min="2" max="2" width="13.375" style="6" customWidth="1"/>
    <col min="3" max="3" width="11.625" style="6" customWidth="1"/>
    <col min="4" max="40" width="11.625" style="7" customWidth="1"/>
    <col min="41" max="41" width="9" style="7" customWidth="1"/>
    <col min="42" max="16384" width="9" style="7"/>
  </cols>
  <sheetData>
    <row r="1" spans="1:40" ht="26.25" x14ac:dyDescent="0.15">
      <c r="A1" s="87" t="s">
        <v>236</v>
      </c>
      <c r="B1" s="87"/>
      <c r="C1" s="89" t="s">
        <v>257</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 t="shared" ref="C3:AN3" si="0">SUM(C4:C41)</f>
        <v>0</v>
      </c>
      <c r="D3" s="56">
        <f t="shared" si="0"/>
        <v>2826206</v>
      </c>
      <c r="E3" s="56">
        <f t="shared" si="0"/>
        <v>8624162</v>
      </c>
      <c r="F3" s="56">
        <f t="shared" si="0"/>
        <v>2249840</v>
      </c>
      <c r="G3" s="56">
        <f t="shared" si="0"/>
        <v>1031814</v>
      </c>
      <c r="H3" s="56">
        <f t="shared" si="0"/>
        <v>17074662</v>
      </c>
      <c r="I3" s="56">
        <f t="shared" si="0"/>
        <v>34515185</v>
      </c>
      <c r="J3" s="56">
        <f t="shared" si="0"/>
        <v>12521</v>
      </c>
      <c r="K3" s="56">
        <f t="shared" si="0"/>
        <v>237295</v>
      </c>
      <c r="L3" s="56">
        <f t="shared" si="0"/>
        <v>3357194</v>
      </c>
      <c r="M3" s="56">
        <f t="shared" si="0"/>
        <v>231487</v>
      </c>
      <c r="N3" s="56">
        <f t="shared" si="0"/>
        <v>15422217</v>
      </c>
      <c r="O3" s="56">
        <f t="shared" si="0"/>
        <v>600714</v>
      </c>
      <c r="P3" s="56">
        <f t="shared" si="0"/>
        <v>14789438</v>
      </c>
      <c r="Q3" s="56">
        <f t="shared" si="0"/>
        <v>1489433</v>
      </c>
      <c r="R3" s="56">
        <f t="shared" si="0"/>
        <v>69087318</v>
      </c>
      <c r="S3" s="56">
        <f t="shared" si="0"/>
        <v>1715846</v>
      </c>
      <c r="T3" s="56">
        <f t="shared" si="0"/>
        <v>2638491</v>
      </c>
      <c r="U3" s="56">
        <f t="shared" si="0"/>
        <v>44121</v>
      </c>
      <c r="V3" s="56">
        <f t="shared" si="0"/>
        <v>737489</v>
      </c>
      <c r="W3" s="56">
        <f t="shared" si="0"/>
        <v>26932</v>
      </c>
      <c r="X3" s="56">
        <f t="shared" si="0"/>
        <v>714506</v>
      </c>
      <c r="Y3" s="56">
        <f t="shared" si="0"/>
        <v>4716283</v>
      </c>
      <c r="Z3" s="56">
        <f t="shared" si="0"/>
        <v>5729857</v>
      </c>
      <c r="AA3" s="56">
        <f t="shared" si="0"/>
        <v>412000</v>
      </c>
      <c r="AB3" s="56">
        <f t="shared" si="0"/>
        <v>873336</v>
      </c>
      <c r="AC3" s="56">
        <f t="shared" si="0"/>
        <v>0</v>
      </c>
      <c r="AD3" s="56">
        <f t="shared" si="0"/>
        <v>0</v>
      </c>
      <c r="AE3" s="56">
        <f t="shared" si="0"/>
        <v>0</v>
      </c>
      <c r="AF3" s="56">
        <f t="shared" si="0"/>
        <v>0</v>
      </c>
      <c r="AG3" s="56">
        <f t="shared" si="0"/>
        <v>0</v>
      </c>
      <c r="AH3" s="56">
        <f t="shared" si="0"/>
        <v>0</v>
      </c>
      <c r="AI3" s="56">
        <f t="shared" si="0"/>
        <v>3682191</v>
      </c>
      <c r="AJ3" s="56">
        <f t="shared" si="0"/>
        <v>1221124</v>
      </c>
      <c r="AK3" s="56">
        <f t="shared" si="0"/>
        <v>0</v>
      </c>
      <c r="AL3" s="56">
        <f t="shared" si="0"/>
        <v>709460</v>
      </c>
      <c r="AM3" s="56">
        <f t="shared" si="0"/>
        <v>407905</v>
      </c>
      <c r="AN3" s="59">
        <f t="shared" si="0"/>
        <v>48645038</v>
      </c>
    </row>
    <row r="4" spans="1:40" s="6" customFormat="1" x14ac:dyDescent="0.15">
      <c r="A4" s="60" t="s">
        <v>264</v>
      </c>
      <c r="B4" s="57">
        <f t="shared" ref="B4:B41" si="1">SUM(C4:AN4)</f>
        <v>0</v>
      </c>
      <c r="C4" s="70">
        <v>0</v>
      </c>
      <c r="D4" s="58">
        <v>0</v>
      </c>
      <c r="E4" s="58">
        <v>0</v>
      </c>
      <c r="F4" s="58">
        <v>0</v>
      </c>
      <c r="G4" s="58">
        <v>0</v>
      </c>
      <c r="H4" s="58">
        <v>0</v>
      </c>
      <c r="I4" s="58">
        <v>0</v>
      </c>
      <c r="J4" s="58">
        <v>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si="1"/>
        <v>933442</v>
      </c>
      <c r="C5" s="58">
        <v>0</v>
      </c>
      <c r="D5" s="70">
        <v>0</v>
      </c>
      <c r="E5" s="58">
        <v>1656</v>
      </c>
      <c r="F5" s="58">
        <v>0</v>
      </c>
      <c r="G5" s="58">
        <v>0</v>
      </c>
      <c r="H5" s="58">
        <v>0</v>
      </c>
      <c r="I5" s="58">
        <v>133961</v>
      </c>
      <c r="J5" s="58">
        <v>0</v>
      </c>
      <c r="K5" s="58">
        <v>0</v>
      </c>
      <c r="L5" s="58">
        <v>0</v>
      </c>
      <c r="M5" s="58">
        <v>0</v>
      </c>
      <c r="N5" s="58">
        <v>1290</v>
      </c>
      <c r="O5" s="58">
        <v>0</v>
      </c>
      <c r="P5" s="58">
        <v>0</v>
      </c>
      <c r="Q5" s="58">
        <v>0</v>
      </c>
      <c r="R5" s="58">
        <v>14773</v>
      </c>
      <c r="S5" s="58">
        <v>0</v>
      </c>
      <c r="T5" s="58">
        <v>652720</v>
      </c>
      <c r="U5" s="58">
        <v>0</v>
      </c>
      <c r="V5" s="58">
        <v>20000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109042</v>
      </c>
    </row>
    <row r="6" spans="1:40" ht="14.25" x14ac:dyDescent="0.15">
      <c r="A6" s="62" t="s">
        <v>13</v>
      </c>
      <c r="B6" s="57">
        <f t="shared" si="1"/>
        <v>7881241</v>
      </c>
      <c r="C6" s="58">
        <v>0</v>
      </c>
      <c r="D6" s="58">
        <v>0</v>
      </c>
      <c r="E6" s="70">
        <v>0</v>
      </c>
      <c r="F6" s="58">
        <v>197093</v>
      </c>
      <c r="G6" s="58">
        <v>0</v>
      </c>
      <c r="H6" s="58">
        <v>103133</v>
      </c>
      <c r="I6" s="58">
        <v>5191500</v>
      </c>
      <c r="J6" s="58">
        <v>0</v>
      </c>
      <c r="K6" s="58">
        <v>0</v>
      </c>
      <c r="L6" s="58">
        <v>0</v>
      </c>
      <c r="M6" s="58">
        <v>0</v>
      </c>
      <c r="N6" s="58">
        <v>173651</v>
      </c>
      <c r="O6" s="58">
        <v>0</v>
      </c>
      <c r="P6" s="58">
        <v>0</v>
      </c>
      <c r="Q6" s="58">
        <v>602000</v>
      </c>
      <c r="R6" s="58">
        <v>1320864</v>
      </c>
      <c r="S6" s="58">
        <v>0</v>
      </c>
      <c r="T6" s="58">
        <v>0</v>
      </c>
      <c r="U6" s="58">
        <v>0</v>
      </c>
      <c r="V6" s="58">
        <v>293000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74992</v>
      </c>
      <c r="C8" s="58">
        <v>0</v>
      </c>
      <c r="D8" s="58">
        <v>0</v>
      </c>
      <c r="E8" s="58">
        <v>0</v>
      </c>
      <c r="F8" s="58">
        <v>0</v>
      </c>
      <c r="G8" s="70">
        <v>0</v>
      </c>
      <c r="H8" s="58">
        <v>18260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56732</v>
      </c>
    </row>
    <row r="9" spans="1:40" ht="14.25" x14ac:dyDescent="0.15">
      <c r="A9" s="62" t="s">
        <v>11</v>
      </c>
      <c r="B9" s="57">
        <f t="shared" si="1"/>
        <v>11886486</v>
      </c>
      <c r="C9" s="58">
        <v>0</v>
      </c>
      <c r="D9" s="58">
        <v>652720</v>
      </c>
      <c r="E9" s="58">
        <v>45318</v>
      </c>
      <c r="F9" s="58">
        <v>0</v>
      </c>
      <c r="G9" s="58">
        <v>620</v>
      </c>
      <c r="H9" s="70">
        <v>0</v>
      </c>
      <c r="I9" s="58">
        <v>659902</v>
      </c>
      <c r="J9" s="58">
        <v>0</v>
      </c>
      <c r="K9" s="58">
        <v>0</v>
      </c>
      <c r="L9" s="58">
        <v>10000</v>
      </c>
      <c r="M9" s="58">
        <v>0</v>
      </c>
      <c r="N9" s="58">
        <v>26546</v>
      </c>
      <c r="O9" s="58">
        <v>0</v>
      </c>
      <c r="P9" s="58">
        <v>835111</v>
      </c>
      <c r="Q9" s="58">
        <v>0</v>
      </c>
      <c r="R9" s="58">
        <v>8674194</v>
      </c>
      <c r="S9" s="58">
        <v>0</v>
      </c>
      <c r="T9" s="58">
        <v>0</v>
      </c>
      <c r="U9" s="58">
        <v>0</v>
      </c>
      <c r="V9" s="58">
        <v>25076</v>
      </c>
      <c r="W9" s="58">
        <v>0</v>
      </c>
      <c r="X9" s="58">
        <v>0</v>
      </c>
      <c r="Y9" s="58">
        <v>593000</v>
      </c>
      <c r="Z9" s="58">
        <v>13455</v>
      </c>
      <c r="AA9" s="58">
        <v>86000</v>
      </c>
      <c r="AB9" s="58">
        <v>92734</v>
      </c>
      <c r="AC9" s="58">
        <v>0</v>
      </c>
      <c r="AD9" s="58">
        <v>0</v>
      </c>
      <c r="AE9" s="58">
        <v>0</v>
      </c>
      <c r="AF9" s="58">
        <v>0</v>
      </c>
      <c r="AG9" s="58">
        <v>0</v>
      </c>
      <c r="AH9" s="58">
        <v>0</v>
      </c>
      <c r="AI9" s="58">
        <v>11707</v>
      </c>
      <c r="AJ9" s="58">
        <v>0</v>
      </c>
      <c r="AK9" s="58">
        <v>0</v>
      </c>
      <c r="AL9" s="58">
        <v>0</v>
      </c>
      <c r="AM9" s="58">
        <v>0</v>
      </c>
      <c r="AN9" s="61">
        <v>160103</v>
      </c>
    </row>
    <row r="10" spans="1:40" ht="14.25" x14ac:dyDescent="0.15">
      <c r="A10" s="62" t="s">
        <v>17</v>
      </c>
      <c r="B10" s="57">
        <f t="shared" si="1"/>
        <v>8356032</v>
      </c>
      <c r="C10" s="58">
        <v>0</v>
      </c>
      <c r="D10" s="58">
        <v>420769</v>
      </c>
      <c r="E10" s="58">
        <v>1120146</v>
      </c>
      <c r="F10" s="58">
        <v>0</v>
      </c>
      <c r="G10" s="58">
        <v>0</v>
      </c>
      <c r="H10" s="58">
        <v>251809</v>
      </c>
      <c r="I10" s="70">
        <v>0</v>
      </c>
      <c r="J10" s="58">
        <v>0</v>
      </c>
      <c r="K10" s="58">
        <v>0</v>
      </c>
      <c r="L10" s="58">
        <v>5866</v>
      </c>
      <c r="M10" s="58">
        <v>0</v>
      </c>
      <c r="N10" s="58">
        <v>157245</v>
      </c>
      <c r="O10" s="58">
        <v>0</v>
      </c>
      <c r="P10" s="58">
        <v>139200</v>
      </c>
      <c r="Q10" s="58">
        <v>0</v>
      </c>
      <c r="R10" s="58">
        <v>4959784</v>
      </c>
      <c r="S10" s="58">
        <v>0</v>
      </c>
      <c r="T10" s="58">
        <v>131284</v>
      </c>
      <c r="U10" s="58">
        <v>0</v>
      </c>
      <c r="V10" s="58">
        <v>0</v>
      </c>
      <c r="W10" s="58">
        <v>0</v>
      </c>
      <c r="X10" s="58">
        <v>0</v>
      </c>
      <c r="Y10" s="58">
        <v>843186</v>
      </c>
      <c r="Z10" s="58">
        <v>0</v>
      </c>
      <c r="AA10" s="58">
        <v>102000</v>
      </c>
      <c r="AB10" s="58">
        <v>100000</v>
      </c>
      <c r="AC10" s="58">
        <v>0</v>
      </c>
      <c r="AD10" s="58">
        <v>0</v>
      </c>
      <c r="AE10" s="58">
        <v>0</v>
      </c>
      <c r="AF10" s="58">
        <v>0</v>
      </c>
      <c r="AG10" s="58">
        <v>0</v>
      </c>
      <c r="AH10" s="58">
        <v>0</v>
      </c>
      <c r="AI10" s="58">
        <v>0</v>
      </c>
      <c r="AJ10" s="58">
        <v>0</v>
      </c>
      <c r="AK10" s="58">
        <v>0</v>
      </c>
      <c r="AL10" s="58">
        <v>0</v>
      </c>
      <c r="AM10" s="58">
        <v>71365</v>
      </c>
      <c r="AN10" s="61">
        <v>53378</v>
      </c>
    </row>
    <row r="11" spans="1:40" ht="14.25" x14ac:dyDescent="0.15">
      <c r="A11" s="62" t="s">
        <v>6</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435000</v>
      </c>
      <c r="C12" s="58">
        <v>0</v>
      </c>
      <c r="D12" s="58">
        <v>0</v>
      </c>
      <c r="E12" s="58">
        <v>0</v>
      </c>
      <c r="F12" s="58">
        <v>0</v>
      </c>
      <c r="G12" s="58">
        <v>0</v>
      </c>
      <c r="H12" s="58">
        <v>0</v>
      </c>
      <c r="I12" s="58">
        <v>0</v>
      </c>
      <c r="J12" s="58">
        <v>0</v>
      </c>
      <c r="K12" s="70">
        <v>0</v>
      </c>
      <c r="L12" s="58">
        <v>0</v>
      </c>
      <c r="M12" s="58">
        <v>0</v>
      </c>
      <c r="N12" s="58">
        <v>0</v>
      </c>
      <c r="O12" s="58">
        <v>0</v>
      </c>
      <c r="P12" s="58">
        <v>0</v>
      </c>
      <c r="Q12" s="58">
        <v>0</v>
      </c>
      <c r="R12" s="58">
        <v>435000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790000</v>
      </c>
      <c r="C13" s="58">
        <v>0</v>
      </c>
      <c r="D13" s="58">
        <v>0</v>
      </c>
      <c r="E13" s="58">
        <v>0</v>
      </c>
      <c r="F13" s="58">
        <v>0</v>
      </c>
      <c r="G13" s="58">
        <v>0</v>
      </c>
      <c r="H13" s="58">
        <v>0</v>
      </c>
      <c r="I13" s="58">
        <v>4000</v>
      </c>
      <c r="J13" s="58">
        <v>0</v>
      </c>
      <c r="K13" s="58">
        <v>0</v>
      </c>
      <c r="L13" s="70">
        <v>0</v>
      </c>
      <c r="M13" s="58">
        <v>0</v>
      </c>
      <c r="N13" s="58">
        <v>0</v>
      </c>
      <c r="O13" s="58">
        <v>0</v>
      </c>
      <c r="P13" s="58">
        <v>0</v>
      </c>
      <c r="Q13" s="58">
        <v>0</v>
      </c>
      <c r="R13" s="58">
        <v>686000</v>
      </c>
      <c r="S13" s="58">
        <v>0</v>
      </c>
      <c r="T13" s="58">
        <v>0</v>
      </c>
      <c r="U13" s="58">
        <v>0</v>
      </c>
      <c r="V13" s="58">
        <v>0</v>
      </c>
      <c r="W13" s="58">
        <v>0</v>
      </c>
      <c r="X13" s="58">
        <v>0</v>
      </c>
      <c r="Y13" s="58">
        <v>0</v>
      </c>
      <c r="Z13" s="58">
        <v>0</v>
      </c>
      <c r="AA13" s="58">
        <v>100000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17264</v>
      </c>
      <c r="C14" s="58">
        <v>0</v>
      </c>
      <c r="D14" s="58">
        <v>0</v>
      </c>
      <c r="E14" s="58">
        <v>0</v>
      </c>
      <c r="F14" s="58">
        <v>0</v>
      </c>
      <c r="G14" s="58">
        <v>0</v>
      </c>
      <c r="H14" s="58">
        <v>0</v>
      </c>
      <c r="I14" s="58">
        <v>0</v>
      </c>
      <c r="J14" s="58">
        <v>0</v>
      </c>
      <c r="K14" s="58">
        <v>0</v>
      </c>
      <c r="L14" s="58">
        <v>0</v>
      </c>
      <c r="M14" s="70">
        <v>0</v>
      </c>
      <c r="N14" s="58">
        <v>17264</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12280772</v>
      </c>
      <c r="C15" s="58">
        <v>0</v>
      </c>
      <c r="D15" s="58">
        <v>0</v>
      </c>
      <c r="E15" s="58">
        <v>85934</v>
      </c>
      <c r="F15" s="58">
        <v>0</v>
      </c>
      <c r="G15" s="58">
        <v>24450</v>
      </c>
      <c r="H15" s="58">
        <v>28651</v>
      </c>
      <c r="I15" s="58">
        <v>2758286</v>
      </c>
      <c r="J15" s="58">
        <v>0</v>
      </c>
      <c r="K15" s="58">
        <v>2957</v>
      </c>
      <c r="L15" s="58">
        <v>657528</v>
      </c>
      <c r="M15" s="58">
        <v>15694</v>
      </c>
      <c r="N15" s="70">
        <v>0</v>
      </c>
      <c r="O15" s="58">
        <v>314988</v>
      </c>
      <c r="P15" s="58">
        <v>800000</v>
      </c>
      <c r="Q15" s="58">
        <v>18798</v>
      </c>
      <c r="R15" s="58">
        <v>6567423</v>
      </c>
      <c r="S15" s="58">
        <v>10740</v>
      </c>
      <c r="T15" s="58">
        <v>0</v>
      </c>
      <c r="U15" s="58">
        <v>0</v>
      </c>
      <c r="V15" s="58">
        <v>230</v>
      </c>
      <c r="W15" s="58">
        <v>3140</v>
      </c>
      <c r="X15" s="58">
        <v>66321</v>
      </c>
      <c r="Y15" s="58">
        <v>650000</v>
      </c>
      <c r="Z15" s="58">
        <v>0</v>
      </c>
      <c r="AA15" s="58">
        <v>0</v>
      </c>
      <c r="AB15" s="58">
        <v>34000</v>
      </c>
      <c r="AC15" s="58">
        <v>0</v>
      </c>
      <c r="AD15" s="58">
        <v>0</v>
      </c>
      <c r="AE15" s="58">
        <v>0</v>
      </c>
      <c r="AF15" s="58">
        <v>0</v>
      </c>
      <c r="AG15" s="58">
        <v>0</v>
      </c>
      <c r="AH15" s="58">
        <v>0</v>
      </c>
      <c r="AI15" s="58">
        <v>0</v>
      </c>
      <c r="AJ15" s="58">
        <v>0</v>
      </c>
      <c r="AK15" s="58">
        <v>0</v>
      </c>
      <c r="AL15" s="58">
        <v>0</v>
      </c>
      <c r="AM15" s="58">
        <v>0</v>
      </c>
      <c r="AN15" s="61">
        <v>241632</v>
      </c>
    </row>
    <row r="16" spans="1:40" ht="14.25" x14ac:dyDescent="0.15">
      <c r="A16" s="62" t="s">
        <v>5</v>
      </c>
      <c r="B16" s="57">
        <f t="shared" si="1"/>
        <v>192915</v>
      </c>
      <c r="C16" s="58">
        <v>0</v>
      </c>
      <c r="D16" s="58">
        <v>0</v>
      </c>
      <c r="E16" s="58">
        <v>0</v>
      </c>
      <c r="F16" s="58">
        <v>0</v>
      </c>
      <c r="G16" s="58">
        <v>0</v>
      </c>
      <c r="H16" s="58">
        <v>0</v>
      </c>
      <c r="I16" s="58">
        <v>0</v>
      </c>
      <c r="J16" s="58">
        <v>0</v>
      </c>
      <c r="K16" s="58">
        <v>0</v>
      </c>
      <c r="L16" s="58">
        <v>0</v>
      </c>
      <c r="M16" s="58">
        <v>0</v>
      </c>
      <c r="N16" s="58">
        <v>0</v>
      </c>
      <c r="O16" s="70">
        <v>0</v>
      </c>
      <c r="P16" s="58">
        <v>192915</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4087914</v>
      </c>
      <c r="C17" s="58">
        <v>0</v>
      </c>
      <c r="D17" s="58">
        <v>0</v>
      </c>
      <c r="E17" s="58">
        <v>0</v>
      </c>
      <c r="F17" s="58">
        <v>0</v>
      </c>
      <c r="G17" s="58">
        <v>0</v>
      </c>
      <c r="H17" s="58">
        <v>3867426</v>
      </c>
      <c r="I17" s="58">
        <v>0</v>
      </c>
      <c r="J17" s="58">
        <v>0</v>
      </c>
      <c r="K17" s="58">
        <v>0</v>
      </c>
      <c r="L17" s="58">
        <v>25800</v>
      </c>
      <c r="M17" s="58">
        <v>0</v>
      </c>
      <c r="N17" s="58">
        <v>0</v>
      </c>
      <c r="O17" s="58">
        <v>92811</v>
      </c>
      <c r="P17" s="70">
        <v>0</v>
      </c>
      <c r="Q17" s="58">
        <v>95998</v>
      </c>
      <c r="R17" s="58">
        <v>5879</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469278</v>
      </c>
      <c r="C18" s="58">
        <v>0</v>
      </c>
      <c r="D18" s="58">
        <v>0</v>
      </c>
      <c r="E18" s="58">
        <v>0</v>
      </c>
      <c r="F18" s="58">
        <v>62674</v>
      </c>
      <c r="G18" s="58">
        <v>92056</v>
      </c>
      <c r="H18" s="58">
        <v>0</v>
      </c>
      <c r="I18" s="58">
        <v>91789</v>
      </c>
      <c r="J18" s="58">
        <v>0</v>
      </c>
      <c r="K18" s="58">
        <v>0</v>
      </c>
      <c r="L18" s="58">
        <v>0</v>
      </c>
      <c r="M18" s="58">
        <v>0</v>
      </c>
      <c r="N18" s="58">
        <v>0</v>
      </c>
      <c r="O18" s="58">
        <v>0</v>
      </c>
      <c r="P18" s="58">
        <v>62001</v>
      </c>
      <c r="Q18" s="70">
        <v>0</v>
      </c>
      <c r="R18" s="58">
        <v>33416</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63395</v>
      </c>
      <c r="AJ18" s="58">
        <v>0</v>
      </c>
      <c r="AK18" s="58">
        <v>0</v>
      </c>
      <c r="AL18" s="58">
        <v>0</v>
      </c>
      <c r="AM18" s="58">
        <v>28493</v>
      </c>
      <c r="AN18" s="61">
        <v>35454</v>
      </c>
    </row>
    <row r="19" spans="1:40" ht="14.25" x14ac:dyDescent="0.15">
      <c r="A19" s="62" t="s">
        <v>14</v>
      </c>
      <c r="B19" s="57">
        <f t="shared" si="1"/>
        <v>63772437</v>
      </c>
      <c r="C19" s="58">
        <v>0</v>
      </c>
      <c r="D19" s="58">
        <v>514773</v>
      </c>
      <c r="E19" s="58">
        <v>7268593</v>
      </c>
      <c r="F19" s="58">
        <v>6000</v>
      </c>
      <c r="G19" s="58">
        <v>683000</v>
      </c>
      <c r="H19" s="58">
        <v>7390781</v>
      </c>
      <c r="I19" s="58">
        <v>22874613</v>
      </c>
      <c r="J19" s="58">
        <v>0</v>
      </c>
      <c r="K19" s="58">
        <v>234338</v>
      </c>
      <c r="L19" s="58">
        <v>2372000</v>
      </c>
      <c r="M19" s="58">
        <v>0</v>
      </c>
      <c r="N19" s="58">
        <v>4564436</v>
      </c>
      <c r="O19" s="58">
        <v>192915</v>
      </c>
      <c r="P19" s="58">
        <v>5152776</v>
      </c>
      <c r="Q19" s="58">
        <v>50000</v>
      </c>
      <c r="R19" s="70">
        <v>0</v>
      </c>
      <c r="S19" s="58">
        <v>242080</v>
      </c>
      <c r="T19" s="58">
        <v>1804487</v>
      </c>
      <c r="U19" s="58">
        <v>0</v>
      </c>
      <c r="V19" s="58">
        <v>300244</v>
      </c>
      <c r="W19" s="58">
        <v>8292</v>
      </c>
      <c r="X19" s="58">
        <v>130234</v>
      </c>
      <c r="Y19" s="58">
        <v>1616753</v>
      </c>
      <c r="Z19" s="58">
        <v>5016398</v>
      </c>
      <c r="AA19" s="58">
        <v>24000</v>
      </c>
      <c r="AB19" s="58">
        <v>646602</v>
      </c>
      <c r="AC19" s="58">
        <v>0</v>
      </c>
      <c r="AD19" s="58">
        <v>0</v>
      </c>
      <c r="AE19" s="58">
        <v>0</v>
      </c>
      <c r="AF19" s="58">
        <v>0</v>
      </c>
      <c r="AG19" s="58">
        <v>0</v>
      </c>
      <c r="AH19" s="58">
        <v>0</v>
      </c>
      <c r="AI19" s="58">
        <v>1100000</v>
      </c>
      <c r="AJ19" s="58">
        <v>1</v>
      </c>
      <c r="AK19" s="58">
        <v>0</v>
      </c>
      <c r="AL19" s="58">
        <v>576000</v>
      </c>
      <c r="AM19" s="58">
        <v>271994</v>
      </c>
      <c r="AN19" s="61">
        <v>731127</v>
      </c>
    </row>
    <row r="20" spans="1:40" ht="14.25" x14ac:dyDescent="0.15">
      <c r="A20" s="63" t="s">
        <v>22</v>
      </c>
      <c r="B20" s="57">
        <f t="shared" si="1"/>
        <v>2090571</v>
      </c>
      <c r="C20" s="58">
        <v>0</v>
      </c>
      <c r="D20" s="58">
        <v>106091</v>
      </c>
      <c r="E20" s="58">
        <v>0</v>
      </c>
      <c r="F20" s="58">
        <v>1046034</v>
      </c>
      <c r="G20" s="58">
        <v>0</v>
      </c>
      <c r="H20" s="58">
        <v>0</v>
      </c>
      <c r="I20" s="58">
        <v>32940</v>
      </c>
      <c r="J20" s="58">
        <v>0</v>
      </c>
      <c r="K20" s="58">
        <v>0</v>
      </c>
      <c r="L20" s="58">
        <v>0</v>
      </c>
      <c r="M20" s="58">
        <v>0</v>
      </c>
      <c r="N20" s="58">
        <v>820397</v>
      </c>
      <c r="O20" s="58">
        <v>0</v>
      </c>
      <c r="P20" s="58">
        <v>0</v>
      </c>
      <c r="Q20" s="58">
        <v>0</v>
      </c>
      <c r="R20" s="58">
        <v>24504</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60605</v>
      </c>
      <c r="AJ20" s="58">
        <v>0</v>
      </c>
      <c r="AK20" s="58">
        <v>0</v>
      </c>
      <c r="AL20" s="58">
        <v>0</v>
      </c>
      <c r="AM20" s="58">
        <v>0</v>
      </c>
      <c r="AN20" s="61">
        <v>0</v>
      </c>
    </row>
    <row r="21" spans="1:40" ht="14.25" x14ac:dyDescent="0.15">
      <c r="A21" s="63" t="s">
        <v>21</v>
      </c>
      <c r="B21" s="57">
        <f t="shared" si="1"/>
        <v>2306359</v>
      </c>
      <c r="C21" s="58">
        <v>0</v>
      </c>
      <c r="D21" s="58">
        <v>8488</v>
      </c>
      <c r="E21" s="58">
        <v>0</v>
      </c>
      <c r="F21" s="58">
        <v>33151</v>
      </c>
      <c r="G21" s="58">
        <v>0</v>
      </c>
      <c r="H21" s="58">
        <v>289651</v>
      </c>
      <c r="I21" s="58">
        <v>0</v>
      </c>
      <c r="J21" s="58">
        <v>0</v>
      </c>
      <c r="K21" s="58">
        <v>0</v>
      </c>
      <c r="L21" s="58">
        <v>0</v>
      </c>
      <c r="M21" s="58">
        <v>0</v>
      </c>
      <c r="N21" s="58">
        <v>281491</v>
      </c>
      <c r="O21" s="58">
        <v>0</v>
      </c>
      <c r="P21" s="58">
        <v>0</v>
      </c>
      <c r="Q21" s="58">
        <v>0</v>
      </c>
      <c r="R21" s="58">
        <v>171184</v>
      </c>
      <c r="S21" s="58">
        <v>800000</v>
      </c>
      <c r="T21" s="70">
        <v>0</v>
      </c>
      <c r="U21" s="58">
        <v>0</v>
      </c>
      <c r="V21" s="58">
        <v>98939</v>
      </c>
      <c r="W21" s="58">
        <v>0</v>
      </c>
      <c r="X21" s="58">
        <v>0</v>
      </c>
      <c r="Y21" s="58">
        <v>378102</v>
      </c>
      <c r="Z21" s="58">
        <v>0</v>
      </c>
      <c r="AA21" s="58">
        <v>50000</v>
      </c>
      <c r="AB21" s="58">
        <v>0</v>
      </c>
      <c r="AC21" s="58">
        <v>0</v>
      </c>
      <c r="AD21" s="58">
        <v>0</v>
      </c>
      <c r="AE21" s="58">
        <v>0</v>
      </c>
      <c r="AF21" s="58">
        <v>0</v>
      </c>
      <c r="AG21" s="58">
        <v>0</v>
      </c>
      <c r="AH21" s="58">
        <v>0</v>
      </c>
      <c r="AI21" s="58">
        <v>110921</v>
      </c>
      <c r="AJ21" s="58">
        <v>0</v>
      </c>
      <c r="AK21" s="58">
        <v>0</v>
      </c>
      <c r="AL21" s="58">
        <v>0</v>
      </c>
      <c r="AM21" s="58">
        <v>0</v>
      </c>
      <c r="AN21" s="61">
        <v>84432</v>
      </c>
    </row>
    <row r="22" spans="1:40" ht="14.25" x14ac:dyDescent="0.15">
      <c r="A22" s="63" t="s">
        <v>26</v>
      </c>
      <c r="B22" s="57">
        <f t="shared" si="1"/>
        <v>519175</v>
      </c>
      <c r="C22" s="58">
        <v>0</v>
      </c>
      <c r="D22" s="58">
        <v>84741</v>
      </c>
      <c r="E22" s="58">
        <v>0</v>
      </c>
      <c r="F22" s="58">
        <v>0</v>
      </c>
      <c r="G22" s="58">
        <v>208612</v>
      </c>
      <c r="H22" s="58">
        <v>0</v>
      </c>
      <c r="I22" s="58">
        <v>0</v>
      </c>
      <c r="J22" s="58">
        <v>0</v>
      </c>
      <c r="K22" s="58">
        <v>0</v>
      </c>
      <c r="L22" s="58">
        <v>0</v>
      </c>
      <c r="M22" s="58">
        <v>0</v>
      </c>
      <c r="N22" s="58">
        <v>56848</v>
      </c>
      <c r="O22" s="58">
        <v>0</v>
      </c>
      <c r="P22" s="58">
        <v>0</v>
      </c>
      <c r="Q22" s="58">
        <v>158974</v>
      </c>
      <c r="R22" s="58">
        <v>10000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1686677</v>
      </c>
      <c r="C23" s="58">
        <v>0</v>
      </c>
      <c r="D23" s="58">
        <v>1018909</v>
      </c>
      <c r="E23" s="58">
        <v>0</v>
      </c>
      <c r="F23" s="58">
        <v>0</v>
      </c>
      <c r="G23" s="58">
        <v>23076</v>
      </c>
      <c r="H23" s="58">
        <v>15340</v>
      </c>
      <c r="I23" s="58">
        <v>50070</v>
      </c>
      <c r="J23" s="58">
        <v>0</v>
      </c>
      <c r="K23" s="58">
        <v>0</v>
      </c>
      <c r="L23" s="58">
        <v>0</v>
      </c>
      <c r="M23" s="58">
        <v>0</v>
      </c>
      <c r="N23" s="58">
        <v>255780</v>
      </c>
      <c r="O23" s="58">
        <v>0</v>
      </c>
      <c r="P23" s="58">
        <v>0</v>
      </c>
      <c r="Q23" s="58">
        <v>14421</v>
      </c>
      <c r="R23" s="58">
        <v>62634</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210394</v>
      </c>
      <c r="AJ23" s="58">
        <v>0</v>
      </c>
      <c r="AK23" s="58">
        <v>0</v>
      </c>
      <c r="AL23" s="58">
        <v>0</v>
      </c>
      <c r="AM23" s="58">
        <v>36053</v>
      </c>
      <c r="AN23" s="61">
        <v>0</v>
      </c>
    </row>
    <row r="24" spans="1:40" ht="14.25" x14ac:dyDescent="0.15">
      <c r="A24" s="63" t="s">
        <v>27</v>
      </c>
      <c r="B24" s="57">
        <f t="shared" si="1"/>
        <v>626</v>
      </c>
      <c r="C24" s="58">
        <v>0</v>
      </c>
      <c r="D24" s="58">
        <v>0</v>
      </c>
      <c r="E24" s="58">
        <v>0</v>
      </c>
      <c r="F24" s="58">
        <v>0</v>
      </c>
      <c r="G24" s="58">
        <v>0</v>
      </c>
      <c r="H24" s="58">
        <v>0</v>
      </c>
      <c r="I24" s="58">
        <v>0</v>
      </c>
      <c r="J24" s="58">
        <v>0</v>
      </c>
      <c r="K24" s="58">
        <v>0</v>
      </c>
      <c r="L24" s="58">
        <v>0</v>
      </c>
      <c r="M24" s="58">
        <v>0</v>
      </c>
      <c r="N24" s="58">
        <v>626</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142669</v>
      </c>
      <c r="C25" s="58">
        <v>0</v>
      </c>
      <c r="D25" s="58">
        <v>0</v>
      </c>
      <c r="E25" s="58">
        <v>0</v>
      </c>
      <c r="F25" s="58">
        <v>0</v>
      </c>
      <c r="G25" s="58">
        <v>0</v>
      </c>
      <c r="H25" s="58">
        <v>0</v>
      </c>
      <c r="I25" s="58">
        <v>0</v>
      </c>
      <c r="J25" s="58">
        <v>0</v>
      </c>
      <c r="K25" s="58">
        <v>0</v>
      </c>
      <c r="L25" s="58">
        <v>0</v>
      </c>
      <c r="M25" s="58">
        <v>0</v>
      </c>
      <c r="N25" s="58">
        <v>0</v>
      </c>
      <c r="O25" s="58">
        <v>0</v>
      </c>
      <c r="P25" s="58">
        <v>0</v>
      </c>
      <c r="Q25" s="58">
        <v>54280</v>
      </c>
      <c r="R25" s="58">
        <v>0</v>
      </c>
      <c r="S25" s="58">
        <v>0</v>
      </c>
      <c r="T25" s="58">
        <v>0</v>
      </c>
      <c r="U25" s="58">
        <v>34121</v>
      </c>
      <c r="V25" s="58">
        <v>0</v>
      </c>
      <c r="W25" s="58">
        <v>0</v>
      </c>
      <c r="X25" s="70">
        <v>0</v>
      </c>
      <c r="Y25" s="58">
        <v>0</v>
      </c>
      <c r="Z25" s="58">
        <v>0</v>
      </c>
      <c r="AA25" s="58">
        <v>0</v>
      </c>
      <c r="AB25" s="58">
        <v>0</v>
      </c>
      <c r="AC25" s="58">
        <v>0</v>
      </c>
      <c r="AD25" s="58">
        <v>0</v>
      </c>
      <c r="AE25" s="58">
        <v>0</v>
      </c>
      <c r="AF25" s="58">
        <v>0</v>
      </c>
      <c r="AG25" s="58">
        <v>0</v>
      </c>
      <c r="AH25" s="58">
        <v>0</v>
      </c>
      <c r="AI25" s="58">
        <v>0</v>
      </c>
      <c r="AJ25" s="58">
        <v>54268</v>
      </c>
      <c r="AK25" s="58">
        <v>0</v>
      </c>
      <c r="AL25" s="58">
        <v>0</v>
      </c>
      <c r="AM25" s="58">
        <v>0</v>
      </c>
      <c r="AN25" s="61">
        <v>0</v>
      </c>
    </row>
    <row r="26" spans="1:40" ht="14.25" x14ac:dyDescent="0.15">
      <c r="A26" s="63" t="s">
        <v>19</v>
      </c>
      <c r="B26" s="57">
        <f t="shared" si="1"/>
        <v>4404065</v>
      </c>
      <c r="C26" s="58">
        <v>0</v>
      </c>
      <c r="D26" s="58">
        <v>0</v>
      </c>
      <c r="E26" s="58">
        <v>0</v>
      </c>
      <c r="F26" s="58">
        <v>519935</v>
      </c>
      <c r="G26" s="58">
        <v>0</v>
      </c>
      <c r="H26" s="58">
        <v>594513</v>
      </c>
      <c r="I26" s="58">
        <v>167291</v>
      </c>
      <c r="J26" s="58">
        <v>4021</v>
      </c>
      <c r="K26" s="58">
        <v>0</v>
      </c>
      <c r="L26" s="58">
        <v>0</v>
      </c>
      <c r="M26" s="58">
        <v>0</v>
      </c>
      <c r="N26" s="58">
        <v>50000</v>
      </c>
      <c r="O26" s="58">
        <v>0</v>
      </c>
      <c r="P26" s="58">
        <v>0</v>
      </c>
      <c r="Q26" s="58">
        <v>44119</v>
      </c>
      <c r="R26" s="58">
        <v>571905</v>
      </c>
      <c r="S26" s="58">
        <v>131162</v>
      </c>
      <c r="T26" s="58">
        <v>0</v>
      </c>
      <c r="U26" s="58">
        <v>0</v>
      </c>
      <c r="V26" s="58">
        <v>0</v>
      </c>
      <c r="W26" s="58">
        <v>15500</v>
      </c>
      <c r="X26" s="58">
        <v>0</v>
      </c>
      <c r="Y26" s="70">
        <v>0</v>
      </c>
      <c r="Z26" s="58">
        <v>0</v>
      </c>
      <c r="AA26" s="58">
        <v>0</v>
      </c>
      <c r="AB26" s="58">
        <v>0</v>
      </c>
      <c r="AC26" s="58">
        <v>0</v>
      </c>
      <c r="AD26" s="58">
        <v>0</v>
      </c>
      <c r="AE26" s="58">
        <v>0</v>
      </c>
      <c r="AF26" s="58">
        <v>0</v>
      </c>
      <c r="AG26" s="58">
        <v>0</v>
      </c>
      <c r="AH26" s="58">
        <v>0</v>
      </c>
      <c r="AI26" s="58">
        <v>762697</v>
      </c>
      <c r="AJ26" s="58">
        <v>1166855</v>
      </c>
      <c r="AK26" s="58">
        <v>0</v>
      </c>
      <c r="AL26" s="58">
        <v>0</v>
      </c>
      <c r="AM26" s="58">
        <v>0</v>
      </c>
      <c r="AN26" s="61">
        <v>376067</v>
      </c>
    </row>
    <row r="27" spans="1:40" ht="14.25" x14ac:dyDescent="0.15">
      <c r="A27" s="63" t="s">
        <v>20</v>
      </c>
      <c r="B27" s="57">
        <f t="shared" si="1"/>
        <v>3301818</v>
      </c>
      <c r="C27" s="58">
        <v>0</v>
      </c>
      <c r="D27" s="58">
        <v>0</v>
      </c>
      <c r="E27" s="58">
        <v>25000</v>
      </c>
      <c r="F27" s="58">
        <v>177953</v>
      </c>
      <c r="G27" s="58">
        <v>0</v>
      </c>
      <c r="H27" s="58">
        <v>2197384</v>
      </c>
      <c r="I27" s="58">
        <v>80114</v>
      </c>
      <c r="J27" s="58">
        <v>8500</v>
      </c>
      <c r="K27" s="58">
        <v>0</v>
      </c>
      <c r="L27" s="58">
        <v>0</v>
      </c>
      <c r="M27" s="58">
        <v>0</v>
      </c>
      <c r="N27" s="58">
        <v>668016</v>
      </c>
      <c r="O27" s="58">
        <v>0</v>
      </c>
      <c r="P27" s="58">
        <v>0</v>
      </c>
      <c r="Q27" s="58">
        <v>93038</v>
      </c>
      <c r="R27" s="58">
        <v>51813</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386000</v>
      </c>
      <c r="C28" s="58">
        <v>0</v>
      </c>
      <c r="D28" s="58">
        <v>0</v>
      </c>
      <c r="E28" s="58">
        <v>0</v>
      </c>
      <c r="F28" s="58">
        <v>0</v>
      </c>
      <c r="G28" s="58">
        <v>0</v>
      </c>
      <c r="H28" s="58">
        <v>0</v>
      </c>
      <c r="I28" s="58">
        <v>50000</v>
      </c>
      <c r="J28" s="58">
        <v>0</v>
      </c>
      <c r="K28" s="58">
        <v>0</v>
      </c>
      <c r="L28" s="58">
        <v>286000</v>
      </c>
      <c r="M28" s="58">
        <v>0</v>
      </c>
      <c r="N28" s="58">
        <v>0</v>
      </c>
      <c r="O28" s="58">
        <v>0</v>
      </c>
      <c r="P28" s="58">
        <v>0</v>
      </c>
      <c r="Q28" s="58">
        <v>0</v>
      </c>
      <c r="R28" s="58">
        <v>0</v>
      </c>
      <c r="S28" s="58">
        <v>0</v>
      </c>
      <c r="T28" s="58">
        <v>50000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249110</v>
      </c>
      <c r="C29" s="58">
        <v>0</v>
      </c>
      <c r="D29" s="58">
        <v>0</v>
      </c>
      <c r="E29" s="58">
        <v>0</v>
      </c>
      <c r="F29" s="58">
        <v>0</v>
      </c>
      <c r="G29" s="58">
        <v>0</v>
      </c>
      <c r="H29" s="58">
        <v>0</v>
      </c>
      <c r="I29" s="58">
        <v>116136</v>
      </c>
      <c r="J29" s="58">
        <v>0</v>
      </c>
      <c r="K29" s="58">
        <v>0</v>
      </c>
      <c r="L29" s="58">
        <v>0</v>
      </c>
      <c r="M29" s="58">
        <v>0</v>
      </c>
      <c r="N29" s="58">
        <v>21000</v>
      </c>
      <c r="O29" s="58">
        <v>0</v>
      </c>
      <c r="P29" s="58">
        <v>0</v>
      </c>
      <c r="Q29" s="58">
        <v>0</v>
      </c>
      <c r="R29" s="58">
        <v>111974</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19470969</v>
      </c>
      <c r="C30" s="58">
        <v>0</v>
      </c>
      <c r="D30" s="58">
        <v>0</v>
      </c>
      <c r="E30" s="58">
        <v>0</v>
      </c>
      <c r="F30" s="58">
        <v>0</v>
      </c>
      <c r="G30" s="58">
        <v>0</v>
      </c>
      <c r="H30" s="58">
        <v>876535</v>
      </c>
      <c r="I30" s="58">
        <v>56904</v>
      </c>
      <c r="J30" s="58">
        <v>0</v>
      </c>
      <c r="K30" s="58">
        <v>0</v>
      </c>
      <c r="L30" s="58">
        <v>0</v>
      </c>
      <c r="M30" s="58">
        <v>0</v>
      </c>
      <c r="N30" s="58">
        <v>0</v>
      </c>
      <c r="O30" s="58">
        <v>0</v>
      </c>
      <c r="P30" s="58">
        <v>0</v>
      </c>
      <c r="Q30" s="58">
        <v>0</v>
      </c>
      <c r="R30" s="58">
        <v>27080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1052366</v>
      </c>
      <c r="AJ30" s="58">
        <v>0</v>
      </c>
      <c r="AK30" s="58">
        <v>0</v>
      </c>
      <c r="AL30" s="58">
        <v>0</v>
      </c>
      <c r="AM30" s="58">
        <v>0</v>
      </c>
      <c r="AN30" s="61">
        <v>17458084</v>
      </c>
    </row>
    <row r="31" spans="1:40" ht="14.25" x14ac:dyDescent="0.15">
      <c r="A31" s="64" t="s">
        <v>29</v>
      </c>
      <c r="B31" s="57">
        <f t="shared" si="1"/>
        <v>48332099</v>
      </c>
      <c r="C31" s="58">
        <v>0</v>
      </c>
      <c r="D31" s="58">
        <v>0</v>
      </c>
      <c r="E31" s="58">
        <v>77515</v>
      </c>
      <c r="F31" s="58">
        <v>207000</v>
      </c>
      <c r="G31" s="58">
        <v>0</v>
      </c>
      <c r="H31" s="58">
        <v>1000000</v>
      </c>
      <c r="I31" s="58">
        <v>362219</v>
      </c>
      <c r="J31" s="58">
        <v>0</v>
      </c>
      <c r="K31" s="58">
        <v>0</v>
      </c>
      <c r="L31" s="58">
        <v>0</v>
      </c>
      <c r="M31" s="58">
        <v>215793</v>
      </c>
      <c r="N31" s="58">
        <v>3336742</v>
      </c>
      <c r="O31" s="58">
        <v>0</v>
      </c>
      <c r="P31" s="58">
        <v>7607435</v>
      </c>
      <c r="Q31" s="58">
        <v>0</v>
      </c>
      <c r="R31" s="58">
        <v>6426968</v>
      </c>
      <c r="S31" s="58">
        <v>0</v>
      </c>
      <c r="T31" s="58">
        <v>0</v>
      </c>
      <c r="U31" s="58">
        <v>10000</v>
      </c>
      <c r="V31" s="58">
        <v>0</v>
      </c>
      <c r="W31" s="58">
        <v>0</v>
      </c>
      <c r="X31" s="58">
        <v>0</v>
      </c>
      <c r="Y31" s="58">
        <v>0</v>
      </c>
      <c r="Z31" s="58">
        <v>0</v>
      </c>
      <c r="AA31" s="58">
        <v>0</v>
      </c>
      <c r="AB31" s="58">
        <v>0</v>
      </c>
      <c r="AC31" s="58">
        <v>0</v>
      </c>
      <c r="AD31" s="70">
        <v>0</v>
      </c>
      <c r="AE31" s="58">
        <v>0</v>
      </c>
      <c r="AF31" s="58">
        <v>0</v>
      </c>
      <c r="AG31" s="58">
        <v>0</v>
      </c>
      <c r="AH31" s="58">
        <v>0</v>
      </c>
      <c r="AI31" s="58">
        <v>163792</v>
      </c>
      <c r="AJ31" s="58">
        <v>0</v>
      </c>
      <c r="AK31" s="58">
        <v>0</v>
      </c>
      <c r="AL31" s="58">
        <v>0</v>
      </c>
      <c r="AM31" s="58">
        <v>0</v>
      </c>
      <c r="AN31" s="61">
        <v>28924635</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s="16" customFormat="1" ht="14.25" x14ac:dyDescent="0.15">
      <c r="A34" s="65" t="s">
        <v>85</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s="16" customFormat="1" ht="14.25" x14ac:dyDescent="0.15">
      <c r="A35" s="65" t="s">
        <v>32</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1"/>
        <v>943621</v>
      </c>
      <c r="C36" s="58">
        <v>0</v>
      </c>
      <c r="D36" s="58">
        <v>0</v>
      </c>
      <c r="E36" s="58">
        <v>0</v>
      </c>
      <c r="F36" s="58">
        <v>0</v>
      </c>
      <c r="G36" s="58">
        <v>0</v>
      </c>
      <c r="H36" s="58">
        <v>11707</v>
      </c>
      <c r="I36" s="58">
        <v>294990</v>
      </c>
      <c r="J36" s="58">
        <v>0</v>
      </c>
      <c r="K36" s="58">
        <v>0</v>
      </c>
      <c r="L36" s="58">
        <v>0</v>
      </c>
      <c r="M36" s="58">
        <v>0</v>
      </c>
      <c r="N36" s="58">
        <v>0</v>
      </c>
      <c r="O36" s="58">
        <v>0</v>
      </c>
      <c r="P36" s="58">
        <v>0</v>
      </c>
      <c r="Q36" s="58">
        <v>163792</v>
      </c>
      <c r="R36" s="58">
        <v>130473</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133460</v>
      </c>
      <c r="AM36" s="58">
        <v>0</v>
      </c>
      <c r="AN36" s="61">
        <v>209199</v>
      </c>
    </row>
    <row r="37" spans="1:40" ht="14.25" x14ac:dyDescent="0.15">
      <c r="A37" s="65" t="s">
        <v>37</v>
      </c>
      <c r="B37" s="57">
        <f t="shared" si="1"/>
        <v>1221124</v>
      </c>
      <c r="C37" s="58">
        <v>0</v>
      </c>
      <c r="D37" s="58">
        <v>0</v>
      </c>
      <c r="E37" s="58">
        <v>0</v>
      </c>
      <c r="F37" s="58">
        <v>0</v>
      </c>
      <c r="G37" s="58">
        <v>0</v>
      </c>
      <c r="H37" s="58">
        <v>0</v>
      </c>
      <c r="I37" s="58">
        <v>0</v>
      </c>
      <c r="J37" s="58">
        <v>0</v>
      </c>
      <c r="K37" s="58">
        <v>0</v>
      </c>
      <c r="L37" s="58">
        <v>0</v>
      </c>
      <c r="M37" s="58">
        <v>0</v>
      </c>
      <c r="N37" s="58">
        <v>0</v>
      </c>
      <c r="O37" s="58">
        <v>0</v>
      </c>
      <c r="P37" s="58">
        <v>0</v>
      </c>
      <c r="Q37" s="58">
        <v>0</v>
      </c>
      <c r="R37" s="58">
        <v>80366</v>
      </c>
      <c r="S37" s="58">
        <v>0</v>
      </c>
      <c r="T37" s="58">
        <v>0</v>
      </c>
      <c r="U37" s="58">
        <v>0</v>
      </c>
      <c r="V37" s="58">
        <v>0</v>
      </c>
      <c r="W37" s="58">
        <v>0</v>
      </c>
      <c r="X37" s="58">
        <v>508951</v>
      </c>
      <c r="Y37" s="58">
        <v>631807</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1"/>
        <v>1221913</v>
      </c>
      <c r="C39" s="58">
        <v>0</v>
      </c>
      <c r="D39" s="58">
        <v>19715</v>
      </c>
      <c r="E39" s="58">
        <v>0</v>
      </c>
      <c r="F39" s="58">
        <v>0</v>
      </c>
      <c r="G39" s="58">
        <v>0</v>
      </c>
      <c r="H39" s="58">
        <v>45315</v>
      </c>
      <c r="I39" s="58">
        <v>0</v>
      </c>
      <c r="J39" s="58">
        <v>0</v>
      </c>
      <c r="K39" s="58">
        <v>0</v>
      </c>
      <c r="L39" s="58">
        <v>0</v>
      </c>
      <c r="M39" s="58">
        <v>0</v>
      </c>
      <c r="N39" s="58">
        <v>529991</v>
      </c>
      <c r="O39" s="58">
        <v>0</v>
      </c>
      <c r="P39" s="58">
        <v>0</v>
      </c>
      <c r="Q39" s="58">
        <v>0</v>
      </c>
      <c r="R39" s="58">
        <v>450377</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60000</v>
      </c>
      <c r="AJ39" s="58">
        <v>0</v>
      </c>
      <c r="AK39" s="58">
        <v>0</v>
      </c>
      <c r="AL39" s="70">
        <v>0</v>
      </c>
      <c r="AM39" s="58">
        <v>0</v>
      </c>
      <c r="AN39" s="61">
        <v>116515</v>
      </c>
    </row>
    <row r="40" spans="1:40" ht="14.25" x14ac:dyDescent="0.15">
      <c r="A40" s="65" t="s">
        <v>34</v>
      </c>
      <c r="B40" s="57">
        <f t="shared" si="1"/>
        <v>88638</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88638</v>
      </c>
    </row>
    <row r="41" spans="1:40" ht="14.25" x14ac:dyDescent="0.15">
      <c r="A41" s="66" t="s">
        <v>39</v>
      </c>
      <c r="B41" s="67">
        <f t="shared" si="1"/>
        <v>46280858</v>
      </c>
      <c r="C41" s="68">
        <v>0</v>
      </c>
      <c r="D41" s="68">
        <v>0</v>
      </c>
      <c r="E41" s="68">
        <v>0</v>
      </c>
      <c r="F41" s="68">
        <v>0</v>
      </c>
      <c r="G41" s="68">
        <v>0</v>
      </c>
      <c r="H41" s="68">
        <v>384157</v>
      </c>
      <c r="I41" s="68">
        <v>1590470</v>
      </c>
      <c r="J41" s="68">
        <v>0</v>
      </c>
      <c r="K41" s="68">
        <v>0</v>
      </c>
      <c r="L41" s="68">
        <v>0</v>
      </c>
      <c r="M41" s="68">
        <v>0</v>
      </c>
      <c r="N41" s="68">
        <v>4460894</v>
      </c>
      <c r="O41" s="68">
        <v>0</v>
      </c>
      <c r="P41" s="68">
        <v>0</v>
      </c>
      <c r="Q41" s="68">
        <v>194013</v>
      </c>
      <c r="R41" s="68">
        <v>38270707</v>
      </c>
      <c r="S41" s="68">
        <v>531864</v>
      </c>
      <c r="T41" s="68">
        <v>0</v>
      </c>
      <c r="U41" s="68">
        <v>0</v>
      </c>
      <c r="V41" s="68">
        <v>0</v>
      </c>
      <c r="W41" s="68">
        <v>0</v>
      </c>
      <c r="X41" s="68">
        <v>9000</v>
      </c>
      <c r="Y41" s="68">
        <v>3435</v>
      </c>
      <c r="Z41" s="68">
        <v>700004</v>
      </c>
      <c r="AA41" s="68">
        <v>50000</v>
      </c>
      <c r="AB41" s="68">
        <v>0</v>
      </c>
      <c r="AC41" s="68">
        <v>0</v>
      </c>
      <c r="AD41" s="68">
        <v>0</v>
      </c>
      <c r="AE41" s="68">
        <v>0</v>
      </c>
      <c r="AF41" s="68">
        <v>0</v>
      </c>
      <c r="AG41" s="68">
        <v>0</v>
      </c>
      <c r="AH41" s="68">
        <v>0</v>
      </c>
      <c r="AI41" s="68">
        <v>86314</v>
      </c>
      <c r="AJ41" s="68">
        <v>0</v>
      </c>
      <c r="AK41" s="68">
        <v>0</v>
      </c>
      <c r="AL41" s="68">
        <v>0</v>
      </c>
      <c r="AM41" s="68">
        <v>0</v>
      </c>
      <c r="AN41" s="74">
        <v>0</v>
      </c>
    </row>
    <row r="42" spans="1:40" x14ac:dyDescent="0.2">
      <c r="AN42" s="14"/>
    </row>
    <row r="43" spans="1:40" x14ac:dyDescent="0.15">
      <c r="C43" s="7" t="s">
        <v>90</v>
      </c>
    </row>
    <row r="44" spans="1:40" x14ac:dyDescent="0.15">
      <c r="C44" s="7" t="s">
        <v>91</v>
      </c>
    </row>
  </sheetData>
  <phoneticPr fontId="3"/>
  <hyperlinks>
    <hyperlink ref="A1" location="Guidance!A1" display="Guidance sheet (link)" xr:uid="{00000000-0004-0000-1F00-000000000000}"/>
  </hyperlinks>
  <pageMargins left="0.47244094488188981" right="0.39370078740157483" top="0.47244094488188981" bottom="0.47244094488188981" header="0.19685039370078741" footer="0.23622047244094491"/>
  <pageSetup paperSize="8" scale="78"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0"/>
  <dimension ref="A1:AN44"/>
  <sheetViews>
    <sheetView zoomScale="80" zoomScaleNormal="80" workbookViewId="0">
      <pane xSplit="2" ySplit="3" topLeftCell="C4" activePane="bottomRight" state="frozen"/>
      <selection activeCell="B32" sqref="B32"/>
      <selection pane="topRight" activeCell="B32" sqref="B32"/>
      <selection pane="bottomLeft" activeCell="B32" sqref="B32"/>
      <selection pane="bottomRight"/>
    </sheetView>
  </sheetViews>
  <sheetFormatPr defaultColWidth="9" defaultRowHeight="15" x14ac:dyDescent="0.15"/>
  <cols>
    <col min="1" max="1" width="15.5" style="10" customWidth="1"/>
    <col min="2" max="2" width="13.375" style="6" customWidth="1"/>
    <col min="3" max="3" width="11.625" style="6" customWidth="1"/>
    <col min="4" max="40" width="11.625" style="7" customWidth="1"/>
    <col min="41" max="41" width="9" style="7" customWidth="1"/>
    <col min="42" max="16384" width="9" style="7"/>
  </cols>
  <sheetData>
    <row r="1" spans="1:40" ht="26.25" x14ac:dyDescent="0.15">
      <c r="A1" s="87" t="s">
        <v>236</v>
      </c>
      <c r="B1" s="87"/>
      <c r="C1" s="89" t="s">
        <v>258</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7" customHeight="1" x14ac:dyDescent="0.15">
      <c r="A3" s="49" t="s">
        <v>268</v>
      </c>
      <c r="B3" s="93" t="s">
        <v>267</v>
      </c>
      <c r="C3" s="56">
        <f>SUM(C4:C41)</f>
        <v>360433744</v>
      </c>
      <c r="D3" s="56">
        <f t="shared" ref="D3:AN3" si="0">SUM(D4:D41)</f>
        <v>1433015</v>
      </c>
      <c r="E3" s="56">
        <f t="shared" si="0"/>
        <v>3553776</v>
      </c>
      <c r="F3" s="56">
        <f t="shared" si="0"/>
        <v>4939318</v>
      </c>
      <c r="G3" s="56">
        <f t="shared" si="0"/>
        <v>4473107</v>
      </c>
      <c r="H3" s="56">
        <f t="shared" si="0"/>
        <v>65500964</v>
      </c>
      <c r="I3" s="56">
        <f t="shared" si="0"/>
        <v>51793341</v>
      </c>
      <c r="J3" s="56">
        <f t="shared" si="0"/>
        <v>2906956</v>
      </c>
      <c r="K3" s="56">
        <f t="shared" si="0"/>
        <v>1290326</v>
      </c>
      <c r="L3" s="56">
        <f t="shared" si="0"/>
        <v>10487305</v>
      </c>
      <c r="M3" s="56">
        <f t="shared" si="0"/>
        <v>177213</v>
      </c>
      <c r="N3" s="56">
        <f t="shared" si="0"/>
        <v>88248227</v>
      </c>
      <c r="O3" s="56">
        <f t="shared" si="0"/>
        <v>3166342</v>
      </c>
      <c r="P3" s="56">
        <f t="shared" si="0"/>
        <v>17246926</v>
      </c>
      <c r="Q3" s="56">
        <f t="shared" si="0"/>
        <v>1933169</v>
      </c>
      <c r="R3" s="56">
        <f t="shared" si="0"/>
        <v>274776953</v>
      </c>
      <c r="S3" s="56">
        <f t="shared" si="0"/>
        <v>11542737</v>
      </c>
      <c r="T3" s="56">
        <f t="shared" si="0"/>
        <v>2542352</v>
      </c>
      <c r="U3" s="56">
        <f t="shared" si="0"/>
        <v>3660216</v>
      </c>
      <c r="V3" s="56">
        <f t="shared" si="0"/>
        <v>451025</v>
      </c>
      <c r="W3" s="56">
        <f t="shared" si="0"/>
        <v>56399</v>
      </c>
      <c r="X3" s="56">
        <f t="shared" si="0"/>
        <v>337350</v>
      </c>
      <c r="Y3" s="56">
        <f t="shared" si="0"/>
        <v>9169701</v>
      </c>
      <c r="Z3" s="56">
        <f t="shared" si="0"/>
        <v>2952535</v>
      </c>
      <c r="AA3" s="56">
        <f t="shared" si="0"/>
        <v>288689</v>
      </c>
      <c r="AB3" s="56">
        <f t="shared" si="0"/>
        <v>1929288</v>
      </c>
      <c r="AC3" s="56">
        <f t="shared" si="0"/>
        <v>0</v>
      </c>
      <c r="AD3" s="56">
        <f t="shared" si="0"/>
        <v>0</v>
      </c>
      <c r="AE3" s="56">
        <f t="shared" si="0"/>
        <v>0</v>
      </c>
      <c r="AF3" s="56">
        <f t="shared" si="0"/>
        <v>0</v>
      </c>
      <c r="AG3" s="56">
        <f t="shared" si="0"/>
        <v>0</v>
      </c>
      <c r="AH3" s="56">
        <f t="shared" si="0"/>
        <v>0</v>
      </c>
      <c r="AI3" s="56">
        <f t="shared" si="0"/>
        <v>3300369</v>
      </c>
      <c r="AJ3" s="56">
        <f t="shared" si="0"/>
        <v>769426</v>
      </c>
      <c r="AK3" s="56">
        <f t="shared" si="0"/>
        <v>0</v>
      </c>
      <c r="AL3" s="56">
        <f t="shared" si="0"/>
        <v>16556200</v>
      </c>
      <c r="AM3" s="56">
        <f t="shared" si="0"/>
        <v>410696</v>
      </c>
      <c r="AN3" s="59">
        <f t="shared" si="0"/>
        <v>345090673</v>
      </c>
    </row>
    <row r="4" spans="1:40" s="6" customFormat="1" x14ac:dyDescent="0.15">
      <c r="A4" s="60" t="s">
        <v>264</v>
      </c>
      <c r="B4" s="57">
        <f t="shared" ref="B4:B41" si="1">SUM(C4:AN4)</f>
        <v>138175680</v>
      </c>
      <c r="C4" s="70">
        <v>0</v>
      </c>
      <c r="D4" s="58">
        <v>0</v>
      </c>
      <c r="E4" s="58">
        <v>34257</v>
      </c>
      <c r="F4" s="58">
        <v>287511</v>
      </c>
      <c r="G4" s="58">
        <v>2531566</v>
      </c>
      <c r="H4" s="58">
        <v>11948162</v>
      </c>
      <c r="I4" s="58">
        <v>25468669</v>
      </c>
      <c r="J4" s="58">
        <v>0</v>
      </c>
      <c r="K4" s="58">
        <v>0</v>
      </c>
      <c r="L4" s="58">
        <v>970262</v>
      </c>
      <c r="M4" s="58">
        <v>0</v>
      </c>
      <c r="N4" s="58">
        <v>2018355</v>
      </c>
      <c r="O4" s="58">
        <v>1400727</v>
      </c>
      <c r="P4" s="58">
        <v>1457136</v>
      </c>
      <c r="Q4" s="58">
        <v>232084</v>
      </c>
      <c r="R4" s="58">
        <v>33504305</v>
      </c>
      <c r="S4" s="58">
        <v>8427</v>
      </c>
      <c r="T4" s="58">
        <v>52585</v>
      </c>
      <c r="U4" s="58">
        <v>24837</v>
      </c>
      <c r="V4" s="58">
        <v>120316</v>
      </c>
      <c r="W4" s="58">
        <v>42900</v>
      </c>
      <c r="X4" s="58">
        <v>0</v>
      </c>
      <c r="Y4" s="58">
        <v>518379</v>
      </c>
      <c r="Z4" s="58">
        <v>0</v>
      </c>
      <c r="AA4" s="58">
        <v>5400</v>
      </c>
      <c r="AB4" s="58">
        <v>119731</v>
      </c>
      <c r="AC4" s="58">
        <v>0</v>
      </c>
      <c r="AD4" s="58">
        <v>0</v>
      </c>
      <c r="AE4" s="58">
        <v>0</v>
      </c>
      <c r="AF4" s="58">
        <v>0</v>
      </c>
      <c r="AG4" s="58">
        <v>0</v>
      </c>
      <c r="AH4" s="58">
        <v>0</v>
      </c>
      <c r="AI4" s="58">
        <v>56619</v>
      </c>
      <c r="AJ4" s="58">
        <v>0</v>
      </c>
      <c r="AK4" s="58">
        <v>0</v>
      </c>
      <c r="AL4" s="58">
        <v>2989000</v>
      </c>
      <c r="AM4" s="58">
        <v>190010</v>
      </c>
      <c r="AN4" s="61">
        <v>54194442</v>
      </c>
    </row>
    <row r="5" spans="1:40" ht="14.25" x14ac:dyDescent="0.15">
      <c r="A5" s="62" t="s">
        <v>15</v>
      </c>
      <c r="B5" s="57">
        <f t="shared" si="1"/>
        <v>137055</v>
      </c>
      <c r="C5" s="58">
        <v>19177</v>
      </c>
      <c r="D5" s="70">
        <v>0</v>
      </c>
      <c r="E5" s="58">
        <v>0</v>
      </c>
      <c r="F5" s="58">
        <v>0</v>
      </c>
      <c r="G5" s="58">
        <v>0</v>
      </c>
      <c r="H5" s="58">
        <v>0</v>
      </c>
      <c r="I5" s="58">
        <v>0</v>
      </c>
      <c r="J5" s="58">
        <v>0</v>
      </c>
      <c r="K5" s="58">
        <v>0</v>
      </c>
      <c r="L5" s="58">
        <v>0</v>
      </c>
      <c r="M5" s="58">
        <v>0</v>
      </c>
      <c r="N5" s="58">
        <v>0</v>
      </c>
      <c r="O5" s="58">
        <v>0</v>
      </c>
      <c r="P5" s="58">
        <v>100000</v>
      </c>
      <c r="Q5" s="58">
        <v>0</v>
      </c>
      <c r="R5" s="58">
        <v>0</v>
      </c>
      <c r="S5" s="58">
        <v>0</v>
      </c>
      <c r="T5" s="58">
        <v>1610</v>
      </c>
      <c r="U5" s="58">
        <v>0</v>
      </c>
      <c r="V5" s="58">
        <v>16268</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779863</v>
      </c>
      <c r="C6" s="58">
        <v>205373</v>
      </c>
      <c r="D6" s="58">
        <v>0</v>
      </c>
      <c r="E6" s="70">
        <v>0</v>
      </c>
      <c r="F6" s="58">
        <v>0</v>
      </c>
      <c r="G6" s="58">
        <v>0</v>
      </c>
      <c r="H6" s="58">
        <v>40000</v>
      </c>
      <c r="I6" s="58">
        <v>0</v>
      </c>
      <c r="J6" s="58">
        <v>0</v>
      </c>
      <c r="K6" s="58">
        <v>0</v>
      </c>
      <c r="L6" s="58">
        <v>0</v>
      </c>
      <c r="M6" s="58">
        <v>0</v>
      </c>
      <c r="N6" s="58">
        <v>100000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170000</v>
      </c>
      <c r="AN6" s="61">
        <v>264490</v>
      </c>
    </row>
    <row r="7" spans="1:40" ht="14.25" x14ac:dyDescent="0.15">
      <c r="A7" s="62" t="s">
        <v>16</v>
      </c>
      <c r="B7" s="57">
        <f t="shared" si="1"/>
        <v>3609568</v>
      </c>
      <c r="C7" s="58">
        <v>998198</v>
      </c>
      <c r="D7" s="58">
        <v>0</v>
      </c>
      <c r="E7" s="58">
        <v>0</v>
      </c>
      <c r="F7" s="70">
        <v>0</v>
      </c>
      <c r="G7" s="58">
        <v>0</v>
      </c>
      <c r="H7" s="58">
        <v>0</v>
      </c>
      <c r="I7" s="58">
        <v>0</v>
      </c>
      <c r="J7" s="58">
        <v>0</v>
      </c>
      <c r="K7" s="58">
        <v>0</v>
      </c>
      <c r="L7" s="58">
        <v>0</v>
      </c>
      <c r="M7" s="58">
        <v>0</v>
      </c>
      <c r="N7" s="58">
        <v>0</v>
      </c>
      <c r="O7" s="58">
        <v>0</v>
      </c>
      <c r="P7" s="58">
        <v>1457136</v>
      </c>
      <c r="Q7" s="58">
        <v>0</v>
      </c>
      <c r="R7" s="58">
        <v>166924</v>
      </c>
      <c r="S7" s="58">
        <v>962749</v>
      </c>
      <c r="T7" s="58">
        <v>0</v>
      </c>
      <c r="U7" s="58">
        <v>0</v>
      </c>
      <c r="V7" s="58">
        <v>0</v>
      </c>
      <c r="W7" s="58">
        <v>0</v>
      </c>
      <c r="X7" s="58">
        <v>0</v>
      </c>
      <c r="Y7" s="58">
        <v>0</v>
      </c>
      <c r="Z7" s="58">
        <v>24561</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170051</v>
      </c>
      <c r="C8" s="58">
        <v>0</v>
      </c>
      <c r="D8" s="58">
        <v>0</v>
      </c>
      <c r="E8" s="58">
        <v>0</v>
      </c>
      <c r="F8" s="58">
        <v>0</v>
      </c>
      <c r="G8" s="70">
        <v>0</v>
      </c>
      <c r="H8" s="58">
        <v>70051</v>
      </c>
      <c r="I8" s="58">
        <v>0</v>
      </c>
      <c r="J8" s="58">
        <v>0</v>
      </c>
      <c r="K8" s="58">
        <v>0</v>
      </c>
      <c r="L8" s="58">
        <v>0</v>
      </c>
      <c r="M8" s="58">
        <v>0</v>
      </c>
      <c r="N8" s="58">
        <v>0</v>
      </c>
      <c r="O8" s="58">
        <v>0</v>
      </c>
      <c r="P8" s="58">
        <v>100000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50213956</v>
      </c>
      <c r="C9" s="58">
        <v>19057046</v>
      </c>
      <c r="D9" s="58">
        <v>0</v>
      </c>
      <c r="E9" s="58">
        <v>725714</v>
      </c>
      <c r="F9" s="58">
        <v>0</v>
      </c>
      <c r="G9" s="58">
        <v>4795</v>
      </c>
      <c r="H9" s="70">
        <v>0</v>
      </c>
      <c r="I9" s="58">
        <v>1284801</v>
      </c>
      <c r="J9" s="58">
        <v>32639</v>
      </c>
      <c r="K9" s="58">
        <v>0</v>
      </c>
      <c r="L9" s="58">
        <v>1519253</v>
      </c>
      <c r="M9" s="58">
        <v>0</v>
      </c>
      <c r="N9" s="58">
        <v>465004</v>
      </c>
      <c r="O9" s="58">
        <v>0</v>
      </c>
      <c r="P9" s="58">
        <v>0</v>
      </c>
      <c r="Q9" s="58">
        <v>0</v>
      </c>
      <c r="R9" s="58">
        <v>23118510</v>
      </c>
      <c r="S9" s="58">
        <v>0</v>
      </c>
      <c r="T9" s="58">
        <v>2000000</v>
      </c>
      <c r="U9" s="58">
        <v>0</v>
      </c>
      <c r="V9" s="58">
        <v>0</v>
      </c>
      <c r="W9" s="58">
        <v>0</v>
      </c>
      <c r="X9" s="58">
        <v>0</v>
      </c>
      <c r="Y9" s="58">
        <v>1218069</v>
      </c>
      <c r="Z9" s="58">
        <v>0</v>
      </c>
      <c r="AA9" s="58">
        <v>0</v>
      </c>
      <c r="AB9" s="58">
        <v>3824</v>
      </c>
      <c r="AC9" s="58">
        <v>0</v>
      </c>
      <c r="AD9" s="58">
        <v>0</v>
      </c>
      <c r="AE9" s="58">
        <v>0</v>
      </c>
      <c r="AF9" s="58">
        <v>0</v>
      </c>
      <c r="AG9" s="58">
        <v>0</v>
      </c>
      <c r="AH9" s="58">
        <v>0</v>
      </c>
      <c r="AI9" s="58">
        <v>88458</v>
      </c>
      <c r="AJ9" s="58">
        <v>0</v>
      </c>
      <c r="AK9" s="58">
        <v>0</v>
      </c>
      <c r="AL9" s="58">
        <v>504000</v>
      </c>
      <c r="AM9" s="58">
        <v>0</v>
      </c>
      <c r="AN9" s="61">
        <v>191843</v>
      </c>
    </row>
    <row r="10" spans="1:40" ht="14.25" x14ac:dyDescent="0.15">
      <c r="A10" s="62" t="s">
        <v>17</v>
      </c>
      <c r="B10" s="57">
        <f t="shared" si="1"/>
        <v>31340972</v>
      </c>
      <c r="C10" s="58">
        <v>21137172</v>
      </c>
      <c r="D10" s="58">
        <v>100000</v>
      </c>
      <c r="E10" s="58">
        <v>1215987</v>
      </c>
      <c r="F10" s="58">
        <v>590</v>
      </c>
      <c r="G10" s="58">
        <v>0</v>
      </c>
      <c r="H10" s="58">
        <v>364912</v>
      </c>
      <c r="I10" s="70">
        <v>0</v>
      </c>
      <c r="J10" s="58">
        <v>100000</v>
      </c>
      <c r="K10" s="58">
        <v>335770</v>
      </c>
      <c r="L10" s="58">
        <v>31627</v>
      </c>
      <c r="M10" s="58">
        <v>0</v>
      </c>
      <c r="N10" s="58">
        <v>1915511</v>
      </c>
      <c r="O10" s="58">
        <v>0</v>
      </c>
      <c r="P10" s="58">
        <v>0</v>
      </c>
      <c r="Q10" s="58">
        <v>0</v>
      </c>
      <c r="R10" s="58">
        <v>5044474</v>
      </c>
      <c r="S10" s="58">
        <v>18670</v>
      </c>
      <c r="T10" s="58">
        <v>0</v>
      </c>
      <c r="U10" s="58">
        <v>0</v>
      </c>
      <c r="V10" s="58">
        <v>0</v>
      </c>
      <c r="W10" s="58">
        <v>0</v>
      </c>
      <c r="X10" s="58">
        <v>0</v>
      </c>
      <c r="Y10" s="58">
        <v>54714</v>
      </c>
      <c r="Z10" s="58">
        <v>0</v>
      </c>
      <c r="AA10" s="58">
        <v>9355</v>
      </c>
      <c r="AB10" s="58">
        <v>0</v>
      </c>
      <c r="AC10" s="58">
        <v>0</v>
      </c>
      <c r="AD10" s="58">
        <v>0</v>
      </c>
      <c r="AE10" s="58">
        <v>0</v>
      </c>
      <c r="AF10" s="58">
        <v>0</v>
      </c>
      <c r="AG10" s="58">
        <v>0</v>
      </c>
      <c r="AH10" s="58">
        <v>0</v>
      </c>
      <c r="AI10" s="58">
        <v>87158</v>
      </c>
      <c r="AJ10" s="58">
        <v>0</v>
      </c>
      <c r="AK10" s="58">
        <v>0</v>
      </c>
      <c r="AL10" s="58">
        <v>0</v>
      </c>
      <c r="AM10" s="58">
        <v>0</v>
      </c>
      <c r="AN10" s="61">
        <v>925032</v>
      </c>
    </row>
    <row r="11" spans="1:40" ht="14.25" x14ac:dyDescent="0.15">
      <c r="A11" s="62" t="s">
        <v>6</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4695442</v>
      </c>
      <c r="C12" s="58">
        <v>0</v>
      </c>
      <c r="D12" s="58">
        <v>0</v>
      </c>
      <c r="E12" s="58">
        <v>0</v>
      </c>
      <c r="F12" s="58">
        <v>0</v>
      </c>
      <c r="G12" s="58">
        <v>0</v>
      </c>
      <c r="H12" s="58">
        <v>0</v>
      </c>
      <c r="I12" s="58">
        <v>0</v>
      </c>
      <c r="J12" s="58">
        <v>0</v>
      </c>
      <c r="K12" s="70">
        <v>0</v>
      </c>
      <c r="L12" s="58">
        <v>0</v>
      </c>
      <c r="M12" s="58">
        <v>0</v>
      </c>
      <c r="N12" s="58">
        <v>0</v>
      </c>
      <c r="O12" s="58">
        <v>0</v>
      </c>
      <c r="P12" s="58">
        <v>4695442</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1675029</v>
      </c>
      <c r="C13" s="58">
        <v>426396</v>
      </c>
      <c r="D13" s="58">
        <v>0</v>
      </c>
      <c r="E13" s="58">
        <v>26737</v>
      </c>
      <c r="F13" s="58">
        <v>0</v>
      </c>
      <c r="G13" s="58">
        <v>0</v>
      </c>
      <c r="H13" s="58">
        <v>813263</v>
      </c>
      <c r="I13" s="58">
        <v>13000</v>
      </c>
      <c r="J13" s="58">
        <v>9265</v>
      </c>
      <c r="K13" s="58">
        <v>0</v>
      </c>
      <c r="L13" s="70">
        <v>0</v>
      </c>
      <c r="M13" s="58">
        <v>0</v>
      </c>
      <c r="N13" s="58">
        <v>0</v>
      </c>
      <c r="O13" s="58">
        <v>10000</v>
      </c>
      <c r="P13" s="58">
        <v>147192</v>
      </c>
      <c r="Q13" s="58">
        <v>0</v>
      </c>
      <c r="R13" s="58">
        <v>15000</v>
      </c>
      <c r="S13" s="58">
        <v>134175</v>
      </c>
      <c r="T13" s="58">
        <v>0</v>
      </c>
      <c r="U13" s="58">
        <v>0</v>
      </c>
      <c r="V13" s="58">
        <v>0</v>
      </c>
      <c r="W13" s="58">
        <v>0</v>
      </c>
      <c r="X13" s="58">
        <v>0</v>
      </c>
      <c r="Y13" s="58">
        <v>80000</v>
      </c>
      <c r="Z13" s="58">
        <v>0</v>
      </c>
      <c r="AA13" s="58">
        <v>0</v>
      </c>
      <c r="AB13" s="58">
        <v>0</v>
      </c>
      <c r="AC13" s="58">
        <v>0</v>
      </c>
      <c r="AD13" s="58">
        <v>0</v>
      </c>
      <c r="AE13" s="58">
        <v>0</v>
      </c>
      <c r="AF13" s="58">
        <v>0</v>
      </c>
      <c r="AG13" s="58">
        <v>0</v>
      </c>
      <c r="AH13" s="58">
        <v>0</v>
      </c>
      <c r="AI13" s="58">
        <v>0</v>
      </c>
      <c r="AJ13" s="58">
        <v>0</v>
      </c>
      <c r="AK13" s="58">
        <v>0</v>
      </c>
      <c r="AL13" s="58">
        <v>0</v>
      </c>
      <c r="AM13" s="58">
        <v>0</v>
      </c>
      <c r="AN13" s="61">
        <v>1</v>
      </c>
    </row>
    <row r="14" spans="1:40" ht="14.25" x14ac:dyDescent="0.15">
      <c r="A14" s="62" t="s">
        <v>18</v>
      </c>
      <c r="B14" s="57">
        <f t="shared" si="1"/>
        <v>198529</v>
      </c>
      <c r="C14" s="58">
        <v>0</v>
      </c>
      <c r="D14" s="58">
        <v>0</v>
      </c>
      <c r="E14" s="58">
        <v>0</v>
      </c>
      <c r="F14" s="58">
        <v>0</v>
      </c>
      <c r="G14" s="58">
        <v>0</v>
      </c>
      <c r="H14" s="58">
        <v>198529</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42059784</v>
      </c>
      <c r="C15" s="58">
        <v>4932818</v>
      </c>
      <c r="D15" s="58">
        <v>0</v>
      </c>
      <c r="E15" s="58">
        <v>101049</v>
      </c>
      <c r="F15" s="58">
        <v>0</v>
      </c>
      <c r="G15" s="58">
        <v>150231</v>
      </c>
      <c r="H15" s="58">
        <v>1723914</v>
      </c>
      <c r="I15" s="58">
        <v>2027704</v>
      </c>
      <c r="J15" s="58">
        <v>0</v>
      </c>
      <c r="K15" s="58">
        <v>9931</v>
      </c>
      <c r="L15" s="58">
        <v>2148576</v>
      </c>
      <c r="M15" s="58">
        <v>177213</v>
      </c>
      <c r="N15" s="70">
        <v>0</v>
      </c>
      <c r="O15" s="58">
        <v>0</v>
      </c>
      <c r="P15" s="58">
        <v>0</v>
      </c>
      <c r="Q15" s="58">
        <v>86373</v>
      </c>
      <c r="R15" s="58">
        <v>10269859</v>
      </c>
      <c r="S15" s="58">
        <v>0</v>
      </c>
      <c r="T15" s="58">
        <v>21247</v>
      </c>
      <c r="U15" s="58">
        <v>52323</v>
      </c>
      <c r="V15" s="58">
        <v>0</v>
      </c>
      <c r="W15" s="58">
        <v>7954</v>
      </c>
      <c r="X15" s="58">
        <v>0</v>
      </c>
      <c r="Y15" s="58">
        <v>396717</v>
      </c>
      <c r="Z15" s="58">
        <v>0</v>
      </c>
      <c r="AA15" s="58">
        <v>0</v>
      </c>
      <c r="AB15" s="58">
        <v>120120</v>
      </c>
      <c r="AC15" s="58">
        <v>0</v>
      </c>
      <c r="AD15" s="58">
        <v>0</v>
      </c>
      <c r="AE15" s="58">
        <v>0</v>
      </c>
      <c r="AF15" s="58">
        <v>0</v>
      </c>
      <c r="AG15" s="58">
        <v>0</v>
      </c>
      <c r="AH15" s="58">
        <v>0</v>
      </c>
      <c r="AI15" s="58">
        <v>0</v>
      </c>
      <c r="AJ15" s="58">
        <v>0</v>
      </c>
      <c r="AK15" s="58">
        <v>0</v>
      </c>
      <c r="AL15" s="58">
        <v>0</v>
      </c>
      <c r="AM15" s="58">
        <v>0</v>
      </c>
      <c r="AN15" s="61">
        <v>19833755</v>
      </c>
    </row>
    <row r="16" spans="1:40" ht="14.25" x14ac:dyDescent="0.15">
      <c r="A16" s="62" t="s">
        <v>5</v>
      </c>
      <c r="B16" s="57">
        <f t="shared" si="1"/>
        <v>2651467</v>
      </c>
      <c r="C16" s="58">
        <v>1546560</v>
      </c>
      <c r="D16" s="58">
        <v>0</v>
      </c>
      <c r="E16" s="58">
        <v>0</v>
      </c>
      <c r="F16" s="58">
        <v>0</v>
      </c>
      <c r="G16" s="58">
        <v>0</v>
      </c>
      <c r="H16" s="58">
        <v>0</v>
      </c>
      <c r="I16" s="58">
        <v>0</v>
      </c>
      <c r="J16" s="58">
        <v>0</v>
      </c>
      <c r="K16" s="58">
        <v>0</v>
      </c>
      <c r="L16" s="58">
        <v>0</v>
      </c>
      <c r="M16" s="58">
        <v>0</v>
      </c>
      <c r="N16" s="58">
        <v>0</v>
      </c>
      <c r="O16" s="70">
        <v>0</v>
      </c>
      <c r="P16" s="58">
        <v>1104907</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16040241</v>
      </c>
      <c r="C17" s="58">
        <v>2856255</v>
      </c>
      <c r="D17" s="58">
        <v>0</v>
      </c>
      <c r="E17" s="58">
        <v>0</v>
      </c>
      <c r="F17" s="58">
        <v>0</v>
      </c>
      <c r="G17" s="58">
        <v>0</v>
      </c>
      <c r="H17" s="58">
        <v>8161257</v>
      </c>
      <c r="I17" s="58">
        <v>31537</v>
      </c>
      <c r="J17" s="58">
        <v>0</v>
      </c>
      <c r="K17" s="58">
        <v>0</v>
      </c>
      <c r="L17" s="58">
        <v>1708821</v>
      </c>
      <c r="M17" s="58">
        <v>0</v>
      </c>
      <c r="N17" s="58">
        <v>1563926</v>
      </c>
      <c r="O17" s="58">
        <v>0</v>
      </c>
      <c r="P17" s="70">
        <v>0</v>
      </c>
      <c r="Q17" s="58">
        <v>500718</v>
      </c>
      <c r="R17" s="58">
        <v>13275</v>
      </c>
      <c r="S17" s="58">
        <v>0</v>
      </c>
      <c r="T17" s="58">
        <v>0</v>
      </c>
      <c r="U17" s="58">
        <v>0</v>
      </c>
      <c r="V17" s="58">
        <v>0</v>
      </c>
      <c r="W17" s="58">
        <v>0</v>
      </c>
      <c r="X17" s="58">
        <v>0</v>
      </c>
      <c r="Y17" s="58">
        <v>626539</v>
      </c>
      <c r="Z17" s="58">
        <v>0</v>
      </c>
      <c r="AA17" s="58">
        <v>0</v>
      </c>
      <c r="AB17" s="58">
        <v>0</v>
      </c>
      <c r="AC17" s="58">
        <v>0</v>
      </c>
      <c r="AD17" s="58">
        <v>0</v>
      </c>
      <c r="AE17" s="58">
        <v>0</v>
      </c>
      <c r="AF17" s="58">
        <v>0</v>
      </c>
      <c r="AG17" s="58">
        <v>0</v>
      </c>
      <c r="AH17" s="58">
        <v>0</v>
      </c>
      <c r="AI17" s="58">
        <v>0</v>
      </c>
      <c r="AJ17" s="58">
        <v>0</v>
      </c>
      <c r="AK17" s="58">
        <v>0</v>
      </c>
      <c r="AL17" s="58">
        <v>577913</v>
      </c>
      <c r="AM17" s="58">
        <v>0</v>
      </c>
      <c r="AN17" s="61">
        <v>0</v>
      </c>
    </row>
    <row r="18" spans="1:40" ht="14.25" x14ac:dyDescent="0.15">
      <c r="A18" s="62" t="s">
        <v>9</v>
      </c>
      <c r="B18" s="57">
        <f t="shared" si="1"/>
        <v>4169365</v>
      </c>
      <c r="C18" s="58">
        <v>1302843</v>
      </c>
      <c r="D18" s="58">
        <v>0</v>
      </c>
      <c r="E18" s="58">
        <v>754953</v>
      </c>
      <c r="F18" s="58">
        <v>0</v>
      </c>
      <c r="G18" s="58">
        <v>0</v>
      </c>
      <c r="H18" s="58">
        <v>0</v>
      </c>
      <c r="I18" s="58">
        <v>6034</v>
      </c>
      <c r="J18" s="58">
        <v>0</v>
      </c>
      <c r="K18" s="58">
        <v>0</v>
      </c>
      <c r="L18" s="58">
        <v>0</v>
      </c>
      <c r="M18" s="58">
        <v>0</v>
      </c>
      <c r="N18" s="58">
        <v>194013</v>
      </c>
      <c r="O18" s="58">
        <v>0</v>
      </c>
      <c r="P18" s="58">
        <v>1629005</v>
      </c>
      <c r="Q18" s="70">
        <v>0</v>
      </c>
      <c r="R18" s="58">
        <v>10854</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271663</v>
      </c>
      <c r="AJ18" s="58">
        <v>0</v>
      </c>
      <c r="AK18" s="58">
        <v>0</v>
      </c>
      <c r="AL18" s="58">
        <v>0</v>
      </c>
      <c r="AM18" s="58">
        <v>0</v>
      </c>
      <c r="AN18" s="61">
        <v>0</v>
      </c>
    </row>
    <row r="19" spans="1:40" ht="14.25" x14ac:dyDescent="0.15">
      <c r="A19" s="62" t="s">
        <v>14</v>
      </c>
      <c r="B19" s="57">
        <f t="shared" si="1"/>
        <v>193550872</v>
      </c>
      <c r="C19" s="58">
        <v>71693964</v>
      </c>
      <c r="D19" s="58">
        <v>14780</v>
      </c>
      <c r="E19" s="58">
        <v>4260</v>
      </c>
      <c r="F19" s="58">
        <v>2425670</v>
      </c>
      <c r="G19" s="58">
        <v>0</v>
      </c>
      <c r="H19" s="58">
        <v>6399469</v>
      </c>
      <c r="I19" s="58">
        <v>13443339</v>
      </c>
      <c r="J19" s="58">
        <v>2738738</v>
      </c>
      <c r="K19" s="58">
        <v>944625</v>
      </c>
      <c r="L19" s="58">
        <v>2731663</v>
      </c>
      <c r="M19" s="58">
        <v>0</v>
      </c>
      <c r="N19" s="58">
        <v>4079955</v>
      </c>
      <c r="O19" s="58">
        <v>1755615</v>
      </c>
      <c r="P19" s="58">
        <v>634233</v>
      </c>
      <c r="Q19" s="58">
        <v>198775</v>
      </c>
      <c r="R19" s="70">
        <v>0</v>
      </c>
      <c r="S19" s="58">
        <v>2905214</v>
      </c>
      <c r="T19" s="58">
        <v>282159</v>
      </c>
      <c r="U19" s="58">
        <v>90482</v>
      </c>
      <c r="V19" s="58">
        <v>310205</v>
      </c>
      <c r="W19" s="58">
        <v>5545</v>
      </c>
      <c r="X19" s="58">
        <v>337350</v>
      </c>
      <c r="Y19" s="58">
        <v>2372575</v>
      </c>
      <c r="Z19" s="58">
        <v>1321992</v>
      </c>
      <c r="AA19" s="58">
        <v>197621</v>
      </c>
      <c r="AB19" s="58">
        <v>714032</v>
      </c>
      <c r="AC19" s="58">
        <v>0</v>
      </c>
      <c r="AD19" s="58">
        <v>0</v>
      </c>
      <c r="AE19" s="58">
        <v>0</v>
      </c>
      <c r="AF19" s="58">
        <v>0</v>
      </c>
      <c r="AG19" s="58">
        <v>0</v>
      </c>
      <c r="AH19" s="58">
        <v>0</v>
      </c>
      <c r="AI19" s="58">
        <v>42314</v>
      </c>
      <c r="AJ19" s="58">
        <v>0</v>
      </c>
      <c r="AK19" s="58">
        <v>0</v>
      </c>
      <c r="AL19" s="58">
        <v>8046243</v>
      </c>
      <c r="AM19" s="58">
        <v>0</v>
      </c>
      <c r="AN19" s="61">
        <v>69860054</v>
      </c>
    </row>
    <row r="20" spans="1:40" ht="14.25" x14ac:dyDescent="0.15">
      <c r="A20" s="63" t="s">
        <v>22</v>
      </c>
      <c r="B20" s="57">
        <f t="shared" si="1"/>
        <v>5416662</v>
      </c>
      <c r="C20" s="58">
        <v>827103</v>
      </c>
      <c r="D20" s="58">
        <v>70821</v>
      </c>
      <c r="E20" s="58">
        <v>0</v>
      </c>
      <c r="F20" s="58">
        <v>802609</v>
      </c>
      <c r="G20" s="58">
        <v>0</v>
      </c>
      <c r="H20" s="58">
        <v>0</v>
      </c>
      <c r="I20" s="58">
        <v>0</v>
      </c>
      <c r="J20" s="58">
        <v>26314</v>
      </c>
      <c r="K20" s="58">
        <v>0</v>
      </c>
      <c r="L20" s="58">
        <v>0</v>
      </c>
      <c r="M20" s="58">
        <v>0</v>
      </c>
      <c r="N20" s="58">
        <v>944485</v>
      </c>
      <c r="O20" s="58">
        <v>0</v>
      </c>
      <c r="P20" s="58">
        <v>0</v>
      </c>
      <c r="Q20" s="58">
        <v>0</v>
      </c>
      <c r="R20" s="58">
        <v>18563</v>
      </c>
      <c r="S20" s="70">
        <v>0</v>
      </c>
      <c r="T20" s="58">
        <v>15914</v>
      </c>
      <c r="U20" s="58">
        <v>0</v>
      </c>
      <c r="V20" s="58">
        <v>4236</v>
      </c>
      <c r="W20" s="58">
        <v>0</v>
      </c>
      <c r="X20" s="58">
        <v>0</v>
      </c>
      <c r="Y20" s="58">
        <v>2280366</v>
      </c>
      <c r="Z20" s="58">
        <v>5982</v>
      </c>
      <c r="AA20" s="58">
        <v>2869</v>
      </c>
      <c r="AB20" s="58">
        <v>25874</v>
      </c>
      <c r="AC20" s="58">
        <v>0</v>
      </c>
      <c r="AD20" s="58">
        <v>0</v>
      </c>
      <c r="AE20" s="58">
        <v>0</v>
      </c>
      <c r="AF20" s="58">
        <v>0</v>
      </c>
      <c r="AG20" s="58">
        <v>0</v>
      </c>
      <c r="AH20" s="58">
        <v>0</v>
      </c>
      <c r="AI20" s="58">
        <v>72057</v>
      </c>
      <c r="AJ20" s="58">
        <v>0</v>
      </c>
      <c r="AK20" s="58">
        <v>0</v>
      </c>
      <c r="AL20" s="58">
        <v>0</v>
      </c>
      <c r="AM20" s="58">
        <v>0</v>
      </c>
      <c r="AN20" s="61">
        <v>319469</v>
      </c>
    </row>
    <row r="21" spans="1:40" ht="14.25" x14ac:dyDescent="0.15">
      <c r="A21" s="63" t="s">
        <v>21</v>
      </c>
      <c r="B21" s="57">
        <f t="shared" si="1"/>
        <v>2002821</v>
      </c>
      <c r="C21" s="58">
        <v>809880</v>
      </c>
      <c r="D21" s="58">
        <v>30344</v>
      </c>
      <c r="E21" s="58">
        <v>0</v>
      </c>
      <c r="F21" s="58">
        <v>0</v>
      </c>
      <c r="G21" s="58">
        <v>0</v>
      </c>
      <c r="H21" s="58">
        <v>0</v>
      </c>
      <c r="I21" s="58">
        <v>0</v>
      </c>
      <c r="J21" s="58">
        <v>0</v>
      </c>
      <c r="K21" s="58">
        <v>0</v>
      </c>
      <c r="L21" s="58">
        <v>0</v>
      </c>
      <c r="M21" s="58">
        <v>0</v>
      </c>
      <c r="N21" s="58">
        <v>181535</v>
      </c>
      <c r="O21" s="58">
        <v>0</v>
      </c>
      <c r="P21" s="58">
        <v>69479</v>
      </c>
      <c r="Q21" s="58">
        <v>0</v>
      </c>
      <c r="R21" s="58">
        <v>412150</v>
      </c>
      <c r="S21" s="58">
        <v>0</v>
      </c>
      <c r="T21" s="70">
        <v>0</v>
      </c>
      <c r="U21" s="58">
        <v>0</v>
      </c>
      <c r="V21" s="58">
        <v>0</v>
      </c>
      <c r="W21" s="58">
        <v>0</v>
      </c>
      <c r="X21" s="58">
        <v>0</v>
      </c>
      <c r="Y21" s="58">
        <v>141406</v>
      </c>
      <c r="Z21" s="58">
        <v>0</v>
      </c>
      <c r="AA21" s="58">
        <v>73444</v>
      </c>
      <c r="AB21" s="58">
        <v>0</v>
      </c>
      <c r="AC21" s="58">
        <v>0</v>
      </c>
      <c r="AD21" s="58">
        <v>0</v>
      </c>
      <c r="AE21" s="58">
        <v>0</v>
      </c>
      <c r="AF21" s="58">
        <v>0</v>
      </c>
      <c r="AG21" s="58">
        <v>0</v>
      </c>
      <c r="AH21" s="58">
        <v>0</v>
      </c>
      <c r="AI21" s="58">
        <v>190437</v>
      </c>
      <c r="AJ21" s="58">
        <v>0</v>
      </c>
      <c r="AK21" s="58">
        <v>0</v>
      </c>
      <c r="AL21" s="58">
        <v>0</v>
      </c>
      <c r="AM21" s="58">
        <v>0</v>
      </c>
      <c r="AN21" s="61">
        <v>94146</v>
      </c>
    </row>
    <row r="22" spans="1:40" ht="14.25" x14ac:dyDescent="0.15">
      <c r="A22" s="63" t="s">
        <v>26</v>
      </c>
      <c r="B22" s="57">
        <f t="shared" si="1"/>
        <v>3091556</v>
      </c>
      <c r="C22" s="58">
        <v>0</v>
      </c>
      <c r="D22" s="58">
        <v>120220</v>
      </c>
      <c r="E22" s="58">
        <v>0</v>
      </c>
      <c r="F22" s="58">
        <v>0</v>
      </c>
      <c r="G22" s="58">
        <v>121913</v>
      </c>
      <c r="H22" s="58">
        <v>0</v>
      </c>
      <c r="I22" s="58">
        <v>0</v>
      </c>
      <c r="J22" s="58">
        <v>0</v>
      </c>
      <c r="K22" s="58">
        <v>0</v>
      </c>
      <c r="L22" s="58">
        <v>0</v>
      </c>
      <c r="M22" s="58">
        <v>0</v>
      </c>
      <c r="N22" s="58">
        <v>99469</v>
      </c>
      <c r="O22" s="58">
        <v>0</v>
      </c>
      <c r="P22" s="58">
        <v>2595929</v>
      </c>
      <c r="Q22" s="58">
        <v>154025</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1541943</v>
      </c>
      <c r="C23" s="58">
        <v>411316</v>
      </c>
      <c r="D23" s="58">
        <v>1079420</v>
      </c>
      <c r="E23" s="58">
        <v>0</v>
      </c>
      <c r="F23" s="58">
        <v>0</v>
      </c>
      <c r="G23" s="58">
        <v>0</v>
      </c>
      <c r="H23" s="58">
        <v>0</v>
      </c>
      <c r="I23" s="58">
        <v>0</v>
      </c>
      <c r="J23" s="58">
        <v>0</v>
      </c>
      <c r="K23" s="58">
        <v>0</v>
      </c>
      <c r="L23" s="58">
        <v>0</v>
      </c>
      <c r="M23" s="58">
        <v>0</v>
      </c>
      <c r="N23" s="58">
        <v>0</v>
      </c>
      <c r="O23" s="58">
        <v>0</v>
      </c>
      <c r="P23" s="58">
        <v>0</v>
      </c>
      <c r="Q23" s="58">
        <v>0</v>
      </c>
      <c r="R23" s="58">
        <v>10955</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40252</v>
      </c>
      <c r="AJ23" s="58">
        <v>0</v>
      </c>
      <c r="AK23" s="58">
        <v>0</v>
      </c>
      <c r="AL23" s="58">
        <v>0</v>
      </c>
      <c r="AM23" s="58">
        <v>0</v>
      </c>
      <c r="AN23" s="61">
        <v>0</v>
      </c>
    </row>
    <row r="24" spans="1:40" ht="14.25" x14ac:dyDescent="0.15">
      <c r="A24" s="63" t="s">
        <v>27</v>
      </c>
      <c r="B24" s="57">
        <f t="shared" si="1"/>
        <v>44248</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44248</v>
      </c>
    </row>
    <row r="25" spans="1:40" ht="14.25" x14ac:dyDescent="0.15">
      <c r="A25" s="63" t="s">
        <v>25</v>
      </c>
      <c r="B25" s="57">
        <f t="shared" si="1"/>
        <v>898763</v>
      </c>
      <c r="C25" s="58">
        <v>71065</v>
      </c>
      <c r="D25" s="58">
        <v>0</v>
      </c>
      <c r="E25" s="58">
        <v>0</v>
      </c>
      <c r="F25" s="58">
        <v>0</v>
      </c>
      <c r="G25" s="58">
        <v>0</v>
      </c>
      <c r="H25" s="58">
        <v>0</v>
      </c>
      <c r="I25" s="58">
        <v>120588</v>
      </c>
      <c r="J25" s="58">
        <v>0</v>
      </c>
      <c r="K25" s="58">
        <v>0</v>
      </c>
      <c r="L25" s="58">
        <v>0</v>
      </c>
      <c r="M25" s="58">
        <v>0</v>
      </c>
      <c r="N25" s="58">
        <v>282765</v>
      </c>
      <c r="O25" s="58">
        <v>0</v>
      </c>
      <c r="P25" s="58">
        <v>0</v>
      </c>
      <c r="Q25" s="58">
        <v>78229</v>
      </c>
      <c r="R25" s="58">
        <v>250000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52162</v>
      </c>
      <c r="AK25" s="58">
        <v>0</v>
      </c>
      <c r="AL25" s="58">
        <v>0</v>
      </c>
      <c r="AM25" s="58">
        <v>0</v>
      </c>
      <c r="AN25" s="61">
        <v>43954</v>
      </c>
    </row>
    <row r="26" spans="1:40" ht="14.25" x14ac:dyDescent="0.15">
      <c r="A26" s="63" t="s">
        <v>19</v>
      </c>
      <c r="B26" s="57">
        <f t="shared" si="1"/>
        <v>12393651</v>
      </c>
      <c r="C26" s="58">
        <v>1316640</v>
      </c>
      <c r="D26" s="58">
        <v>0</v>
      </c>
      <c r="E26" s="58">
        <v>0</v>
      </c>
      <c r="F26" s="58">
        <v>737098</v>
      </c>
      <c r="G26" s="58">
        <v>0</v>
      </c>
      <c r="H26" s="58">
        <v>700764</v>
      </c>
      <c r="I26" s="58">
        <v>135441</v>
      </c>
      <c r="J26" s="58">
        <v>0</v>
      </c>
      <c r="K26" s="58">
        <v>0</v>
      </c>
      <c r="L26" s="58">
        <v>50000</v>
      </c>
      <c r="M26" s="58">
        <v>0</v>
      </c>
      <c r="N26" s="58">
        <v>434602</v>
      </c>
      <c r="O26" s="58">
        <v>0</v>
      </c>
      <c r="P26" s="58">
        <v>0</v>
      </c>
      <c r="Q26" s="58">
        <v>19804</v>
      </c>
      <c r="R26" s="58">
        <v>3242463</v>
      </c>
      <c r="S26" s="58">
        <v>3665082</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1005686</v>
      </c>
      <c r="AJ26" s="58">
        <v>717264</v>
      </c>
      <c r="AK26" s="58">
        <v>0</v>
      </c>
      <c r="AL26" s="58">
        <v>0</v>
      </c>
      <c r="AM26" s="58">
        <v>0</v>
      </c>
      <c r="AN26" s="61">
        <v>368807</v>
      </c>
    </row>
    <row r="27" spans="1:40" ht="14.25" x14ac:dyDescent="0.15">
      <c r="A27" s="63" t="s">
        <v>20</v>
      </c>
      <c r="B27" s="57">
        <f t="shared" si="1"/>
        <v>4919828</v>
      </c>
      <c r="C27" s="58">
        <v>868095</v>
      </c>
      <c r="D27" s="58">
        <v>0</v>
      </c>
      <c r="E27" s="58">
        <v>0</v>
      </c>
      <c r="F27" s="58">
        <v>78840</v>
      </c>
      <c r="G27" s="58">
        <v>0</v>
      </c>
      <c r="H27" s="58">
        <v>2074185</v>
      </c>
      <c r="I27" s="58">
        <v>0</v>
      </c>
      <c r="J27" s="58">
        <v>0</v>
      </c>
      <c r="K27" s="58">
        <v>0</v>
      </c>
      <c r="L27" s="58">
        <v>0</v>
      </c>
      <c r="M27" s="58">
        <v>0</v>
      </c>
      <c r="N27" s="58">
        <v>1811229</v>
      </c>
      <c r="O27" s="58">
        <v>0</v>
      </c>
      <c r="P27" s="58">
        <v>0</v>
      </c>
      <c r="Q27" s="58">
        <v>87479</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205642</v>
      </c>
      <c r="C28" s="58">
        <v>12871</v>
      </c>
      <c r="D28" s="58">
        <v>0</v>
      </c>
      <c r="E28" s="58">
        <v>0</v>
      </c>
      <c r="F28" s="58">
        <v>0</v>
      </c>
      <c r="G28" s="58">
        <v>0</v>
      </c>
      <c r="H28" s="58">
        <v>0</v>
      </c>
      <c r="I28" s="58">
        <v>0</v>
      </c>
      <c r="J28" s="58">
        <v>0</v>
      </c>
      <c r="K28" s="58">
        <v>0</v>
      </c>
      <c r="L28" s="58">
        <v>9355</v>
      </c>
      <c r="M28" s="58">
        <v>0</v>
      </c>
      <c r="N28" s="58">
        <v>0</v>
      </c>
      <c r="O28" s="58">
        <v>0</v>
      </c>
      <c r="P28" s="58">
        <v>0</v>
      </c>
      <c r="Q28" s="58">
        <v>0</v>
      </c>
      <c r="R28" s="58">
        <v>14579</v>
      </c>
      <c r="S28" s="58">
        <v>0</v>
      </c>
      <c r="T28" s="58">
        <v>168837</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1447975</v>
      </c>
      <c r="C29" s="58">
        <v>449545</v>
      </c>
      <c r="D29" s="58">
        <v>0</v>
      </c>
      <c r="E29" s="58">
        <v>0</v>
      </c>
      <c r="F29" s="58">
        <v>0</v>
      </c>
      <c r="G29" s="58">
        <v>0</v>
      </c>
      <c r="H29" s="58">
        <v>0</v>
      </c>
      <c r="I29" s="58">
        <v>5000</v>
      </c>
      <c r="J29" s="58">
        <v>0</v>
      </c>
      <c r="K29" s="58">
        <v>0</v>
      </c>
      <c r="L29" s="58">
        <v>3937</v>
      </c>
      <c r="M29" s="58">
        <v>0</v>
      </c>
      <c r="N29" s="58">
        <v>13404</v>
      </c>
      <c r="O29" s="58">
        <v>0</v>
      </c>
      <c r="P29" s="58">
        <v>20000</v>
      </c>
      <c r="Q29" s="58">
        <v>0</v>
      </c>
      <c r="R29" s="58">
        <v>315770</v>
      </c>
      <c r="S29" s="58">
        <v>0</v>
      </c>
      <c r="T29" s="58">
        <v>0</v>
      </c>
      <c r="U29" s="58">
        <v>0</v>
      </c>
      <c r="V29" s="58">
        <v>0</v>
      </c>
      <c r="W29" s="58">
        <v>0</v>
      </c>
      <c r="X29" s="58">
        <v>0</v>
      </c>
      <c r="Y29" s="58">
        <v>14690</v>
      </c>
      <c r="Z29" s="58">
        <v>0</v>
      </c>
      <c r="AA29" s="58">
        <v>0</v>
      </c>
      <c r="AB29" s="70">
        <v>0</v>
      </c>
      <c r="AC29" s="58">
        <v>0</v>
      </c>
      <c r="AD29" s="58">
        <v>0</v>
      </c>
      <c r="AE29" s="58">
        <v>0</v>
      </c>
      <c r="AF29" s="58">
        <v>0</v>
      </c>
      <c r="AG29" s="58">
        <v>0</v>
      </c>
      <c r="AH29" s="58">
        <v>0</v>
      </c>
      <c r="AI29" s="58">
        <v>0</v>
      </c>
      <c r="AJ29" s="58">
        <v>0</v>
      </c>
      <c r="AK29" s="58">
        <v>0</v>
      </c>
      <c r="AL29" s="58">
        <v>300629</v>
      </c>
      <c r="AM29" s="58">
        <v>0</v>
      </c>
      <c r="AN29" s="61">
        <v>325000</v>
      </c>
    </row>
    <row r="30" spans="1:40" ht="14.25" x14ac:dyDescent="0.15">
      <c r="A30" s="64" t="s">
        <v>266</v>
      </c>
      <c r="B30" s="57">
        <f t="shared" si="1"/>
        <v>186826465</v>
      </c>
      <c r="C30" s="58">
        <v>1215412</v>
      </c>
      <c r="D30" s="58">
        <v>0</v>
      </c>
      <c r="E30" s="58">
        <v>0</v>
      </c>
      <c r="F30" s="58">
        <v>0</v>
      </c>
      <c r="G30" s="58">
        <v>1626949</v>
      </c>
      <c r="H30" s="58">
        <v>28237651</v>
      </c>
      <c r="I30" s="58">
        <v>6755451</v>
      </c>
      <c r="J30" s="58">
        <v>0</v>
      </c>
      <c r="K30" s="58">
        <v>0</v>
      </c>
      <c r="L30" s="58">
        <v>0</v>
      </c>
      <c r="M30" s="58">
        <v>0</v>
      </c>
      <c r="N30" s="58">
        <v>2476715</v>
      </c>
      <c r="O30" s="58">
        <v>0</v>
      </c>
      <c r="P30" s="58">
        <v>0</v>
      </c>
      <c r="Q30" s="58">
        <v>0</v>
      </c>
      <c r="R30" s="58">
        <v>22839087</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1199523</v>
      </c>
      <c r="AJ30" s="58">
        <v>0</v>
      </c>
      <c r="AK30" s="58">
        <v>0</v>
      </c>
      <c r="AL30" s="58">
        <v>0</v>
      </c>
      <c r="AM30" s="58">
        <v>0</v>
      </c>
      <c r="AN30" s="61">
        <v>122475677</v>
      </c>
    </row>
    <row r="31" spans="1:40" ht="14.25" x14ac:dyDescent="0.15">
      <c r="A31" s="64" t="s">
        <v>29</v>
      </c>
      <c r="B31" s="57">
        <f t="shared" si="1"/>
        <v>278729086</v>
      </c>
      <c r="C31" s="58">
        <v>0</v>
      </c>
      <c r="D31" s="58">
        <v>0</v>
      </c>
      <c r="E31" s="58">
        <v>0</v>
      </c>
      <c r="F31" s="58">
        <v>207000</v>
      </c>
      <c r="G31" s="58">
        <v>0</v>
      </c>
      <c r="H31" s="58">
        <v>0</v>
      </c>
      <c r="I31" s="58">
        <v>127546</v>
      </c>
      <c r="J31" s="58">
        <v>0</v>
      </c>
      <c r="K31" s="58">
        <v>0</v>
      </c>
      <c r="L31" s="58">
        <v>0</v>
      </c>
      <c r="M31" s="58">
        <v>0</v>
      </c>
      <c r="N31" s="58">
        <v>64303687</v>
      </c>
      <c r="O31" s="58">
        <v>0</v>
      </c>
      <c r="P31" s="58">
        <v>0</v>
      </c>
      <c r="Q31" s="58">
        <v>0</v>
      </c>
      <c r="R31" s="58">
        <v>134483932</v>
      </c>
      <c r="S31" s="58">
        <v>0</v>
      </c>
      <c r="T31" s="58">
        <v>0</v>
      </c>
      <c r="U31" s="58">
        <v>3440008</v>
      </c>
      <c r="V31" s="58">
        <v>0</v>
      </c>
      <c r="W31" s="58">
        <v>0</v>
      </c>
      <c r="X31" s="58">
        <v>0</v>
      </c>
      <c r="Y31" s="58">
        <v>922174</v>
      </c>
      <c r="Z31" s="58">
        <v>0</v>
      </c>
      <c r="AA31" s="58">
        <v>0</v>
      </c>
      <c r="AB31" s="58">
        <v>0</v>
      </c>
      <c r="AC31" s="58">
        <v>0</v>
      </c>
      <c r="AD31" s="70">
        <v>0</v>
      </c>
      <c r="AE31" s="58">
        <v>0</v>
      </c>
      <c r="AF31" s="58">
        <v>0</v>
      </c>
      <c r="AG31" s="58">
        <v>0</v>
      </c>
      <c r="AH31" s="58">
        <v>0</v>
      </c>
      <c r="AI31" s="58">
        <v>0</v>
      </c>
      <c r="AJ31" s="58">
        <v>0</v>
      </c>
      <c r="AK31" s="58">
        <v>0</v>
      </c>
      <c r="AL31" s="58">
        <v>0</v>
      </c>
      <c r="AM31" s="58">
        <v>0</v>
      </c>
      <c r="AN31" s="61">
        <v>75244739</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s="16" customFormat="1" ht="14.25" x14ac:dyDescent="0.15">
      <c r="A34" s="65" t="s">
        <v>85</v>
      </c>
      <c r="B34" s="57">
        <f t="shared" si="1"/>
        <v>3236467</v>
      </c>
      <c r="C34" s="58">
        <v>0</v>
      </c>
      <c r="D34" s="58">
        <v>0</v>
      </c>
      <c r="E34" s="58">
        <v>0</v>
      </c>
      <c r="F34" s="58">
        <v>0</v>
      </c>
      <c r="G34" s="58">
        <v>0</v>
      </c>
      <c r="H34" s="58">
        <v>0</v>
      </c>
      <c r="I34" s="58">
        <v>0</v>
      </c>
      <c r="J34" s="58">
        <v>0</v>
      </c>
      <c r="K34" s="58">
        <v>0</v>
      </c>
      <c r="L34" s="58">
        <v>0</v>
      </c>
      <c r="M34" s="58">
        <v>0</v>
      </c>
      <c r="N34" s="58">
        <v>0</v>
      </c>
      <c r="O34" s="58">
        <v>0</v>
      </c>
      <c r="P34" s="58">
        <v>3236467</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s="16" customFormat="1" ht="14.25" x14ac:dyDescent="0.15">
      <c r="A35" s="65" t="s">
        <v>32</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1"/>
        <v>3732878</v>
      </c>
      <c r="C36" s="58">
        <v>0</v>
      </c>
      <c r="D36" s="58">
        <v>0</v>
      </c>
      <c r="E36" s="58">
        <v>0</v>
      </c>
      <c r="F36" s="58">
        <v>0</v>
      </c>
      <c r="G36" s="58">
        <v>0</v>
      </c>
      <c r="H36" s="58">
        <v>0</v>
      </c>
      <c r="I36" s="58">
        <v>1956899</v>
      </c>
      <c r="J36" s="58">
        <v>0</v>
      </c>
      <c r="K36" s="58">
        <v>0</v>
      </c>
      <c r="L36" s="58">
        <v>0</v>
      </c>
      <c r="M36" s="58">
        <v>0</v>
      </c>
      <c r="N36" s="58">
        <v>0</v>
      </c>
      <c r="O36" s="58">
        <v>0</v>
      </c>
      <c r="P36" s="58">
        <v>0</v>
      </c>
      <c r="Q36" s="58">
        <v>194013</v>
      </c>
      <c r="R36" s="58">
        <v>1576950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5016</v>
      </c>
    </row>
    <row r="37" spans="1:40" ht="14.25" x14ac:dyDescent="0.15">
      <c r="A37" s="65" t="s">
        <v>37</v>
      </c>
      <c r="B37" s="57">
        <f t="shared" si="1"/>
        <v>769426</v>
      </c>
      <c r="C37" s="58">
        <v>0</v>
      </c>
      <c r="D37" s="58">
        <v>0</v>
      </c>
      <c r="E37" s="58">
        <v>0</v>
      </c>
      <c r="F37" s="58">
        <v>0</v>
      </c>
      <c r="G37" s="58">
        <v>0</v>
      </c>
      <c r="H37" s="58">
        <v>0</v>
      </c>
      <c r="I37" s="58">
        <v>0</v>
      </c>
      <c r="J37" s="58">
        <v>0</v>
      </c>
      <c r="K37" s="58">
        <v>0</v>
      </c>
      <c r="L37" s="58">
        <v>0</v>
      </c>
      <c r="M37" s="58">
        <v>0</v>
      </c>
      <c r="N37" s="58">
        <v>0</v>
      </c>
      <c r="O37" s="58">
        <v>0</v>
      </c>
      <c r="P37" s="58">
        <v>0</v>
      </c>
      <c r="Q37" s="58">
        <v>0</v>
      </c>
      <c r="R37" s="58">
        <v>256400</v>
      </c>
      <c r="S37" s="58">
        <v>0</v>
      </c>
      <c r="T37" s="58">
        <v>0</v>
      </c>
      <c r="U37" s="58">
        <v>0</v>
      </c>
      <c r="V37" s="58">
        <v>0</v>
      </c>
      <c r="W37" s="58">
        <v>0</v>
      </c>
      <c r="X37" s="58">
        <v>0</v>
      </c>
      <c r="Y37" s="58">
        <v>513026</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1"/>
        <v>1136835</v>
      </c>
      <c r="C39" s="58">
        <v>0</v>
      </c>
      <c r="D39" s="58">
        <v>17430</v>
      </c>
      <c r="E39" s="58">
        <v>0</v>
      </c>
      <c r="F39" s="58">
        <v>0</v>
      </c>
      <c r="G39" s="58">
        <v>0</v>
      </c>
      <c r="H39" s="58">
        <v>0</v>
      </c>
      <c r="I39" s="58">
        <v>0</v>
      </c>
      <c r="J39" s="58">
        <v>0</v>
      </c>
      <c r="K39" s="58">
        <v>0</v>
      </c>
      <c r="L39" s="58">
        <v>0</v>
      </c>
      <c r="M39" s="58">
        <v>0</v>
      </c>
      <c r="N39" s="58">
        <v>45514</v>
      </c>
      <c r="O39" s="58">
        <v>0</v>
      </c>
      <c r="P39" s="58">
        <v>0</v>
      </c>
      <c r="Q39" s="58">
        <v>0</v>
      </c>
      <c r="R39" s="58">
        <v>113891</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60000</v>
      </c>
      <c r="AJ39" s="58">
        <v>0</v>
      </c>
      <c r="AK39" s="58">
        <v>0</v>
      </c>
      <c r="AL39" s="70">
        <v>0</v>
      </c>
      <c r="AM39" s="58">
        <v>0</v>
      </c>
      <c r="AN39" s="61">
        <v>900000</v>
      </c>
    </row>
    <row r="40" spans="1:40" ht="14.25" x14ac:dyDescent="0.15">
      <c r="A40" s="65" t="s">
        <v>34</v>
      </c>
      <c r="B40" s="57">
        <f t="shared" si="1"/>
        <v>65716</v>
      </c>
      <c r="C40" s="58">
        <v>40000</v>
      </c>
      <c r="D40" s="58">
        <v>0</v>
      </c>
      <c r="E40" s="58">
        <v>0</v>
      </c>
      <c r="F40" s="58">
        <v>0</v>
      </c>
      <c r="G40" s="58">
        <v>0</v>
      </c>
      <c r="H40" s="58">
        <v>0</v>
      </c>
      <c r="I40" s="58">
        <v>0</v>
      </c>
      <c r="J40" s="58">
        <v>0</v>
      </c>
      <c r="K40" s="58">
        <v>0</v>
      </c>
      <c r="L40" s="58">
        <v>25716</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 t="shared" si="1"/>
        <v>295490502</v>
      </c>
      <c r="C41" s="68">
        <v>230236015</v>
      </c>
      <c r="D41" s="68">
        <v>0</v>
      </c>
      <c r="E41" s="68">
        <v>690819</v>
      </c>
      <c r="F41" s="68">
        <v>400000</v>
      </c>
      <c r="G41" s="68">
        <v>37653</v>
      </c>
      <c r="H41" s="68">
        <v>4768807</v>
      </c>
      <c r="I41" s="68">
        <v>417332</v>
      </c>
      <c r="J41" s="68">
        <v>0</v>
      </c>
      <c r="K41" s="68">
        <v>0</v>
      </c>
      <c r="L41" s="68">
        <v>1288095</v>
      </c>
      <c r="M41" s="68">
        <v>0</v>
      </c>
      <c r="N41" s="68">
        <v>7318058</v>
      </c>
      <c r="O41" s="68">
        <v>0</v>
      </c>
      <c r="P41" s="68">
        <v>0</v>
      </c>
      <c r="Q41" s="68">
        <v>381669</v>
      </c>
      <c r="R41" s="68">
        <v>39099012</v>
      </c>
      <c r="S41" s="68">
        <v>3848420</v>
      </c>
      <c r="T41" s="68">
        <v>0</v>
      </c>
      <c r="U41" s="68">
        <v>52566</v>
      </c>
      <c r="V41" s="68">
        <v>0</v>
      </c>
      <c r="W41" s="68">
        <v>0</v>
      </c>
      <c r="X41" s="68">
        <v>0</v>
      </c>
      <c r="Y41" s="68">
        <v>31046</v>
      </c>
      <c r="Z41" s="68">
        <v>1600000</v>
      </c>
      <c r="AA41" s="68">
        <v>0</v>
      </c>
      <c r="AB41" s="68">
        <v>945707</v>
      </c>
      <c r="AC41" s="68">
        <v>0</v>
      </c>
      <c r="AD41" s="68">
        <v>0</v>
      </c>
      <c r="AE41" s="68">
        <v>0</v>
      </c>
      <c r="AF41" s="68">
        <v>0</v>
      </c>
      <c r="AG41" s="68">
        <v>0</v>
      </c>
      <c r="AH41" s="68">
        <v>0</v>
      </c>
      <c r="AI41" s="68">
        <v>186202</v>
      </c>
      <c r="AJ41" s="68">
        <v>0</v>
      </c>
      <c r="AK41" s="68">
        <v>0</v>
      </c>
      <c r="AL41" s="68">
        <v>4138415</v>
      </c>
      <c r="AM41" s="68">
        <v>50686</v>
      </c>
      <c r="AN41" s="74">
        <v>0</v>
      </c>
    </row>
    <row r="42" spans="1:40" x14ac:dyDescent="0.2">
      <c r="P42" s="7" t="s">
        <v>306</v>
      </c>
      <c r="AN42" s="14"/>
    </row>
    <row r="43" spans="1:40" x14ac:dyDescent="0.15">
      <c r="C43" s="7" t="s">
        <v>139</v>
      </c>
      <c r="P43" s="7" t="s">
        <v>306</v>
      </c>
    </row>
    <row r="44" spans="1:40" x14ac:dyDescent="0.15">
      <c r="C44" s="7" t="s">
        <v>142</v>
      </c>
      <c r="P44" s="7">
        <v>270544</v>
      </c>
    </row>
  </sheetData>
  <phoneticPr fontId="3"/>
  <hyperlinks>
    <hyperlink ref="A1" location="Guidance!A1" display="Guidance sheet (link)" xr:uid="{00000000-0004-0000-2000-000000000000}"/>
  </hyperlinks>
  <pageMargins left="0.47244094488188981" right="0.39370078740157483" top="0.47244094488188981" bottom="0.47244094488188981" header="0.19685039370078741" footer="0.23622047244094491"/>
  <pageSetup paperSize="8" scale="78"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dimension ref="A1:AN44"/>
  <sheetViews>
    <sheetView zoomScale="80" zoomScaleNormal="80" workbookViewId="0">
      <pane xSplit="2" ySplit="3" topLeftCell="C4" activePane="bottomRight" state="frozen"/>
      <selection activeCell="B32" sqref="B32"/>
      <selection pane="topRight" activeCell="B32" sqref="B32"/>
      <selection pane="bottomLeft" activeCell="B32" sqref="B32"/>
      <selection pane="bottomRight"/>
    </sheetView>
  </sheetViews>
  <sheetFormatPr defaultColWidth="9" defaultRowHeight="15" x14ac:dyDescent="0.15"/>
  <cols>
    <col min="1" max="1" width="15.125" style="10" customWidth="1"/>
    <col min="2" max="2" width="13.375" style="6" customWidth="1"/>
    <col min="3" max="3" width="11.625" style="6" customWidth="1"/>
    <col min="4" max="40" width="11.625" style="7" customWidth="1"/>
    <col min="41" max="41" width="9" style="7" customWidth="1"/>
    <col min="42" max="16384" width="9" style="7"/>
  </cols>
  <sheetData>
    <row r="1" spans="1:40" ht="26.25" x14ac:dyDescent="0.15">
      <c r="A1" s="87" t="s">
        <v>236</v>
      </c>
      <c r="B1" s="87"/>
      <c r="C1" s="89" t="s">
        <v>259</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SUM(C4:C41)</f>
        <v>338954222</v>
      </c>
      <c r="D3" s="56">
        <f t="shared" ref="D3:AN3" si="0">SUM(D4:D41)</f>
        <v>6120036</v>
      </c>
      <c r="E3" s="56">
        <f t="shared" si="0"/>
        <v>6897065</v>
      </c>
      <c r="F3" s="56">
        <f t="shared" si="0"/>
        <v>6215073</v>
      </c>
      <c r="G3" s="56">
        <f t="shared" si="0"/>
        <v>4633933</v>
      </c>
      <c r="H3" s="56">
        <f t="shared" si="0"/>
        <v>16600463</v>
      </c>
      <c r="I3" s="56">
        <f t="shared" si="0"/>
        <v>78397023</v>
      </c>
      <c r="J3" s="56">
        <f t="shared" si="0"/>
        <v>8582694</v>
      </c>
      <c r="K3" s="56">
        <f t="shared" si="0"/>
        <v>1693196</v>
      </c>
      <c r="L3" s="56">
        <f t="shared" si="0"/>
        <v>25984861</v>
      </c>
      <c r="M3" s="56">
        <f t="shared" si="0"/>
        <v>172623</v>
      </c>
      <c r="N3" s="56">
        <f t="shared" si="0"/>
        <v>35359338</v>
      </c>
      <c r="O3" s="56">
        <f t="shared" si="0"/>
        <v>5033768</v>
      </c>
      <c r="P3" s="56">
        <f t="shared" si="0"/>
        <v>18948144</v>
      </c>
      <c r="Q3" s="56">
        <f t="shared" si="0"/>
        <v>6436207</v>
      </c>
      <c r="R3" s="56">
        <f t="shared" si="0"/>
        <v>107600756</v>
      </c>
      <c r="S3" s="56">
        <f t="shared" si="0"/>
        <v>8721108</v>
      </c>
      <c r="T3" s="56">
        <f t="shared" si="0"/>
        <v>14896480</v>
      </c>
      <c r="U3" s="56">
        <f t="shared" si="0"/>
        <v>9224858</v>
      </c>
      <c r="V3" s="56">
        <f t="shared" si="0"/>
        <v>1502153</v>
      </c>
      <c r="W3" s="56">
        <f t="shared" si="0"/>
        <v>1823924</v>
      </c>
      <c r="X3" s="56">
        <f t="shared" si="0"/>
        <v>1667611</v>
      </c>
      <c r="Y3" s="56">
        <f t="shared" si="0"/>
        <v>35344134</v>
      </c>
      <c r="Z3" s="56">
        <f t="shared" si="0"/>
        <v>10270260</v>
      </c>
      <c r="AA3" s="56">
        <f t="shared" si="0"/>
        <v>179533</v>
      </c>
      <c r="AB3" s="56">
        <f t="shared" si="0"/>
        <v>3630330</v>
      </c>
      <c r="AC3" s="56">
        <f t="shared" si="0"/>
        <v>919581</v>
      </c>
      <c r="AD3" s="56">
        <f t="shared" si="0"/>
        <v>0</v>
      </c>
      <c r="AE3" s="56">
        <f t="shared" si="0"/>
        <v>0</v>
      </c>
      <c r="AF3" s="56">
        <f t="shared" si="0"/>
        <v>150000</v>
      </c>
      <c r="AG3" s="56">
        <f t="shared" si="0"/>
        <v>0</v>
      </c>
      <c r="AH3" s="56">
        <f t="shared" si="0"/>
        <v>5087</v>
      </c>
      <c r="AI3" s="56">
        <f t="shared" si="0"/>
        <v>17628473</v>
      </c>
      <c r="AJ3" s="56">
        <f t="shared" si="0"/>
        <v>0</v>
      </c>
      <c r="AK3" s="56">
        <f t="shared" si="0"/>
        <v>0</v>
      </c>
      <c r="AL3" s="56">
        <f t="shared" si="0"/>
        <v>86143207</v>
      </c>
      <c r="AM3" s="56">
        <f t="shared" si="0"/>
        <v>2214970</v>
      </c>
      <c r="AN3" s="59">
        <f t="shared" si="0"/>
        <v>230860118</v>
      </c>
    </row>
    <row r="4" spans="1:40" s="6" customFormat="1" x14ac:dyDescent="0.15">
      <c r="A4" s="60" t="s">
        <v>264</v>
      </c>
      <c r="B4" s="57">
        <f t="shared" ref="B4:B41" si="1">SUM(C4:AN4)</f>
        <v>364602510</v>
      </c>
      <c r="C4" s="70">
        <v>0</v>
      </c>
      <c r="D4" s="58">
        <v>4946228</v>
      </c>
      <c r="E4" s="58">
        <v>4733129</v>
      </c>
      <c r="F4" s="58">
        <v>5366847</v>
      </c>
      <c r="G4" s="58">
        <v>3665849</v>
      </c>
      <c r="H4" s="58">
        <v>14624697</v>
      </c>
      <c r="I4" s="58">
        <v>74292898</v>
      </c>
      <c r="J4" s="58">
        <v>8582694</v>
      </c>
      <c r="K4" s="58">
        <v>1635668</v>
      </c>
      <c r="L4" s="58">
        <v>25265799</v>
      </c>
      <c r="M4" s="58">
        <v>8066</v>
      </c>
      <c r="N4" s="58">
        <v>12618101</v>
      </c>
      <c r="O4" s="58">
        <v>4300770</v>
      </c>
      <c r="P4" s="58">
        <v>13429683</v>
      </c>
      <c r="Q4" s="58">
        <v>3335264</v>
      </c>
      <c r="R4" s="58">
        <v>30320311</v>
      </c>
      <c r="S4" s="58">
        <v>8321108</v>
      </c>
      <c r="T4" s="58">
        <v>14896480</v>
      </c>
      <c r="U4" s="58">
        <v>2131376</v>
      </c>
      <c r="V4" s="58">
        <v>1502153</v>
      </c>
      <c r="W4" s="58">
        <v>1823924</v>
      </c>
      <c r="X4" s="58">
        <v>1667611</v>
      </c>
      <c r="Y4" s="58">
        <v>22725822</v>
      </c>
      <c r="Z4" s="58">
        <v>10070260</v>
      </c>
      <c r="AA4" s="58">
        <v>179533</v>
      </c>
      <c r="AB4" s="58">
        <v>3630330</v>
      </c>
      <c r="AC4" s="58">
        <v>0</v>
      </c>
      <c r="AD4" s="58">
        <v>0</v>
      </c>
      <c r="AE4" s="58">
        <v>0</v>
      </c>
      <c r="AF4" s="58">
        <v>0</v>
      </c>
      <c r="AG4" s="58">
        <v>0</v>
      </c>
      <c r="AH4" s="58">
        <v>5087</v>
      </c>
      <c r="AI4" s="58">
        <v>10943683</v>
      </c>
      <c r="AJ4" s="58">
        <v>0</v>
      </c>
      <c r="AK4" s="58">
        <v>0</v>
      </c>
      <c r="AL4" s="58">
        <v>24188232</v>
      </c>
      <c r="AM4" s="58">
        <v>2128612</v>
      </c>
      <c r="AN4" s="61">
        <v>53262295</v>
      </c>
    </row>
    <row r="5" spans="1:40" ht="14.25" x14ac:dyDescent="0.15">
      <c r="A5" s="62" t="s">
        <v>15</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2076019</v>
      </c>
      <c r="C6" s="58">
        <v>2032305</v>
      </c>
      <c r="D6" s="58">
        <v>0</v>
      </c>
      <c r="E6" s="70">
        <v>0</v>
      </c>
      <c r="F6" s="58">
        <v>0</v>
      </c>
      <c r="G6" s="58">
        <v>0</v>
      </c>
      <c r="H6" s="58">
        <v>40003</v>
      </c>
      <c r="I6" s="58">
        <v>0</v>
      </c>
      <c r="J6" s="58">
        <v>0</v>
      </c>
      <c r="K6" s="58">
        <v>0</v>
      </c>
      <c r="L6" s="58">
        <v>0</v>
      </c>
      <c r="M6" s="58">
        <v>0</v>
      </c>
      <c r="N6" s="58">
        <v>3711</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282197</v>
      </c>
      <c r="C7" s="58">
        <v>282197</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5062316</v>
      </c>
      <c r="C8" s="58">
        <v>3260515</v>
      </c>
      <c r="D8" s="58">
        <v>0</v>
      </c>
      <c r="E8" s="58">
        <v>874734</v>
      </c>
      <c r="F8" s="58">
        <v>0</v>
      </c>
      <c r="G8" s="70">
        <v>0</v>
      </c>
      <c r="H8" s="58">
        <v>7486</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919581</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20211810</v>
      </c>
      <c r="C9" s="58">
        <v>16626405</v>
      </c>
      <c r="D9" s="58">
        <v>0</v>
      </c>
      <c r="E9" s="58">
        <v>498613</v>
      </c>
      <c r="F9" s="58">
        <v>0</v>
      </c>
      <c r="G9" s="58">
        <v>0</v>
      </c>
      <c r="H9" s="70">
        <v>0</v>
      </c>
      <c r="I9" s="58">
        <v>2362162</v>
      </c>
      <c r="J9" s="58">
        <v>0</v>
      </c>
      <c r="K9" s="58">
        <v>0</v>
      </c>
      <c r="L9" s="58">
        <v>0</v>
      </c>
      <c r="M9" s="58">
        <v>0</v>
      </c>
      <c r="N9" s="58">
        <v>449692</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81756</v>
      </c>
      <c r="AJ9" s="58">
        <v>0</v>
      </c>
      <c r="AK9" s="58">
        <v>0</v>
      </c>
      <c r="AL9" s="58">
        <v>0</v>
      </c>
      <c r="AM9" s="58">
        <v>0</v>
      </c>
      <c r="AN9" s="61">
        <v>193182</v>
      </c>
    </row>
    <row r="10" spans="1:40" ht="14.25" x14ac:dyDescent="0.15">
      <c r="A10" s="62" t="s">
        <v>17</v>
      </c>
      <c r="B10" s="57">
        <f t="shared" si="1"/>
        <v>7586690</v>
      </c>
      <c r="C10" s="58">
        <v>7237993</v>
      </c>
      <c r="D10" s="58">
        <v>0</v>
      </c>
      <c r="E10" s="58">
        <v>237413</v>
      </c>
      <c r="F10" s="58">
        <v>0</v>
      </c>
      <c r="G10" s="58">
        <v>0</v>
      </c>
      <c r="H10" s="58">
        <v>0</v>
      </c>
      <c r="I10" s="70">
        <v>0</v>
      </c>
      <c r="J10" s="58">
        <v>0</v>
      </c>
      <c r="K10" s="58">
        <v>0</v>
      </c>
      <c r="L10" s="58">
        <v>111</v>
      </c>
      <c r="M10" s="58">
        <v>0</v>
      </c>
      <c r="N10" s="58">
        <v>6283</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26379</v>
      </c>
      <c r="AJ10" s="58">
        <v>0</v>
      </c>
      <c r="AK10" s="58">
        <v>0</v>
      </c>
      <c r="AL10" s="58">
        <v>0</v>
      </c>
      <c r="AM10" s="58">
        <v>0</v>
      </c>
      <c r="AN10" s="61">
        <v>78511</v>
      </c>
    </row>
    <row r="11" spans="1:40" ht="14.25" x14ac:dyDescent="0.15">
      <c r="A11" s="62" t="s">
        <v>6</v>
      </c>
      <c r="B11" s="57">
        <f t="shared" si="1"/>
        <v>201064</v>
      </c>
      <c r="C11" s="58">
        <v>201064</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554972</v>
      </c>
      <c r="C12" s="58">
        <v>554972</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7055571</v>
      </c>
      <c r="C13" s="58">
        <v>6879693</v>
      </c>
      <c r="D13" s="58">
        <v>0</v>
      </c>
      <c r="E13" s="58">
        <v>0</v>
      </c>
      <c r="F13" s="58">
        <v>0</v>
      </c>
      <c r="G13" s="58">
        <v>0</v>
      </c>
      <c r="H13" s="58">
        <v>0</v>
      </c>
      <c r="I13" s="58">
        <v>17878</v>
      </c>
      <c r="J13" s="58">
        <v>0</v>
      </c>
      <c r="K13" s="58">
        <v>0</v>
      </c>
      <c r="L13" s="70">
        <v>0</v>
      </c>
      <c r="M13" s="58">
        <v>0</v>
      </c>
      <c r="N13" s="58">
        <v>0</v>
      </c>
      <c r="O13" s="58">
        <v>0</v>
      </c>
      <c r="P13" s="58">
        <v>158000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51393101</v>
      </c>
      <c r="C15" s="58">
        <v>31928720</v>
      </c>
      <c r="D15" s="58">
        <v>0</v>
      </c>
      <c r="E15" s="58">
        <v>0</v>
      </c>
      <c r="F15" s="58">
        <v>0</v>
      </c>
      <c r="G15" s="58">
        <v>868067</v>
      </c>
      <c r="H15" s="58">
        <v>300000</v>
      </c>
      <c r="I15" s="58">
        <v>0</v>
      </c>
      <c r="J15" s="58">
        <v>0</v>
      </c>
      <c r="K15" s="58">
        <v>13359</v>
      </c>
      <c r="L15" s="58">
        <v>0</v>
      </c>
      <c r="M15" s="58">
        <v>120388</v>
      </c>
      <c r="N15" s="70">
        <v>0</v>
      </c>
      <c r="O15" s="58">
        <v>0</v>
      </c>
      <c r="P15" s="58">
        <v>1201831</v>
      </c>
      <c r="Q15" s="58">
        <v>122831</v>
      </c>
      <c r="R15" s="58">
        <v>4960077</v>
      </c>
      <c r="S15" s="58">
        <v>0</v>
      </c>
      <c r="T15" s="58">
        <v>0</v>
      </c>
      <c r="U15" s="58">
        <v>0</v>
      </c>
      <c r="V15" s="58">
        <v>0</v>
      </c>
      <c r="W15" s="58">
        <v>0</v>
      </c>
      <c r="X15" s="58">
        <v>0</v>
      </c>
      <c r="Y15" s="58">
        <v>276425</v>
      </c>
      <c r="Z15" s="58">
        <v>0</v>
      </c>
      <c r="AA15" s="58">
        <v>0</v>
      </c>
      <c r="AB15" s="58">
        <v>0</v>
      </c>
      <c r="AC15" s="58">
        <v>0</v>
      </c>
      <c r="AD15" s="58">
        <v>0</v>
      </c>
      <c r="AE15" s="58">
        <v>0</v>
      </c>
      <c r="AF15" s="58">
        <v>0</v>
      </c>
      <c r="AG15" s="58">
        <v>0</v>
      </c>
      <c r="AH15" s="58">
        <v>0</v>
      </c>
      <c r="AI15" s="58">
        <v>0</v>
      </c>
      <c r="AJ15" s="58">
        <v>0</v>
      </c>
      <c r="AK15" s="58">
        <v>0</v>
      </c>
      <c r="AL15" s="58">
        <v>1100000</v>
      </c>
      <c r="AM15" s="58">
        <v>0</v>
      </c>
      <c r="AN15" s="61">
        <v>10501403</v>
      </c>
    </row>
    <row r="16" spans="1:40" ht="14.25" x14ac:dyDescent="0.15">
      <c r="A16" s="62" t="s">
        <v>5</v>
      </c>
      <c r="B16" s="57">
        <f t="shared" si="1"/>
        <v>1820211</v>
      </c>
      <c r="C16" s="58">
        <v>1127653</v>
      </c>
      <c r="D16" s="58">
        <v>0</v>
      </c>
      <c r="E16" s="58">
        <v>0</v>
      </c>
      <c r="F16" s="58">
        <v>0</v>
      </c>
      <c r="G16" s="58">
        <v>0</v>
      </c>
      <c r="H16" s="58">
        <v>0</v>
      </c>
      <c r="I16" s="58">
        <v>0</v>
      </c>
      <c r="J16" s="58">
        <v>0</v>
      </c>
      <c r="K16" s="58">
        <v>0</v>
      </c>
      <c r="L16" s="58">
        <v>0</v>
      </c>
      <c r="M16" s="58">
        <v>0</v>
      </c>
      <c r="N16" s="58">
        <v>0</v>
      </c>
      <c r="O16" s="70">
        <v>0</v>
      </c>
      <c r="P16" s="58">
        <v>688829</v>
      </c>
      <c r="Q16" s="58">
        <v>0</v>
      </c>
      <c r="R16" s="58">
        <v>3729</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6276558</v>
      </c>
      <c r="C17" s="58">
        <v>3151621</v>
      </c>
      <c r="D17" s="58">
        <v>0</v>
      </c>
      <c r="E17" s="58">
        <v>0</v>
      </c>
      <c r="F17" s="58">
        <v>0</v>
      </c>
      <c r="G17" s="58">
        <v>0</v>
      </c>
      <c r="H17" s="58">
        <v>0</v>
      </c>
      <c r="I17" s="58">
        <v>0</v>
      </c>
      <c r="J17" s="58">
        <v>0</v>
      </c>
      <c r="K17" s="58">
        <v>0</v>
      </c>
      <c r="L17" s="58">
        <v>0</v>
      </c>
      <c r="M17" s="58">
        <v>0</v>
      </c>
      <c r="N17" s="58">
        <v>0</v>
      </c>
      <c r="O17" s="58">
        <v>0</v>
      </c>
      <c r="P17" s="70">
        <v>0</v>
      </c>
      <c r="Q17" s="58">
        <v>255128</v>
      </c>
      <c r="R17" s="58">
        <v>500000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2369809</v>
      </c>
      <c r="AM17" s="58">
        <v>0</v>
      </c>
      <c r="AN17" s="61">
        <v>0</v>
      </c>
    </row>
    <row r="18" spans="1:40" ht="14.25" x14ac:dyDescent="0.15">
      <c r="A18" s="62" t="s">
        <v>9</v>
      </c>
      <c r="B18" s="57">
        <f t="shared" si="1"/>
        <v>4849928</v>
      </c>
      <c r="C18" s="58">
        <v>3081878</v>
      </c>
      <c r="D18" s="58">
        <v>0</v>
      </c>
      <c r="E18" s="58">
        <v>447155</v>
      </c>
      <c r="F18" s="58">
        <v>0</v>
      </c>
      <c r="G18" s="58">
        <v>0</v>
      </c>
      <c r="H18" s="58">
        <v>0</v>
      </c>
      <c r="I18" s="58">
        <v>8742</v>
      </c>
      <c r="J18" s="58">
        <v>0</v>
      </c>
      <c r="K18" s="58">
        <v>0</v>
      </c>
      <c r="L18" s="58">
        <v>0</v>
      </c>
      <c r="M18" s="58">
        <v>0</v>
      </c>
      <c r="N18" s="58">
        <v>0</v>
      </c>
      <c r="O18" s="58">
        <v>0</v>
      </c>
      <c r="P18" s="58">
        <v>0</v>
      </c>
      <c r="Q18" s="70">
        <v>0</v>
      </c>
      <c r="R18" s="58">
        <v>129250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1175398</v>
      </c>
      <c r="AJ18" s="58">
        <v>0</v>
      </c>
      <c r="AK18" s="58">
        <v>0</v>
      </c>
      <c r="AL18" s="58">
        <v>0</v>
      </c>
      <c r="AM18" s="58">
        <v>0</v>
      </c>
      <c r="AN18" s="61">
        <v>7505</v>
      </c>
    </row>
    <row r="19" spans="1:40" ht="14.25" x14ac:dyDescent="0.15">
      <c r="A19" s="62" t="s">
        <v>14</v>
      </c>
      <c r="B19" s="57">
        <f t="shared" si="1"/>
        <v>131071846</v>
      </c>
      <c r="C19" s="58">
        <v>64909812</v>
      </c>
      <c r="D19" s="58">
        <v>0</v>
      </c>
      <c r="E19" s="58">
        <v>0</v>
      </c>
      <c r="F19" s="58">
        <v>0</v>
      </c>
      <c r="G19" s="58">
        <v>0</v>
      </c>
      <c r="H19" s="58">
        <v>0</v>
      </c>
      <c r="I19" s="58">
        <v>0</v>
      </c>
      <c r="J19" s="58">
        <v>0</v>
      </c>
      <c r="K19" s="58">
        <v>0</v>
      </c>
      <c r="L19" s="58">
        <v>100000</v>
      </c>
      <c r="M19" s="58">
        <v>0</v>
      </c>
      <c r="N19" s="58">
        <v>5705909</v>
      </c>
      <c r="O19" s="58">
        <v>688829</v>
      </c>
      <c r="P19" s="58">
        <v>0</v>
      </c>
      <c r="Q19" s="58">
        <v>185000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9419679</v>
      </c>
      <c r="AM19" s="58">
        <v>0</v>
      </c>
      <c r="AN19" s="61">
        <v>50062617</v>
      </c>
    </row>
    <row r="20" spans="1:40" ht="14.25" x14ac:dyDescent="0.15">
      <c r="A20" s="63" t="s">
        <v>22</v>
      </c>
      <c r="B20" s="57">
        <f t="shared" si="1"/>
        <v>4880887</v>
      </c>
      <c r="C20" s="58">
        <v>4476827</v>
      </c>
      <c r="D20" s="58">
        <v>81543</v>
      </c>
      <c r="E20" s="58">
        <v>0</v>
      </c>
      <c r="F20" s="58">
        <v>253416</v>
      </c>
      <c r="G20" s="58">
        <v>0</v>
      </c>
      <c r="H20" s="58">
        <v>0</v>
      </c>
      <c r="I20" s="58">
        <v>0</v>
      </c>
      <c r="J20" s="58">
        <v>0</v>
      </c>
      <c r="K20" s="58">
        <v>0</v>
      </c>
      <c r="L20" s="58">
        <v>0</v>
      </c>
      <c r="M20" s="58">
        <v>0</v>
      </c>
      <c r="N20" s="58">
        <v>21506</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47595</v>
      </c>
      <c r="AJ20" s="58">
        <v>0</v>
      </c>
      <c r="AK20" s="58">
        <v>0</v>
      </c>
      <c r="AL20" s="58">
        <v>0</v>
      </c>
      <c r="AM20" s="58">
        <v>0</v>
      </c>
      <c r="AN20" s="61">
        <v>0</v>
      </c>
    </row>
    <row r="21" spans="1:40" ht="14.25" x14ac:dyDescent="0.15">
      <c r="A21" s="63" t="s">
        <v>21</v>
      </c>
      <c r="B21" s="57">
        <f t="shared" si="1"/>
        <v>311799</v>
      </c>
      <c r="C21" s="58">
        <v>275062</v>
      </c>
      <c r="D21" s="58">
        <v>0</v>
      </c>
      <c r="E21" s="58">
        <v>0</v>
      </c>
      <c r="F21" s="58">
        <v>0</v>
      </c>
      <c r="G21" s="58">
        <v>0</v>
      </c>
      <c r="H21" s="58">
        <v>0</v>
      </c>
      <c r="I21" s="58">
        <v>0</v>
      </c>
      <c r="J21" s="58">
        <v>0</v>
      </c>
      <c r="K21" s="58">
        <v>0</v>
      </c>
      <c r="L21" s="58">
        <v>0</v>
      </c>
      <c r="M21" s="58">
        <v>0</v>
      </c>
      <c r="N21" s="58">
        <v>0</v>
      </c>
      <c r="O21" s="58">
        <v>0</v>
      </c>
      <c r="P21" s="58">
        <v>0</v>
      </c>
      <c r="Q21" s="58">
        <v>0</v>
      </c>
      <c r="R21" s="58">
        <v>20336</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16401</v>
      </c>
      <c r="AJ21" s="58">
        <v>0</v>
      </c>
      <c r="AK21" s="58">
        <v>0</v>
      </c>
      <c r="AL21" s="58">
        <v>0</v>
      </c>
      <c r="AM21" s="58">
        <v>0</v>
      </c>
      <c r="AN21" s="61">
        <v>0</v>
      </c>
    </row>
    <row r="22" spans="1:40" ht="14.25" x14ac:dyDescent="0.15">
      <c r="A22" s="63" t="s">
        <v>26</v>
      </c>
      <c r="B22" s="57">
        <f t="shared" si="1"/>
        <v>10663487</v>
      </c>
      <c r="C22" s="58">
        <v>7269552</v>
      </c>
      <c r="D22" s="58">
        <v>7696</v>
      </c>
      <c r="E22" s="58">
        <v>0</v>
      </c>
      <c r="F22" s="58">
        <v>0</v>
      </c>
      <c r="G22" s="58">
        <v>22057</v>
      </c>
      <c r="H22" s="58">
        <v>0</v>
      </c>
      <c r="I22" s="58">
        <v>0</v>
      </c>
      <c r="J22" s="58">
        <v>0</v>
      </c>
      <c r="K22" s="58">
        <v>0</v>
      </c>
      <c r="L22" s="58">
        <v>0</v>
      </c>
      <c r="M22" s="58">
        <v>0</v>
      </c>
      <c r="N22" s="58">
        <v>0</v>
      </c>
      <c r="O22" s="58">
        <v>0</v>
      </c>
      <c r="P22" s="58">
        <v>0</v>
      </c>
      <c r="Q22" s="58">
        <v>16787</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1000000</v>
      </c>
      <c r="AM22" s="58">
        <v>0</v>
      </c>
      <c r="AN22" s="61">
        <v>2347395</v>
      </c>
    </row>
    <row r="23" spans="1:40" ht="14.25" x14ac:dyDescent="0.15">
      <c r="A23" s="63" t="s">
        <v>23</v>
      </c>
      <c r="B23" s="57">
        <f t="shared" si="1"/>
        <v>2165208</v>
      </c>
      <c r="C23" s="58">
        <v>435454</v>
      </c>
      <c r="D23" s="58">
        <v>772158</v>
      </c>
      <c r="E23" s="58">
        <v>0</v>
      </c>
      <c r="F23" s="58">
        <v>0</v>
      </c>
      <c r="G23" s="58">
        <v>0</v>
      </c>
      <c r="H23" s="58">
        <v>0</v>
      </c>
      <c r="I23" s="58">
        <v>0</v>
      </c>
      <c r="J23" s="58">
        <v>0</v>
      </c>
      <c r="K23" s="58">
        <v>0</v>
      </c>
      <c r="L23" s="58">
        <v>0</v>
      </c>
      <c r="M23" s="58">
        <v>0</v>
      </c>
      <c r="N23" s="58">
        <v>159850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82057</v>
      </c>
      <c r="AJ23" s="58">
        <v>0</v>
      </c>
      <c r="AK23" s="58">
        <v>0</v>
      </c>
      <c r="AL23" s="58">
        <v>0</v>
      </c>
      <c r="AM23" s="58">
        <v>0</v>
      </c>
      <c r="AN23" s="61">
        <v>715689</v>
      </c>
    </row>
    <row r="24" spans="1:40" ht="14.25" x14ac:dyDescent="0.15">
      <c r="A24" s="63" t="s">
        <v>27</v>
      </c>
      <c r="B24" s="57">
        <f t="shared" si="1"/>
        <v>1442900</v>
      </c>
      <c r="C24" s="58">
        <v>42900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1400000</v>
      </c>
    </row>
    <row r="25" spans="1:40" ht="14.25" x14ac:dyDescent="0.15">
      <c r="A25" s="63" t="s">
        <v>25</v>
      </c>
      <c r="B25" s="57">
        <f t="shared" si="1"/>
        <v>836134</v>
      </c>
      <c r="C25" s="58">
        <v>755858</v>
      </c>
      <c r="D25" s="58">
        <v>0</v>
      </c>
      <c r="E25" s="58">
        <v>0</v>
      </c>
      <c r="F25" s="58">
        <v>0</v>
      </c>
      <c r="G25" s="58">
        <v>0</v>
      </c>
      <c r="H25" s="58">
        <v>0</v>
      </c>
      <c r="I25" s="58">
        <v>0</v>
      </c>
      <c r="J25" s="58">
        <v>0</v>
      </c>
      <c r="K25" s="58">
        <v>0</v>
      </c>
      <c r="L25" s="58">
        <v>0</v>
      </c>
      <c r="M25" s="58">
        <v>0</v>
      </c>
      <c r="N25" s="58">
        <v>42101</v>
      </c>
      <c r="O25" s="58">
        <v>0</v>
      </c>
      <c r="P25" s="58">
        <v>0</v>
      </c>
      <c r="Q25" s="58">
        <v>38175</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14075726</v>
      </c>
      <c r="C26" s="58">
        <v>8990555</v>
      </c>
      <c r="D26" s="58">
        <v>299853</v>
      </c>
      <c r="E26" s="58">
        <v>0</v>
      </c>
      <c r="F26" s="58">
        <v>339267</v>
      </c>
      <c r="G26" s="58">
        <v>0</v>
      </c>
      <c r="H26" s="58">
        <v>1127682</v>
      </c>
      <c r="I26" s="58">
        <v>463610</v>
      </c>
      <c r="J26" s="58">
        <v>0</v>
      </c>
      <c r="K26" s="58">
        <v>0</v>
      </c>
      <c r="L26" s="58">
        <v>0</v>
      </c>
      <c r="M26" s="58">
        <v>0</v>
      </c>
      <c r="N26" s="58">
        <v>430270</v>
      </c>
      <c r="O26" s="58">
        <v>0</v>
      </c>
      <c r="P26" s="58">
        <v>0</v>
      </c>
      <c r="Q26" s="58">
        <v>672766</v>
      </c>
      <c r="R26" s="58">
        <v>1142341</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416611</v>
      </c>
      <c r="AJ26" s="58">
        <v>0</v>
      </c>
      <c r="AK26" s="58">
        <v>0</v>
      </c>
      <c r="AL26" s="58">
        <v>0</v>
      </c>
      <c r="AM26" s="58">
        <v>0</v>
      </c>
      <c r="AN26" s="61">
        <v>192771</v>
      </c>
    </row>
    <row r="27" spans="1:40" ht="14.25" x14ac:dyDescent="0.15">
      <c r="A27" s="63" t="s">
        <v>20</v>
      </c>
      <c r="B27" s="57">
        <f t="shared" si="1"/>
        <v>3846669</v>
      </c>
      <c r="C27" s="58">
        <v>3845269</v>
      </c>
      <c r="D27" s="58">
        <v>0</v>
      </c>
      <c r="E27" s="58">
        <v>0</v>
      </c>
      <c r="F27" s="58">
        <v>0</v>
      </c>
      <c r="G27" s="58">
        <v>0</v>
      </c>
      <c r="H27" s="58">
        <v>0</v>
      </c>
      <c r="I27" s="58">
        <v>0</v>
      </c>
      <c r="J27" s="58">
        <v>0</v>
      </c>
      <c r="K27" s="58">
        <v>0</v>
      </c>
      <c r="L27" s="58">
        <v>0</v>
      </c>
      <c r="M27" s="58">
        <v>0</v>
      </c>
      <c r="N27" s="58">
        <v>0</v>
      </c>
      <c r="O27" s="58">
        <v>0</v>
      </c>
      <c r="P27" s="58">
        <v>0</v>
      </c>
      <c r="Q27" s="58">
        <v>0</v>
      </c>
      <c r="R27" s="58">
        <v>1400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11743</v>
      </c>
      <c r="C28" s="58">
        <v>11743</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368272</v>
      </c>
      <c r="C29" s="58">
        <v>368272</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45082585</v>
      </c>
      <c r="C30" s="58">
        <v>5516674</v>
      </c>
      <c r="D30" s="58">
        <v>0</v>
      </c>
      <c r="E30" s="58">
        <v>44169</v>
      </c>
      <c r="F30" s="58">
        <v>255543</v>
      </c>
      <c r="G30" s="58">
        <v>0</v>
      </c>
      <c r="H30" s="58">
        <v>0</v>
      </c>
      <c r="I30" s="58">
        <v>0</v>
      </c>
      <c r="J30" s="58">
        <v>0</v>
      </c>
      <c r="K30" s="58">
        <v>44169</v>
      </c>
      <c r="L30" s="58">
        <v>141960</v>
      </c>
      <c r="M30" s="58">
        <v>44169</v>
      </c>
      <c r="N30" s="58">
        <v>9378882</v>
      </c>
      <c r="O30" s="58">
        <v>44169</v>
      </c>
      <c r="P30" s="58">
        <v>208611</v>
      </c>
      <c r="Q30" s="58">
        <v>272167</v>
      </c>
      <c r="R30" s="58">
        <v>3218864</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25913208</v>
      </c>
    </row>
    <row r="31" spans="1:40" ht="14.25" x14ac:dyDescent="0.15">
      <c r="A31" s="64" t="s">
        <v>29</v>
      </c>
      <c r="B31" s="57">
        <f t="shared" si="1"/>
        <v>145214929</v>
      </c>
      <c r="C31" s="58">
        <v>108915</v>
      </c>
      <c r="D31" s="58">
        <v>0</v>
      </c>
      <c r="E31" s="58">
        <v>61852</v>
      </c>
      <c r="F31" s="58">
        <v>0</v>
      </c>
      <c r="G31" s="58">
        <v>0</v>
      </c>
      <c r="H31" s="58">
        <v>138833</v>
      </c>
      <c r="I31" s="58">
        <v>204795</v>
      </c>
      <c r="J31" s="58">
        <v>0</v>
      </c>
      <c r="K31" s="58">
        <v>0</v>
      </c>
      <c r="L31" s="58">
        <v>0</v>
      </c>
      <c r="M31" s="58">
        <v>0</v>
      </c>
      <c r="N31" s="58">
        <v>3212590</v>
      </c>
      <c r="O31" s="58">
        <v>0</v>
      </c>
      <c r="P31" s="58">
        <v>2761190</v>
      </c>
      <c r="Q31" s="58">
        <v>563358</v>
      </c>
      <c r="R31" s="58">
        <v>46242954</v>
      </c>
      <c r="S31" s="58">
        <v>0</v>
      </c>
      <c r="T31" s="58">
        <v>0</v>
      </c>
      <c r="U31" s="58">
        <v>7040918</v>
      </c>
      <c r="V31" s="58">
        <v>0</v>
      </c>
      <c r="W31" s="58">
        <v>0</v>
      </c>
      <c r="X31" s="58">
        <v>0</v>
      </c>
      <c r="Y31" s="58">
        <v>12341887</v>
      </c>
      <c r="Z31" s="58">
        <v>0</v>
      </c>
      <c r="AA31" s="58">
        <v>0</v>
      </c>
      <c r="AB31" s="58">
        <v>0</v>
      </c>
      <c r="AC31" s="58">
        <v>0</v>
      </c>
      <c r="AD31" s="70">
        <v>0</v>
      </c>
      <c r="AE31" s="58">
        <v>0</v>
      </c>
      <c r="AF31" s="58">
        <v>0</v>
      </c>
      <c r="AG31" s="58">
        <v>0</v>
      </c>
      <c r="AH31" s="58">
        <v>0</v>
      </c>
      <c r="AI31" s="58">
        <v>0</v>
      </c>
      <c r="AJ31" s="58">
        <v>0</v>
      </c>
      <c r="AK31" s="58">
        <v>0</v>
      </c>
      <c r="AL31" s="58">
        <v>0</v>
      </c>
      <c r="AM31" s="58">
        <v>0</v>
      </c>
      <c r="AN31" s="61">
        <v>72537637</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s="16" customFormat="1" ht="14.25" x14ac:dyDescent="0.15">
      <c r="A34" s="65" t="s">
        <v>85</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s="16" customFormat="1" ht="14.25" x14ac:dyDescent="0.15">
      <c r="A35" s="65" t="s">
        <v>32</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1"/>
        <v>191224</v>
      </c>
      <c r="C36" s="58">
        <v>113533</v>
      </c>
      <c r="D36" s="58">
        <v>0</v>
      </c>
      <c r="E36" s="58">
        <v>0</v>
      </c>
      <c r="F36" s="58">
        <v>0</v>
      </c>
      <c r="G36" s="58">
        <v>0</v>
      </c>
      <c r="H36" s="58">
        <v>0</v>
      </c>
      <c r="I36" s="58">
        <v>0</v>
      </c>
      <c r="J36" s="58">
        <v>0</v>
      </c>
      <c r="K36" s="58">
        <v>0</v>
      </c>
      <c r="L36" s="58">
        <v>0</v>
      </c>
      <c r="M36" s="58">
        <v>0</v>
      </c>
      <c r="N36" s="58">
        <v>8455</v>
      </c>
      <c r="O36" s="58">
        <v>0</v>
      </c>
      <c r="P36" s="58">
        <v>0</v>
      </c>
      <c r="Q36" s="58">
        <v>0</v>
      </c>
      <c r="R36" s="58">
        <v>6165</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63071</v>
      </c>
    </row>
    <row r="37" spans="1:40" ht="14.25" x14ac:dyDescent="0.15">
      <c r="A37" s="65" t="s">
        <v>37</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1"/>
        <v>22699790</v>
      </c>
      <c r="C39" s="58">
        <v>5</v>
      </c>
      <c r="D39" s="58">
        <v>12558</v>
      </c>
      <c r="E39" s="58">
        <v>0</v>
      </c>
      <c r="F39" s="58">
        <v>0</v>
      </c>
      <c r="G39" s="58">
        <v>0</v>
      </c>
      <c r="H39" s="58">
        <v>0</v>
      </c>
      <c r="I39" s="58">
        <v>0</v>
      </c>
      <c r="J39" s="58">
        <v>0</v>
      </c>
      <c r="K39" s="58">
        <v>0</v>
      </c>
      <c r="L39" s="58">
        <v>0</v>
      </c>
      <c r="M39" s="58">
        <v>0</v>
      </c>
      <c r="N39" s="58">
        <v>92910</v>
      </c>
      <c r="O39" s="58">
        <v>0</v>
      </c>
      <c r="P39" s="58">
        <v>0</v>
      </c>
      <c r="Q39" s="58">
        <v>0</v>
      </c>
      <c r="R39" s="58">
        <v>8799483</v>
      </c>
      <c r="S39" s="58">
        <v>0</v>
      </c>
      <c r="T39" s="58">
        <v>0</v>
      </c>
      <c r="U39" s="58">
        <v>0</v>
      </c>
      <c r="V39" s="58">
        <v>0</v>
      </c>
      <c r="W39" s="58">
        <v>0</v>
      </c>
      <c r="X39" s="58">
        <v>0</v>
      </c>
      <c r="Y39" s="58">
        <v>0</v>
      </c>
      <c r="Z39" s="58">
        <v>0</v>
      </c>
      <c r="AA39" s="58">
        <v>0</v>
      </c>
      <c r="AB39" s="58">
        <v>0</v>
      </c>
      <c r="AC39" s="58">
        <v>0</v>
      </c>
      <c r="AD39" s="58">
        <v>0</v>
      </c>
      <c r="AE39" s="58">
        <v>0</v>
      </c>
      <c r="AF39" s="58">
        <v>150000</v>
      </c>
      <c r="AG39" s="58">
        <v>0</v>
      </c>
      <c r="AH39" s="58">
        <v>0</v>
      </c>
      <c r="AI39" s="58">
        <v>60000</v>
      </c>
      <c r="AJ39" s="58">
        <v>0</v>
      </c>
      <c r="AK39" s="58">
        <v>0</v>
      </c>
      <c r="AL39" s="70">
        <v>0</v>
      </c>
      <c r="AM39" s="58">
        <v>0</v>
      </c>
      <c r="AN39" s="61">
        <v>13584834</v>
      </c>
    </row>
    <row r="40" spans="1:40" ht="14.25" x14ac:dyDescent="0.15">
      <c r="A40" s="65" t="s">
        <v>34</v>
      </c>
      <c r="B40" s="57">
        <f t="shared" si="1"/>
        <v>153225</v>
      </c>
      <c r="C40" s="58">
        <v>153225</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 t="shared" si="1"/>
        <v>237821858</v>
      </c>
      <c r="C41" s="68">
        <v>165315550</v>
      </c>
      <c r="D41" s="68">
        <v>0</v>
      </c>
      <c r="E41" s="68">
        <v>0</v>
      </c>
      <c r="F41" s="68">
        <v>0</v>
      </c>
      <c r="G41" s="68">
        <v>77960</v>
      </c>
      <c r="H41" s="68">
        <v>361762</v>
      </c>
      <c r="I41" s="68">
        <v>1046938</v>
      </c>
      <c r="J41" s="68">
        <v>0</v>
      </c>
      <c r="K41" s="68">
        <v>0</v>
      </c>
      <c r="L41" s="68">
        <v>476991</v>
      </c>
      <c r="M41" s="68">
        <v>0</v>
      </c>
      <c r="N41" s="68">
        <v>3229078</v>
      </c>
      <c r="O41" s="68">
        <v>0</v>
      </c>
      <c r="P41" s="68">
        <v>500000</v>
      </c>
      <c r="Q41" s="68">
        <v>974731</v>
      </c>
      <c r="R41" s="68">
        <v>12255846</v>
      </c>
      <c r="S41" s="68">
        <v>400000</v>
      </c>
      <c r="T41" s="68">
        <v>0</v>
      </c>
      <c r="U41" s="68">
        <v>52564</v>
      </c>
      <c r="V41" s="68">
        <v>0</v>
      </c>
      <c r="W41" s="68">
        <v>0</v>
      </c>
      <c r="X41" s="68">
        <v>0</v>
      </c>
      <c r="Y41" s="68">
        <v>0</v>
      </c>
      <c r="Z41" s="68">
        <v>200000</v>
      </c>
      <c r="AA41" s="68">
        <v>0</v>
      </c>
      <c r="AB41" s="68">
        <v>0</v>
      </c>
      <c r="AC41" s="68">
        <v>0</v>
      </c>
      <c r="AD41" s="68">
        <v>0</v>
      </c>
      <c r="AE41" s="68">
        <v>0</v>
      </c>
      <c r="AF41" s="68">
        <v>0</v>
      </c>
      <c r="AG41" s="68">
        <v>0</v>
      </c>
      <c r="AH41" s="68">
        <v>0</v>
      </c>
      <c r="AI41" s="68">
        <v>4778593</v>
      </c>
      <c r="AJ41" s="68">
        <v>0</v>
      </c>
      <c r="AK41" s="68">
        <v>0</v>
      </c>
      <c r="AL41" s="68">
        <v>48065487</v>
      </c>
      <c r="AM41" s="68">
        <v>86358</v>
      </c>
      <c r="AN41" s="74">
        <v>0</v>
      </c>
    </row>
    <row r="42" spans="1:40" x14ac:dyDescent="0.2">
      <c r="AN42" s="14"/>
    </row>
    <row r="43" spans="1:40" x14ac:dyDescent="0.15">
      <c r="C43" s="7" t="s">
        <v>149</v>
      </c>
    </row>
    <row r="44" spans="1:40" x14ac:dyDescent="0.15">
      <c r="C44" s="7" t="s">
        <v>142</v>
      </c>
    </row>
  </sheetData>
  <phoneticPr fontId="3"/>
  <hyperlinks>
    <hyperlink ref="A1" location="Guidance!A1" display="Guidance sheet (link)" xr:uid="{00000000-0004-0000-2100-000000000000}"/>
  </hyperlinks>
  <pageMargins left="0.47244094488188981" right="0.39370078740157483" top="0.47244094488188981" bottom="0.47244094488188981" header="0.19685039370078741" footer="0.23622047244094491"/>
  <pageSetup paperSize="8" scale="78"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8"/>
  <dimension ref="A1:AN44"/>
  <sheetViews>
    <sheetView zoomScale="80" zoomScaleNormal="80" workbookViewId="0">
      <pane xSplit="2" ySplit="3" topLeftCell="C4" activePane="bottomRight" state="frozen"/>
      <selection activeCell="B32" sqref="B32"/>
      <selection pane="topRight" activeCell="B32" sqref="B32"/>
      <selection pane="bottomLeft" activeCell="B32" sqref="B32"/>
      <selection pane="bottomRight"/>
    </sheetView>
  </sheetViews>
  <sheetFormatPr defaultColWidth="9" defaultRowHeight="15" x14ac:dyDescent="0.15"/>
  <cols>
    <col min="1" max="1" width="15.5" style="10" customWidth="1"/>
    <col min="2" max="2" width="13.375" style="6" customWidth="1"/>
    <col min="3" max="3" width="11.625" style="6" customWidth="1"/>
    <col min="4" max="40" width="11.625" style="7" customWidth="1"/>
    <col min="41" max="41" width="9" style="7" customWidth="1"/>
    <col min="42" max="16384" width="9" style="7"/>
  </cols>
  <sheetData>
    <row r="1" spans="1:40" ht="26.25" x14ac:dyDescent="0.15">
      <c r="A1" s="87" t="s">
        <v>236</v>
      </c>
      <c r="B1" s="87"/>
      <c r="C1" s="89" t="s">
        <v>260</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SUM(C4:C41)</f>
        <v>88317436</v>
      </c>
      <c r="D3" s="56">
        <f t="shared" ref="D3:AN3" si="0">SUM(D4:D41)</f>
        <v>360</v>
      </c>
      <c r="E3" s="56">
        <f t="shared" si="0"/>
        <v>779150</v>
      </c>
      <c r="F3" s="56">
        <f t="shared" si="0"/>
        <v>198466</v>
      </c>
      <c r="G3" s="56">
        <f t="shared" si="0"/>
        <v>6922</v>
      </c>
      <c r="H3" s="56">
        <f t="shared" si="0"/>
        <v>46988</v>
      </c>
      <c r="I3" s="56">
        <f t="shared" si="0"/>
        <v>403542</v>
      </c>
      <c r="J3" s="56">
        <f t="shared" si="0"/>
        <v>17815</v>
      </c>
      <c r="K3" s="56">
        <f t="shared" si="0"/>
        <v>11700</v>
      </c>
      <c r="L3" s="56">
        <f t="shared" si="0"/>
        <v>353100</v>
      </c>
      <c r="M3" s="56">
        <f t="shared" si="0"/>
        <v>0</v>
      </c>
      <c r="N3" s="56">
        <f t="shared" si="0"/>
        <v>15451406</v>
      </c>
      <c r="O3" s="56">
        <f t="shared" si="0"/>
        <v>232</v>
      </c>
      <c r="P3" s="56">
        <f t="shared" si="0"/>
        <v>203693</v>
      </c>
      <c r="Q3" s="56">
        <f t="shared" si="0"/>
        <v>60350</v>
      </c>
      <c r="R3" s="56">
        <f t="shared" si="0"/>
        <v>15992493</v>
      </c>
      <c r="S3" s="56">
        <f t="shared" si="0"/>
        <v>21442</v>
      </c>
      <c r="T3" s="56">
        <f t="shared" si="0"/>
        <v>14006</v>
      </c>
      <c r="U3" s="56">
        <f t="shared" si="0"/>
        <v>0</v>
      </c>
      <c r="V3" s="56">
        <f t="shared" si="0"/>
        <v>0</v>
      </c>
      <c r="W3" s="56">
        <f t="shared" si="0"/>
        <v>0</v>
      </c>
      <c r="X3" s="56">
        <f t="shared" si="0"/>
        <v>77027</v>
      </c>
      <c r="Y3" s="56">
        <f t="shared" si="0"/>
        <v>33888</v>
      </c>
      <c r="Z3" s="56">
        <f t="shared" si="0"/>
        <v>0</v>
      </c>
      <c r="AA3" s="56">
        <f t="shared" si="0"/>
        <v>1</v>
      </c>
      <c r="AB3" s="56">
        <f t="shared" si="0"/>
        <v>1</v>
      </c>
      <c r="AC3" s="56">
        <f t="shared" si="0"/>
        <v>105443</v>
      </c>
      <c r="AD3" s="56">
        <f t="shared" si="0"/>
        <v>533410</v>
      </c>
      <c r="AE3" s="56">
        <f t="shared" si="0"/>
        <v>0</v>
      </c>
      <c r="AF3" s="56">
        <f t="shared" si="0"/>
        <v>100000</v>
      </c>
      <c r="AG3" s="56">
        <f t="shared" si="0"/>
        <v>0</v>
      </c>
      <c r="AH3" s="56">
        <f t="shared" si="0"/>
        <v>0</v>
      </c>
      <c r="AI3" s="56">
        <f t="shared" si="0"/>
        <v>150000</v>
      </c>
      <c r="AJ3" s="56">
        <f t="shared" si="0"/>
        <v>0</v>
      </c>
      <c r="AK3" s="56">
        <f t="shared" si="0"/>
        <v>0</v>
      </c>
      <c r="AL3" s="56">
        <f t="shared" si="0"/>
        <v>23447465</v>
      </c>
      <c r="AM3" s="56">
        <f t="shared" si="0"/>
        <v>67982</v>
      </c>
      <c r="AN3" s="59">
        <f t="shared" si="0"/>
        <v>45769490</v>
      </c>
    </row>
    <row r="4" spans="1:40" s="6" customFormat="1" x14ac:dyDescent="0.15">
      <c r="A4" s="60" t="s">
        <v>264</v>
      </c>
      <c r="B4" s="57">
        <f t="shared" ref="B4:B41" si="1">SUM(C4:AN4)</f>
        <v>26850392</v>
      </c>
      <c r="C4" s="70">
        <v>0</v>
      </c>
      <c r="D4" s="58">
        <v>360</v>
      </c>
      <c r="E4" s="58">
        <v>766020</v>
      </c>
      <c r="F4" s="58">
        <v>0</v>
      </c>
      <c r="G4" s="58">
        <v>0</v>
      </c>
      <c r="H4" s="58">
        <v>46988</v>
      </c>
      <c r="I4" s="58">
        <v>371908</v>
      </c>
      <c r="J4" s="58">
        <v>1</v>
      </c>
      <c r="K4" s="58">
        <v>0</v>
      </c>
      <c r="L4" s="58">
        <v>292349</v>
      </c>
      <c r="M4" s="58">
        <v>0</v>
      </c>
      <c r="N4" s="58">
        <v>414793</v>
      </c>
      <c r="O4" s="58">
        <v>232</v>
      </c>
      <c r="P4" s="58">
        <v>93632</v>
      </c>
      <c r="Q4" s="58">
        <v>60350</v>
      </c>
      <c r="R4" s="58">
        <v>362989</v>
      </c>
      <c r="S4" s="58">
        <v>1119</v>
      </c>
      <c r="T4" s="58">
        <v>14006</v>
      </c>
      <c r="U4" s="58">
        <v>0</v>
      </c>
      <c r="V4" s="58">
        <v>0</v>
      </c>
      <c r="W4" s="58">
        <v>0</v>
      </c>
      <c r="X4" s="58">
        <v>77027</v>
      </c>
      <c r="Y4" s="58">
        <v>33888</v>
      </c>
      <c r="Z4" s="58">
        <v>0</v>
      </c>
      <c r="AA4" s="58">
        <v>1</v>
      </c>
      <c r="AB4" s="58">
        <v>1</v>
      </c>
      <c r="AC4" s="58">
        <v>0</v>
      </c>
      <c r="AD4" s="58">
        <v>0</v>
      </c>
      <c r="AE4" s="58">
        <v>0</v>
      </c>
      <c r="AF4" s="58">
        <v>0</v>
      </c>
      <c r="AG4" s="58">
        <v>0</v>
      </c>
      <c r="AH4" s="58">
        <v>0</v>
      </c>
      <c r="AI4" s="58">
        <v>0</v>
      </c>
      <c r="AJ4" s="58">
        <v>0</v>
      </c>
      <c r="AK4" s="58">
        <v>0</v>
      </c>
      <c r="AL4" s="58">
        <v>2165402</v>
      </c>
      <c r="AM4" s="58">
        <v>17376</v>
      </c>
      <c r="AN4" s="61">
        <v>22131950</v>
      </c>
    </row>
    <row r="5" spans="1:40" ht="14.25" x14ac:dyDescent="0.15">
      <c r="A5" s="62" t="s">
        <v>15</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2907512</v>
      </c>
      <c r="C6" s="58">
        <v>2894382</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13130</v>
      </c>
    </row>
    <row r="7" spans="1:40" ht="14.25" x14ac:dyDescent="0.15">
      <c r="A7" s="62" t="s">
        <v>16</v>
      </c>
      <c r="B7" s="57">
        <f t="shared" si="1"/>
        <v>268115</v>
      </c>
      <c r="C7" s="58">
        <v>126106</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142009</v>
      </c>
    </row>
    <row r="8" spans="1:40" ht="14.25" x14ac:dyDescent="0.15">
      <c r="A8" s="62" t="s">
        <v>10</v>
      </c>
      <c r="B8" s="57">
        <f t="shared" si="1"/>
        <v>80477</v>
      </c>
      <c r="C8" s="58">
        <v>80477</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244639</v>
      </c>
      <c r="C9" s="58">
        <v>244639</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61">
        <v>0</v>
      </c>
    </row>
    <row r="10" spans="1:40" ht="14.25" x14ac:dyDescent="0.15">
      <c r="A10" s="62" t="s">
        <v>17</v>
      </c>
      <c r="B10" s="57">
        <f t="shared" si="1"/>
        <v>528441</v>
      </c>
      <c r="C10" s="58">
        <v>269802</v>
      </c>
      <c r="D10" s="58">
        <v>0</v>
      </c>
      <c r="E10" s="58">
        <v>0</v>
      </c>
      <c r="F10" s="58">
        <v>0</v>
      </c>
      <c r="G10" s="58">
        <v>0</v>
      </c>
      <c r="H10" s="58">
        <v>0</v>
      </c>
      <c r="I10" s="70">
        <v>0</v>
      </c>
      <c r="J10" s="58">
        <v>0</v>
      </c>
      <c r="K10" s="58">
        <v>0</v>
      </c>
      <c r="L10" s="58">
        <v>17878</v>
      </c>
      <c r="M10" s="58">
        <v>0</v>
      </c>
      <c r="N10" s="58">
        <v>0</v>
      </c>
      <c r="O10" s="58">
        <v>0</v>
      </c>
      <c r="P10" s="58">
        <v>0</v>
      </c>
      <c r="Q10" s="58">
        <v>0</v>
      </c>
      <c r="R10" s="58">
        <v>240000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61">
        <v>761</v>
      </c>
    </row>
    <row r="11" spans="1:40" ht="14.25" x14ac:dyDescent="0.15">
      <c r="A11" s="62" t="s">
        <v>6</v>
      </c>
      <c r="B11" s="57">
        <f t="shared" si="1"/>
        <v>17814</v>
      </c>
      <c r="C11" s="58">
        <v>17814</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15470</v>
      </c>
      <c r="C12" s="58">
        <v>15470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671465</v>
      </c>
      <c r="C13" s="58">
        <v>602681</v>
      </c>
      <c r="D13" s="58">
        <v>0</v>
      </c>
      <c r="E13" s="58">
        <v>0</v>
      </c>
      <c r="F13" s="58">
        <v>0</v>
      </c>
      <c r="G13" s="58">
        <v>0</v>
      </c>
      <c r="H13" s="58">
        <v>0</v>
      </c>
      <c r="I13" s="58">
        <v>17878</v>
      </c>
      <c r="J13" s="58">
        <v>0</v>
      </c>
      <c r="K13" s="58">
        <v>0</v>
      </c>
      <c r="L13" s="70">
        <v>0</v>
      </c>
      <c r="M13" s="58">
        <v>0</v>
      </c>
      <c r="N13" s="58">
        <v>0</v>
      </c>
      <c r="O13" s="58">
        <v>0</v>
      </c>
      <c r="P13" s="58">
        <v>8033</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42873</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17387245</v>
      </c>
      <c r="C15" s="58">
        <v>13018915</v>
      </c>
      <c r="D15" s="58">
        <v>0</v>
      </c>
      <c r="E15" s="58">
        <v>0</v>
      </c>
      <c r="F15" s="58">
        <v>0</v>
      </c>
      <c r="G15" s="58">
        <v>0</v>
      </c>
      <c r="H15" s="58">
        <v>0</v>
      </c>
      <c r="I15" s="58">
        <v>0</v>
      </c>
      <c r="J15" s="58">
        <v>17814</v>
      </c>
      <c r="K15" s="58">
        <v>0</v>
      </c>
      <c r="L15" s="58">
        <v>0</v>
      </c>
      <c r="M15" s="58">
        <v>0</v>
      </c>
      <c r="N15" s="70">
        <v>0</v>
      </c>
      <c r="O15" s="58">
        <v>0</v>
      </c>
      <c r="P15" s="58">
        <v>0</v>
      </c>
      <c r="Q15" s="58">
        <v>0</v>
      </c>
      <c r="R15" s="58">
        <v>33625</v>
      </c>
      <c r="S15" s="58">
        <v>20323</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409942</v>
      </c>
      <c r="AM15" s="58">
        <v>0</v>
      </c>
      <c r="AN15" s="61">
        <v>3886626</v>
      </c>
    </row>
    <row r="16" spans="1:40" ht="14.25" x14ac:dyDescent="0.15">
      <c r="A16" s="62" t="s">
        <v>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325281</v>
      </c>
      <c r="C17" s="58">
        <v>209034</v>
      </c>
      <c r="D17" s="58">
        <v>0</v>
      </c>
      <c r="E17" s="58">
        <v>0</v>
      </c>
      <c r="F17" s="58">
        <v>0</v>
      </c>
      <c r="G17" s="58">
        <v>0</v>
      </c>
      <c r="H17" s="58">
        <v>0</v>
      </c>
      <c r="I17" s="58">
        <v>0</v>
      </c>
      <c r="J17" s="58">
        <v>0</v>
      </c>
      <c r="K17" s="58">
        <v>0</v>
      </c>
      <c r="L17" s="58">
        <v>0</v>
      </c>
      <c r="M17" s="58">
        <v>0</v>
      </c>
      <c r="N17" s="58">
        <v>0</v>
      </c>
      <c r="O17" s="58">
        <v>0</v>
      </c>
      <c r="P17" s="70">
        <v>0</v>
      </c>
      <c r="Q17" s="58">
        <v>0</v>
      </c>
      <c r="R17" s="58">
        <v>8033</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108214</v>
      </c>
    </row>
    <row r="18" spans="1:40" ht="14.25" x14ac:dyDescent="0.15">
      <c r="A18" s="62" t="s">
        <v>9</v>
      </c>
      <c r="B18" s="57">
        <f t="shared" si="1"/>
        <v>85926</v>
      </c>
      <c r="C18" s="58">
        <v>58810</v>
      </c>
      <c r="D18" s="58">
        <v>0</v>
      </c>
      <c r="E18" s="58">
        <v>0</v>
      </c>
      <c r="F18" s="58">
        <v>0</v>
      </c>
      <c r="G18" s="58">
        <v>6922</v>
      </c>
      <c r="H18" s="58">
        <v>0</v>
      </c>
      <c r="I18" s="58">
        <v>13756</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6438</v>
      </c>
      <c r="AN18" s="61">
        <v>0</v>
      </c>
    </row>
    <row r="19" spans="1:40" ht="14.25" x14ac:dyDescent="0.15">
      <c r="A19" s="62" t="s">
        <v>14</v>
      </c>
      <c r="B19" s="57">
        <f t="shared" si="1"/>
        <v>42078448</v>
      </c>
      <c r="C19" s="58">
        <v>19613710</v>
      </c>
      <c r="D19" s="58">
        <v>0</v>
      </c>
      <c r="E19" s="58">
        <v>0</v>
      </c>
      <c r="F19" s="58">
        <v>0</v>
      </c>
      <c r="G19" s="58">
        <v>0</v>
      </c>
      <c r="H19" s="58">
        <v>0</v>
      </c>
      <c r="I19" s="58">
        <v>0</v>
      </c>
      <c r="J19" s="58">
        <v>0</v>
      </c>
      <c r="K19" s="58">
        <v>11700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6117509</v>
      </c>
      <c r="AM19" s="58">
        <v>0</v>
      </c>
      <c r="AN19" s="61">
        <v>16335529</v>
      </c>
    </row>
    <row r="20" spans="1:40" ht="14.25" x14ac:dyDescent="0.15">
      <c r="A20" s="63" t="s">
        <v>22</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1"/>
        <v>18747</v>
      </c>
      <c r="C21" s="58">
        <v>18747</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22644</v>
      </c>
      <c r="C23" s="58">
        <v>22644</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7</v>
      </c>
      <c r="C24" s="58">
        <v>7</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1009199</v>
      </c>
      <c r="C25" s="58">
        <v>992606</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16593</v>
      </c>
    </row>
    <row r="26" spans="1:40" ht="14.25" x14ac:dyDescent="0.15">
      <c r="A26" s="63" t="s">
        <v>19</v>
      </c>
      <c r="B26" s="57">
        <f t="shared" si="1"/>
        <v>1151081</v>
      </c>
      <c r="C26" s="58">
        <v>68583</v>
      </c>
      <c r="D26" s="58">
        <v>0</v>
      </c>
      <c r="E26" s="58">
        <v>0</v>
      </c>
      <c r="F26" s="58">
        <v>56457</v>
      </c>
      <c r="G26" s="58">
        <v>0</v>
      </c>
      <c r="H26" s="58">
        <v>0</v>
      </c>
      <c r="I26" s="58">
        <v>0</v>
      </c>
      <c r="J26" s="58">
        <v>0</v>
      </c>
      <c r="K26" s="58">
        <v>0</v>
      </c>
      <c r="L26" s="58">
        <v>0</v>
      </c>
      <c r="M26" s="58">
        <v>0</v>
      </c>
      <c r="N26" s="58">
        <v>0</v>
      </c>
      <c r="O26" s="58">
        <v>0</v>
      </c>
      <c r="P26" s="58">
        <v>0</v>
      </c>
      <c r="Q26" s="58">
        <v>0</v>
      </c>
      <c r="R26" s="58">
        <v>1026041</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59931</v>
      </c>
      <c r="C27" s="58">
        <v>59931</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2649</v>
      </c>
      <c r="C28" s="58">
        <v>2649</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209</v>
      </c>
      <c r="C29" s="58">
        <v>209</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105443</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105443</v>
      </c>
    </row>
    <row r="31" spans="1:40" ht="14.25" x14ac:dyDescent="0.15">
      <c r="A31" s="64" t="s">
        <v>29</v>
      </c>
      <c r="B31" s="57">
        <f t="shared" si="1"/>
        <v>27340117</v>
      </c>
      <c r="C31" s="58">
        <v>396040</v>
      </c>
      <c r="D31" s="58">
        <v>0</v>
      </c>
      <c r="E31" s="58">
        <v>0</v>
      </c>
      <c r="F31" s="58">
        <v>0</v>
      </c>
      <c r="G31" s="58">
        <v>0</v>
      </c>
      <c r="H31" s="58">
        <v>0</v>
      </c>
      <c r="I31" s="58">
        <v>0</v>
      </c>
      <c r="J31" s="58">
        <v>0</v>
      </c>
      <c r="K31" s="58">
        <v>0</v>
      </c>
      <c r="L31" s="58">
        <v>0</v>
      </c>
      <c r="M31" s="58">
        <v>0</v>
      </c>
      <c r="N31" s="58">
        <v>13924933</v>
      </c>
      <c r="O31" s="58">
        <v>0</v>
      </c>
      <c r="P31" s="58">
        <v>0</v>
      </c>
      <c r="Q31" s="58">
        <v>0</v>
      </c>
      <c r="R31" s="58">
        <v>12276952</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742192</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s="16" customFormat="1" ht="14.25" x14ac:dyDescent="0.15">
      <c r="A34" s="65" t="s">
        <v>85</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s="16" customFormat="1" ht="14.25" x14ac:dyDescent="0.15">
      <c r="A35" s="65" t="s">
        <v>32</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1"/>
        <v>247020</v>
      </c>
      <c r="C36" s="58">
        <v>2535</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244485</v>
      </c>
      <c r="AM36" s="58">
        <v>0</v>
      </c>
      <c r="AN36" s="61">
        <v>0</v>
      </c>
    </row>
    <row r="37" spans="1:40" ht="14.25" x14ac:dyDescent="0.15">
      <c r="A37" s="65" t="s">
        <v>37</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1"/>
        <v>2450039</v>
      </c>
      <c r="C39" s="58">
        <v>37</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100000</v>
      </c>
      <c r="AG39" s="58">
        <v>0</v>
      </c>
      <c r="AH39" s="58">
        <v>0</v>
      </c>
      <c r="AI39" s="58">
        <v>150000</v>
      </c>
      <c r="AJ39" s="58">
        <v>0</v>
      </c>
      <c r="AK39" s="58">
        <v>0</v>
      </c>
      <c r="AL39" s="70">
        <v>0</v>
      </c>
      <c r="AM39" s="58">
        <v>0</v>
      </c>
      <c r="AN39" s="61">
        <v>2200002</v>
      </c>
    </row>
    <row r="40" spans="1:40" ht="14.25" x14ac:dyDescent="0.15">
      <c r="A40" s="65" t="s">
        <v>34</v>
      </c>
      <c r="B40" s="57">
        <f t="shared" si="1"/>
        <v>157558</v>
      </c>
      <c r="C40" s="58">
        <v>68537</v>
      </c>
      <c r="D40" s="58">
        <v>0</v>
      </c>
      <c r="E40" s="58">
        <v>0</v>
      </c>
      <c r="F40" s="58">
        <v>0</v>
      </c>
      <c r="G40" s="58">
        <v>0</v>
      </c>
      <c r="H40" s="58">
        <v>0</v>
      </c>
      <c r="I40" s="58">
        <v>0</v>
      </c>
      <c r="J40" s="58">
        <v>0</v>
      </c>
      <c r="K40" s="58">
        <v>0</v>
      </c>
      <c r="L40" s="58">
        <v>0</v>
      </c>
      <c r="M40" s="58">
        <v>0</v>
      </c>
      <c r="N40" s="58">
        <v>0</v>
      </c>
      <c r="O40" s="58">
        <v>0</v>
      </c>
      <c r="P40" s="58">
        <v>0</v>
      </c>
      <c r="Q40" s="58">
        <v>0</v>
      </c>
      <c r="R40" s="58">
        <v>44853</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44168</v>
      </c>
    </row>
    <row r="41" spans="1:40" ht="14.25" x14ac:dyDescent="0.15">
      <c r="A41" s="66" t="s">
        <v>39</v>
      </c>
      <c r="B41" s="67">
        <f t="shared" si="1"/>
        <v>68137939</v>
      </c>
      <c r="C41" s="68">
        <v>49533071</v>
      </c>
      <c r="D41" s="68">
        <v>0</v>
      </c>
      <c r="E41" s="68">
        <v>13130</v>
      </c>
      <c r="F41" s="68">
        <v>142009</v>
      </c>
      <c r="G41" s="68">
        <v>0</v>
      </c>
      <c r="H41" s="68">
        <v>0</v>
      </c>
      <c r="I41" s="68">
        <v>0</v>
      </c>
      <c r="J41" s="68">
        <v>0</v>
      </c>
      <c r="K41" s="68">
        <v>0</v>
      </c>
      <c r="L41" s="68">
        <v>42873</v>
      </c>
      <c r="M41" s="68">
        <v>0</v>
      </c>
      <c r="N41" s="68">
        <v>1111680</v>
      </c>
      <c r="O41" s="68">
        <v>0</v>
      </c>
      <c r="P41" s="68">
        <v>102028</v>
      </c>
      <c r="Q41" s="68">
        <v>0</v>
      </c>
      <c r="R41" s="68">
        <v>2000000</v>
      </c>
      <c r="S41" s="68">
        <v>0</v>
      </c>
      <c r="T41" s="68">
        <v>0</v>
      </c>
      <c r="U41" s="68">
        <v>0</v>
      </c>
      <c r="V41" s="68">
        <v>0</v>
      </c>
      <c r="W41" s="68">
        <v>0</v>
      </c>
      <c r="X41" s="68">
        <v>0</v>
      </c>
      <c r="Y41" s="68">
        <v>0</v>
      </c>
      <c r="Z41" s="68">
        <v>0</v>
      </c>
      <c r="AA41" s="68">
        <v>0</v>
      </c>
      <c r="AB41" s="68">
        <v>0</v>
      </c>
      <c r="AC41" s="68">
        <v>105443</v>
      </c>
      <c r="AD41" s="68">
        <v>533410</v>
      </c>
      <c r="AE41" s="68">
        <v>0</v>
      </c>
      <c r="AF41" s="68">
        <v>0</v>
      </c>
      <c r="AG41" s="68">
        <v>0</v>
      </c>
      <c r="AH41" s="68">
        <v>0</v>
      </c>
      <c r="AI41" s="68">
        <v>0</v>
      </c>
      <c r="AJ41" s="68">
        <v>0</v>
      </c>
      <c r="AK41" s="68">
        <v>0</v>
      </c>
      <c r="AL41" s="68">
        <v>14510127</v>
      </c>
      <c r="AM41" s="68">
        <v>44168</v>
      </c>
      <c r="AN41" s="74">
        <v>0</v>
      </c>
    </row>
    <row r="42" spans="1:40" x14ac:dyDescent="0.2">
      <c r="AN42" s="14"/>
    </row>
    <row r="43" spans="1:40" x14ac:dyDescent="0.15">
      <c r="C43" s="7" t="s">
        <v>182</v>
      </c>
    </row>
    <row r="44" spans="1:40" x14ac:dyDescent="0.15">
      <c r="C44" s="7" t="s">
        <v>183</v>
      </c>
    </row>
  </sheetData>
  <phoneticPr fontId="3"/>
  <hyperlinks>
    <hyperlink ref="A1" location="Guidance!A1" display="Guidance sheet (link)" xr:uid="{00000000-0004-0000-2200-000000000000}"/>
  </hyperlinks>
  <pageMargins left="0.47244094488188981" right="0.39370078740157483" top="0.47244094488188981" bottom="0.47244094488188981" header="0.19685039370078741" footer="0.23622047244094491"/>
  <pageSetup paperSize="8" scale="78"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dimension ref="A1:AN44"/>
  <sheetViews>
    <sheetView zoomScale="80" zoomScaleNormal="80" workbookViewId="0">
      <pane xSplit="2" ySplit="3" topLeftCell="C4" activePane="bottomRight" state="frozen"/>
      <selection activeCell="B32" sqref="B32"/>
      <selection pane="topRight" activeCell="B32" sqref="B32"/>
      <selection pane="bottomLeft" activeCell="B32" sqref="B32"/>
      <selection pane="bottomRight"/>
    </sheetView>
  </sheetViews>
  <sheetFormatPr defaultColWidth="9" defaultRowHeight="15" x14ac:dyDescent="0.15"/>
  <cols>
    <col min="1" max="1" width="15.125" style="10" customWidth="1"/>
    <col min="2" max="2" width="13.375" style="6" customWidth="1"/>
    <col min="3" max="3" width="11.625" style="6" customWidth="1"/>
    <col min="4" max="40" width="11.625" style="7" customWidth="1"/>
    <col min="41" max="41" width="9" style="7" customWidth="1"/>
    <col min="42" max="16384" width="9" style="7"/>
  </cols>
  <sheetData>
    <row r="1" spans="1:40" ht="26.25" x14ac:dyDescent="0.15">
      <c r="A1" s="87" t="s">
        <v>236</v>
      </c>
      <c r="B1" s="87"/>
      <c r="C1" s="89" t="s">
        <v>261</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SUM(C4:C41)</f>
        <v>15123710</v>
      </c>
      <c r="D3" s="56">
        <f t="shared" ref="D3:AN3" si="0">SUM(D4:D41)</f>
        <v>1177382</v>
      </c>
      <c r="E3" s="56">
        <f t="shared" si="0"/>
        <v>6037855</v>
      </c>
      <c r="F3" s="56">
        <f t="shared" si="0"/>
        <v>1578520</v>
      </c>
      <c r="G3" s="56">
        <f t="shared" si="0"/>
        <v>710042</v>
      </c>
      <c r="H3" s="56">
        <f t="shared" si="0"/>
        <v>6403367</v>
      </c>
      <c r="I3" s="56">
        <f t="shared" si="0"/>
        <v>62151640</v>
      </c>
      <c r="J3" s="56">
        <f t="shared" si="0"/>
        <v>3493261</v>
      </c>
      <c r="K3" s="56">
        <f t="shared" si="0"/>
        <v>1419571</v>
      </c>
      <c r="L3" s="56">
        <f t="shared" si="0"/>
        <v>18501884</v>
      </c>
      <c r="M3" s="56">
        <f t="shared" si="0"/>
        <v>5868</v>
      </c>
      <c r="N3" s="56">
        <f t="shared" si="0"/>
        <v>24370517</v>
      </c>
      <c r="O3" s="56">
        <f t="shared" si="0"/>
        <v>550502</v>
      </c>
      <c r="P3" s="56">
        <f t="shared" si="0"/>
        <v>41729556</v>
      </c>
      <c r="Q3" s="56">
        <f t="shared" si="0"/>
        <v>1240057</v>
      </c>
      <c r="R3" s="56">
        <f t="shared" si="0"/>
        <v>91958125</v>
      </c>
      <c r="S3" s="56">
        <f t="shared" si="0"/>
        <v>1600123</v>
      </c>
      <c r="T3" s="56">
        <f t="shared" si="0"/>
        <v>6970512</v>
      </c>
      <c r="U3" s="56">
        <f t="shared" si="0"/>
        <v>4114549</v>
      </c>
      <c r="V3" s="56">
        <f t="shared" si="0"/>
        <v>1284644</v>
      </c>
      <c r="W3" s="56">
        <f t="shared" si="0"/>
        <v>22911</v>
      </c>
      <c r="X3" s="56">
        <f t="shared" si="0"/>
        <v>1220701</v>
      </c>
      <c r="Y3" s="56">
        <f t="shared" si="0"/>
        <v>8910310</v>
      </c>
      <c r="Z3" s="56">
        <f t="shared" si="0"/>
        <v>6084468</v>
      </c>
      <c r="AA3" s="56">
        <f t="shared" si="0"/>
        <v>2034772</v>
      </c>
      <c r="AB3" s="56">
        <f t="shared" si="0"/>
        <v>11636</v>
      </c>
      <c r="AC3" s="56">
        <f t="shared" si="0"/>
        <v>229507</v>
      </c>
      <c r="AD3" s="56">
        <f t="shared" si="0"/>
        <v>0</v>
      </c>
      <c r="AE3" s="56">
        <f t="shared" si="0"/>
        <v>487493</v>
      </c>
      <c r="AF3" s="56">
        <f t="shared" si="0"/>
        <v>118935</v>
      </c>
      <c r="AG3" s="56">
        <f t="shared" si="0"/>
        <v>0</v>
      </c>
      <c r="AH3" s="56">
        <f t="shared" si="0"/>
        <v>37041</v>
      </c>
      <c r="AI3" s="56">
        <f t="shared" si="0"/>
        <v>375087</v>
      </c>
      <c r="AJ3" s="56">
        <f t="shared" si="0"/>
        <v>5156</v>
      </c>
      <c r="AK3" s="56">
        <f t="shared" si="0"/>
        <v>0</v>
      </c>
      <c r="AL3" s="56">
        <f t="shared" si="0"/>
        <v>23810118</v>
      </c>
      <c r="AM3" s="56">
        <f t="shared" si="0"/>
        <v>6854394</v>
      </c>
      <c r="AN3" s="59">
        <f t="shared" si="0"/>
        <v>16237549</v>
      </c>
    </row>
    <row r="4" spans="1:40" s="6" customFormat="1" x14ac:dyDescent="0.15">
      <c r="A4" s="60" t="s">
        <v>264</v>
      </c>
      <c r="B4" s="57">
        <f t="shared" ref="B4:B41" si="1">SUM(C4:AN4)</f>
        <v>266908065</v>
      </c>
      <c r="C4" s="70">
        <v>0</v>
      </c>
      <c r="D4" s="58">
        <v>1177382</v>
      </c>
      <c r="E4" s="58">
        <v>6037855</v>
      </c>
      <c r="F4" s="58">
        <v>1578520</v>
      </c>
      <c r="G4" s="58">
        <v>672497</v>
      </c>
      <c r="H4" s="58">
        <v>5664808</v>
      </c>
      <c r="I4" s="58">
        <v>62145260</v>
      </c>
      <c r="J4" s="58">
        <v>3493261</v>
      </c>
      <c r="K4" s="58">
        <v>1419571</v>
      </c>
      <c r="L4" s="58">
        <v>18501884</v>
      </c>
      <c r="M4" s="58">
        <v>5868</v>
      </c>
      <c r="N4" s="58">
        <v>12251747</v>
      </c>
      <c r="O4" s="58">
        <v>550502</v>
      </c>
      <c r="P4" s="58">
        <v>41729556</v>
      </c>
      <c r="Q4" s="58">
        <v>1208958</v>
      </c>
      <c r="R4" s="58">
        <v>75242046</v>
      </c>
      <c r="S4" s="58">
        <v>1600123</v>
      </c>
      <c r="T4" s="58">
        <v>6379290</v>
      </c>
      <c r="U4" s="58">
        <v>4114549</v>
      </c>
      <c r="V4" s="58">
        <v>1284644</v>
      </c>
      <c r="W4" s="58">
        <v>22911</v>
      </c>
      <c r="X4" s="58">
        <v>1220701</v>
      </c>
      <c r="Y4" s="58">
        <v>8910310</v>
      </c>
      <c r="Z4" s="58">
        <v>6030413</v>
      </c>
      <c r="AA4" s="58">
        <v>2034772</v>
      </c>
      <c r="AB4" s="58">
        <v>11636</v>
      </c>
      <c r="AC4" s="58">
        <v>0</v>
      </c>
      <c r="AD4" s="58">
        <v>0</v>
      </c>
      <c r="AE4" s="58">
        <v>487493</v>
      </c>
      <c r="AF4" s="58">
        <v>0</v>
      </c>
      <c r="AG4" s="58">
        <v>0</v>
      </c>
      <c r="AH4" s="58">
        <v>37041</v>
      </c>
      <c r="AI4" s="58">
        <v>0</v>
      </c>
      <c r="AJ4" s="58">
        <v>5156</v>
      </c>
      <c r="AK4" s="58">
        <v>0</v>
      </c>
      <c r="AL4" s="58">
        <v>133183</v>
      </c>
      <c r="AM4" s="58">
        <v>857102</v>
      </c>
      <c r="AN4" s="61">
        <v>2099026</v>
      </c>
    </row>
    <row r="5" spans="1:40" ht="14.25" x14ac:dyDescent="0.15">
      <c r="A5" s="62" t="s">
        <v>15</v>
      </c>
      <c r="B5" s="57">
        <f t="shared" si="1"/>
        <v>299853</v>
      </c>
      <c r="C5" s="58">
        <v>299853</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101742</v>
      </c>
      <c r="C6" s="58">
        <v>101742</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52298</v>
      </c>
      <c r="C7" s="58">
        <v>52298</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600</v>
      </c>
      <c r="C8" s="58">
        <v>600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371139</v>
      </c>
      <c r="C9" s="58">
        <v>360791</v>
      </c>
      <c r="D9" s="58">
        <v>0</v>
      </c>
      <c r="E9" s="58">
        <v>0</v>
      </c>
      <c r="F9" s="58">
        <v>0</v>
      </c>
      <c r="G9" s="58">
        <v>0</v>
      </c>
      <c r="H9" s="70">
        <v>0</v>
      </c>
      <c r="I9" s="58">
        <v>0</v>
      </c>
      <c r="J9" s="58">
        <v>0</v>
      </c>
      <c r="K9" s="58">
        <v>0</v>
      </c>
      <c r="L9" s="58">
        <v>0</v>
      </c>
      <c r="M9" s="58">
        <v>0</v>
      </c>
      <c r="N9" s="58">
        <v>6379</v>
      </c>
      <c r="O9" s="58">
        <v>0</v>
      </c>
      <c r="P9" s="58">
        <v>0</v>
      </c>
      <c r="Q9" s="58">
        <v>0</v>
      </c>
      <c r="R9" s="58">
        <v>3969</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61">
        <v>0</v>
      </c>
    </row>
    <row r="10" spans="1:40" ht="14.25" x14ac:dyDescent="0.15">
      <c r="A10" s="62" t="s">
        <v>17</v>
      </c>
      <c r="B10" s="57">
        <f t="shared" si="1"/>
        <v>57643</v>
      </c>
      <c r="C10" s="58">
        <v>23336</v>
      </c>
      <c r="D10" s="58">
        <v>0</v>
      </c>
      <c r="E10" s="58">
        <v>0</v>
      </c>
      <c r="F10" s="58">
        <v>0</v>
      </c>
      <c r="G10" s="58">
        <v>0</v>
      </c>
      <c r="H10" s="58">
        <v>0</v>
      </c>
      <c r="I10" s="70">
        <v>0</v>
      </c>
      <c r="J10" s="58">
        <v>0</v>
      </c>
      <c r="K10" s="58">
        <v>0</v>
      </c>
      <c r="L10" s="58">
        <v>0</v>
      </c>
      <c r="M10" s="58">
        <v>0</v>
      </c>
      <c r="N10" s="58">
        <v>0</v>
      </c>
      <c r="O10" s="58">
        <v>0</v>
      </c>
      <c r="P10" s="58">
        <v>0</v>
      </c>
      <c r="Q10" s="58">
        <v>0</v>
      </c>
      <c r="R10" s="58">
        <v>2481</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31826</v>
      </c>
      <c r="AN10" s="61">
        <v>0</v>
      </c>
    </row>
    <row r="11" spans="1:40" ht="14.25" x14ac:dyDescent="0.15">
      <c r="A11" s="62" t="s">
        <v>6</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1</v>
      </c>
      <c r="C12" s="58">
        <v>1</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103</v>
      </c>
      <c r="C13" s="58">
        <v>103</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23032738</v>
      </c>
      <c r="C15" s="58">
        <v>912342</v>
      </c>
      <c r="D15" s="58">
        <v>0</v>
      </c>
      <c r="E15" s="58">
        <v>0</v>
      </c>
      <c r="F15" s="58">
        <v>0</v>
      </c>
      <c r="G15" s="58">
        <v>0</v>
      </c>
      <c r="H15" s="58">
        <v>732180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26000</v>
      </c>
      <c r="AG15" s="58">
        <v>0</v>
      </c>
      <c r="AH15" s="58">
        <v>0</v>
      </c>
      <c r="AI15" s="58">
        <v>0</v>
      </c>
      <c r="AJ15" s="58">
        <v>0</v>
      </c>
      <c r="AK15" s="58">
        <v>0</v>
      </c>
      <c r="AL15" s="58">
        <v>11433204</v>
      </c>
      <c r="AM15" s="58">
        <v>0</v>
      </c>
      <c r="AN15" s="61">
        <v>9929012</v>
      </c>
    </row>
    <row r="16" spans="1:40" ht="14.25" x14ac:dyDescent="0.15">
      <c r="A16" s="62" t="s">
        <v>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411645</v>
      </c>
      <c r="C17" s="58">
        <v>411645</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61">
        <v>0</v>
      </c>
    </row>
    <row r="19" spans="1:40" ht="14.25" x14ac:dyDescent="0.15">
      <c r="A19" s="62" t="s">
        <v>14</v>
      </c>
      <c r="B19" s="57">
        <f t="shared" si="1"/>
        <v>7621016</v>
      </c>
      <c r="C19" s="58">
        <v>2982949</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212769</v>
      </c>
      <c r="U19" s="58">
        <v>0</v>
      </c>
      <c r="V19" s="58">
        <v>0</v>
      </c>
      <c r="W19" s="58">
        <v>0</v>
      </c>
      <c r="X19" s="58">
        <v>0</v>
      </c>
      <c r="Y19" s="58">
        <v>0</v>
      </c>
      <c r="Z19" s="58">
        <v>54055</v>
      </c>
      <c r="AA19" s="58">
        <v>0</v>
      </c>
      <c r="AB19" s="58">
        <v>0</v>
      </c>
      <c r="AC19" s="58">
        <v>0</v>
      </c>
      <c r="AD19" s="58">
        <v>0</v>
      </c>
      <c r="AE19" s="58">
        <v>0</v>
      </c>
      <c r="AF19" s="58">
        <v>0</v>
      </c>
      <c r="AG19" s="58">
        <v>0</v>
      </c>
      <c r="AH19" s="58">
        <v>0</v>
      </c>
      <c r="AI19" s="58">
        <v>0</v>
      </c>
      <c r="AJ19" s="58">
        <v>0</v>
      </c>
      <c r="AK19" s="58">
        <v>0</v>
      </c>
      <c r="AL19" s="58">
        <v>201325</v>
      </c>
      <c r="AM19" s="58">
        <v>0</v>
      </c>
      <c r="AN19" s="61">
        <v>4169918</v>
      </c>
    </row>
    <row r="20" spans="1:40" ht="14.25" x14ac:dyDescent="0.15">
      <c r="A20" s="63" t="s">
        <v>22</v>
      </c>
      <c r="B20" s="57">
        <f t="shared" si="1"/>
        <v>704752</v>
      </c>
      <c r="C20" s="58">
        <v>704752</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1"/>
        <v>591694</v>
      </c>
      <c r="C21" s="58">
        <v>472</v>
      </c>
      <c r="D21" s="58">
        <v>0</v>
      </c>
      <c r="E21" s="58">
        <v>0</v>
      </c>
      <c r="F21" s="58">
        <v>0</v>
      </c>
      <c r="G21" s="58">
        <v>0</v>
      </c>
      <c r="H21" s="58">
        <v>0</v>
      </c>
      <c r="I21" s="58">
        <v>0</v>
      </c>
      <c r="J21" s="58">
        <v>0</v>
      </c>
      <c r="K21" s="58">
        <v>0</v>
      </c>
      <c r="L21" s="58">
        <v>0</v>
      </c>
      <c r="M21" s="58">
        <v>0</v>
      </c>
      <c r="N21" s="58">
        <v>378453</v>
      </c>
      <c r="O21" s="58">
        <v>0</v>
      </c>
      <c r="P21" s="58">
        <v>0</v>
      </c>
      <c r="Q21" s="58">
        <v>0</v>
      </c>
      <c r="R21" s="58">
        <v>212769</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2891086</v>
      </c>
      <c r="C25" s="58">
        <v>2851493</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39593</v>
      </c>
    </row>
    <row r="26" spans="1:40" ht="14.25" x14ac:dyDescent="0.15">
      <c r="A26" s="63" t="s">
        <v>19</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210505</v>
      </c>
      <c r="C27" s="58">
        <v>0</v>
      </c>
      <c r="D27" s="58">
        <v>0</v>
      </c>
      <c r="E27" s="58">
        <v>0</v>
      </c>
      <c r="F27" s="58">
        <v>0</v>
      </c>
      <c r="G27" s="58">
        <v>37545</v>
      </c>
      <c r="H27" s="58">
        <v>6379</v>
      </c>
      <c r="I27" s="58">
        <v>6380</v>
      </c>
      <c r="J27" s="58">
        <v>0</v>
      </c>
      <c r="K27" s="58">
        <v>0</v>
      </c>
      <c r="L27" s="58">
        <v>0</v>
      </c>
      <c r="M27" s="58">
        <v>0</v>
      </c>
      <c r="N27" s="58">
        <v>58932</v>
      </c>
      <c r="O27" s="58">
        <v>0</v>
      </c>
      <c r="P27" s="58">
        <v>0</v>
      </c>
      <c r="Q27" s="58">
        <v>29930</v>
      </c>
      <c r="R27" s="58">
        <v>6379</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39446</v>
      </c>
      <c r="AJ27" s="58">
        <v>0</v>
      </c>
      <c r="AK27" s="58">
        <v>0</v>
      </c>
      <c r="AL27" s="58">
        <v>0</v>
      </c>
      <c r="AM27" s="58">
        <v>25514</v>
      </c>
      <c r="AN27" s="61">
        <v>0</v>
      </c>
    </row>
    <row r="28" spans="1:40" ht="14.25" x14ac:dyDescent="0.15">
      <c r="A28" s="63" t="s">
        <v>24</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0</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1169</v>
      </c>
      <c r="C33" s="58">
        <v>0</v>
      </c>
      <c r="D33" s="58">
        <v>0</v>
      </c>
      <c r="E33" s="58">
        <v>0</v>
      </c>
      <c r="F33" s="58">
        <v>0</v>
      </c>
      <c r="G33" s="58">
        <v>0</v>
      </c>
      <c r="H33" s="58">
        <v>0</v>
      </c>
      <c r="I33" s="58">
        <v>0</v>
      </c>
      <c r="J33" s="58">
        <v>0</v>
      </c>
      <c r="K33" s="58">
        <v>0</v>
      </c>
      <c r="L33" s="58">
        <v>0</v>
      </c>
      <c r="M33" s="58">
        <v>0</v>
      </c>
      <c r="N33" s="58">
        <v>0</v>
      </c>
      <c r="O33" s="58">
        <v>0</v>
      </c>
      <c r="P33" s="58">
        <v>0</v>
      </c>
      <c r="Q33" s="58">
        <v>1169</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s="16" customFormat="1" ht="14.25" x14ac:dyDescent="0.15">
      <c r="A34" s="65" t="s">
        <v>85</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s="16" customFormat="1" ht="14.25" x14ac:dyDescent="0.15">
      <c r="A35" s="65" t="s">
        <v>32</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0</v>
      </c>
    </row>
    <row r="37" spans="1:40" ht="14.25" x14ac:dyDescent="0.15">
      <c r="A37" s="65" t="s">
        <v>37</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1"/>
        <v>13924081</v>
      </c>
      <c r="C39" s="58">
        <v>0</v>
      </c>
      <c r="D39" s="58">
        <v>0</v>
      </c>
      <c r="E39" s="58">
        <v>0</v>
      </c>
      <c r="F39" s="58">
        <v>0</v>
      </c>
      <c r="G39" s="58">
        <v>0</v>
      </c>
      <c r="H39" s="58">
        <v>0</v>
      </c>
      <c r="I39" s="58">
        <v>0</v>
      </c>
      <c r="J39" s="58">
        <v>0</v>
      </c>
      <c r="K39" s="58">
        <v>0</v>
      </c>
      <c r="L39" s="58">
        <v>0</v>
      </c>
      <c r="M39" s="58">
        <v>0</v>
      </c>
      <c r="N39" s="58">
        <v>6890302</v>
      </c>
      <c r="O39" s="58">
        <v>0</v>
      </c>
      <c r="P39" s="58">
        <v>0</v>
      </c>
      <c r="Q39" s="58">
        <v>0</v>
      </c>
      <c r="R39" s="58">
        <v>500736</v>
      </c>
      <c r="S39" s="58">
        <v>0</v>
      </c>
      <c r="T39" s="58">
        <v>165684</v>
      </c>
      <c r="U39" s="58">
        <v>0</v>
      </c>
      <c r="V39" s="58">
        <v>0</v>
      </c>
      <c r="W39" s="58">
        <v>0</v>
      </c>
      <c r="X39" s="58">
        <v>0</v>
      </c>
      <c r="Y39" s="58">
        <v>0</v>
      </c>
      <c r="Z39" s="58">
        <v>0</v>
      </c>
      <c r="AA39" s="58">
        <v>0</v>
      </c>
      <c r="AB39" s="58">
        <v>0</v>
      </c>
      <c r="AC39" s="58">
        <v>0</v>
      </c>
      <c r="AD39" s="58">
        <v>0</v>
      </c>
      <c r="AE39" s="58">
        <v>0</v>
      </c>
      <c r="AF39" s="58">
        <v>91766</v>
      </c>
      <c r="AG39" s="58">
        <v>0</v>
      </c>
      <c r="AH39" s="58">
        <v>0</v>
      </c>
      <c r="AI39" s="58">
        <v>335641</v>
      </c>
      <c r="AJ39" s="58">
        <v>0</v>
      </c>
      <c r="AK39" s="58">
        <v>0</v>
      </c>
      <c r="AL39" s="70">
        <v>0</v>
      </c>
      <c r="AM39" s="58">
        <v>5939952</v>
      </c>
      <c r="AN39" s="61">
        <v>0</v>
      </c>
    </row>
    <row r="40" spans="1:40" ht="14.25" x14ac:dyDescent="0.15">
      <c r="A40" s="65" t="s">
        <v>34</v>
      </c>
      <c r="B40" s="57">
        <f t="shared" si="1"/>
        <v>17376</v>
      </c>
      <c r="C40" s="58">
        <v>17376</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 t="shared" si="1"/>
        <v>39664257</v>
      </c>
      <c r="C41" s="68">
        <v>6403957</v>
      </c>
      <c r="D41" s="68">
        <v>0</v>
      </c>
      <c r="E41" s="68">
        <v>0</v>
      </c>
      <c r="F41" s="68">
        <v>0</v>
      </c>
      <c r="G41" s="68">
        <v>0</v>
      </c>
      <c r="H41" s="68">
        <v>0</v>
      </c>
      <c r="I41" s="68">
        <v>0</v>
      </c>
      <c r="J41" s="68">
        <v>0</v>
      </c>
      <c r="K41" s="68">
        <v>0</v>
      </c>
      <c r="L41" s="68">
        <v>0</v>
      </c>
      <c r="M41" s="68">
        <v>0</v>
      </c>
      <c r="N41" s="68">
        <v>4784704</v>
      </c>
      <c r="O41" s="68">
        <v>0</v>
      </c>
      <c r="P41" s="68">
        <v>0</v>
      </c>
      <c r="Q41" s="68">
        <v>0</v>
      </c>
      <c r="R41" s="68">
        <v>15989745</v>
      </c>
      <c r="S41" s="68">
        <v>0</v>
      </c>
      <c r="T41" s="68">
        <v>212769</v>
      </c>
      <c r="U41" s="68">
        <v>0</v>
      </c>
      <c r="V41" s="68">
        <v>0</v>
      </c>
      <c r="W41" s="68">
        <v>0</v>
      </c>
      <c r="X41" s="68">
        <v>0</v>
      </c>
      <c r="Y41" s="68">
        <v>0</v>
      </c>
      <c r="Z41" s="68">
        <v>0</v>
      </c>
      <c r="AA41" s="68">
        <v>0</v>
      </c>
      <c r="AB41" s="68">
        <v>0</v>
      </c>
      <c r="AC41" s="68">
        <v>229507</v>
      </c>
      <c r="AD41" s="68">
        <v>0</v>
      </c>
      <c r="AE41" s="68">
        <v>0</v>
      </c>
      <c r="AF41" s="68">
        <v>1169</v>
      </c>
      <c r="AG41" s="68">
        <v>0</v>
      </c>
      <c r="AH41" s="68">
        <v>0</v>
      </c>
      <c r="AI41" s="68">
        <v>0</v>
      </c>
      <c r="AJ41" s="68">
        <v>0</v>
      </c>
      <c r="AK41" s="68">
        <v>0</v>
      </c>
      <c r="AL41" s="68">
        <v>12042406</v>
      </c>
      <c r="AM41" s="68">
        <v>0</v>
      </c>
      <c r="AN41" s="74">
        <v>0</v>
      </c>
    </row>
    <row r="42" spans="1:40" x14ac:dyDescent="0.2">
      <c r="AN42" s="14"/>
    </row>
    <row r="43" spans="1:40" x14ac:dyDescent="0.15">
      <c r="C43" s="7" t="s">
        <v>182</v>
      </c>
    </row>
    <row r="44" spans="1:40" x14ac:dyDescent="0.15">
      <c r="C44" s="19" t="s">
        <v>185</v>
      </c>
    </row>
  </sheetData>
  <phoneticPr fontId="3"/>
  <hyperlinks>
    <hyperlink ref="A1" location="Guidance!A1" display="Guidance sheet (link)" xr:uid="{00000000-0004-0000-2300-000000000000}"/>
  </hyperlinks>
  <pageMargins left="0.47244094488188981" right="0.39370078740157483" top="0.47244094488188981" bottom="0.47244094488188981" header="0.19685039370078741" footer="0.23622047244094491"/>
  <pageSetup paperSize="8" scale="78"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3"/>
  <dimension ref="A1:AN43"/>
  <sheetViews>
    <sheetView zoomScale="80" zoomScaleNormal="80" workbookViewId="0">
      <pane xSplit="2" ySplit="3" topLeftCell="C4" activePane="bottomRight" state="frozen"/>
      <selection sqref="A1:O1"/>
      <selection pane="topRight" sqref="A1:O1"/>
      <selection pane="bottomLeft" sqref="A1:O1"/>
      <selection pane="bottomRight"/>
    </sheetView>
  </sheetViews>
  <sheetFormatPr defaultColWidth="9" defaultRowHeight="15" x14ac:dyDescent="0.15"/>
  <cols>
    <col min="1" max="1" width="16.125" style="10" customWidth="1"/>
    <col min="2" max="2" width="13.375" style="6" customWidth="1"/>
    <col min="3" max="3" width="11.625" style="6" customWidth="1"/>
    <col min="4" max="40" width="11.625" style="7" customWidth="1"/>
    <col min="41" max="41" width="9" style="7" customWidth="1"/>
    <col min="42" max="16384" width="9" style="7"/>
  </cols>
  <sheetData>
    <row r="1" spans="1:40" ht="26.25" x14ac:dyDescent="0.15">
      <c r="A1" s="87" t="s">
        <v>236</v>
      </c>
      <c r="B1" s="87"/>
      <c r="C1" s="89" t="s">
        <v>262</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SUM(C4:C41)</f>
        <v>0</v>
      </c>
      <c r="D3" s="56">
        <f t="shared" ref="D3:AN3" si="0">SUM(D4:D41)</f>
        <v>0</v>
      </c>
      <c r="E3" s="56">
        <f t="shared" si="0"/>
        <v>0</v>
      </c>
      <c r="F3" s="56">
        <f t="shared" si="0"/>
        <v>0</v>
      </c>
      <c r="G3" s="56">
        <f t="shared" si="0"/>
        <v>0</v>
      </c>
      <c r="H3" s="56">
        <f t="shared" si="0"/>
        <v>0</v>
      </c>
      <c r="I3" s="56">
        <f t="shared" si="0"/>
        <v>0</v>
      </c>
      <c r="J3" s="56">
        <f t="shared" si="0"/>
        <v>0</v>
      </c>
      <c r="K3" s="56">
        <f t="shared" si="0"/>
        <v>0</v>
      </c>
      <c r="L3" s="56">
        <f t="shared" si="0"/>
        <v>0</v>
      </c>
      <c r="M3" s="56">
        <f t="shared" si="0"/>
        <v>0</v>
      </c>
      <c r="N3" s="56">
        <f t="shared" si="0"/>
        <v>0</v>
      </c>
      <c r="O3" s="56">
        <f t="shared" si="0"/>
        <v>0</v>
      </c>
      <c r="P3" s="56">
        <f t="shared" si="0"/>
        <v>0</v>
      </c>
      <c r="Q3" s="56">
        <f t="shared" si="0"/>
        <v>0</v>
      </c>
      <c r="R3" s="56">
        <f t="shared" si="0"/>
        <v>3900000</v>
      </c>
      <c r="S3" s="56">
        <f t="shared" si="0"/>
        <v>0</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f t="shared" si="0"/>
        <v>0</v>
      </c>
      <c r="AF3" s="56">
        <f t="shared" si="0"/>
        <v>0</v>
      </c>
      <c r="AG3" s="56">
        <f t="shared" si="0"/>
        <v>0</v>
      </c>
      <c r="AH3" s="56">
        <f t="shared" si="0"/>
        <v>0</v>
      </c>
      <c r="AI3" s="56">
        <f t="shared" si="0"/>
        <v>0</v>
      </c>
      <c r="AJ3" s="56">
        <f t="shared" si="0"/>
        <v>0</v>
      </c>
      <c r="AK3" s="56">
        <f t="shared" si="0"/>
        <v>0</v>
      </c>
      <c r="AL3" s="56">
        <f t="shared" si="0"/>
        <v>3900000</v>
      </c>
      <c r="AM3" s="56">
        <f t="shared" si="0"/>
        <v>0</v>
      </c>
      <c r="AN3" s="59">
        <f t="shared" si="0"/>
        <v>0</v>
      </c>
    </row>
    <row r="4" spans="1:40" s="6" customFormat="1" x14ac:dyDescent="0.15">
      <c r="A4" s="60" t="s">
        <v>264</v>
      </c>
      <c r="B4" s="57">
        <f>SUM(C4:AN4)</f>
        <v>0</v>
      </c>
      <c r="C4" s="70">
        <v>0</v>
      </c>
      <c r="D4" s="58">
        <v>0</v>
      </c>
      <c r="E4" s="58">
        <v>0</v>
      </c>
      <c r="F4" s="58">
        <v>0</v>
      </c>
      <c r="G4" s="58">
        <v>0</v>
      </c>
      <c r="H4" s="58">
        <v>0</v>
      </c>
      <c r="I4" s="58">
        <v>0</v>
      </c>
      <c r="J4" s="58">
        <v>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ref="B5:B41" si="1">SUM(C5:AN5)</f>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0</v>
      </c>
      <c r="C9" s="58">
        <v>0</v>
      </c>
      <c r="D9" s="58">
        <v>0</v>
      </c>
      <c r="E9" s="58">
        <v>0</v>
      </c>
      <c r="F9" s="58">
        <v>0</v>
      </c>
      <c r="G9" s="58">
        <v>0</v>
      </c>
      <c r="H9" s="70">
        <v>0</v>
      </c>
      <c r="I9" s="58">
        <v>0</v>
      </c>
      <c r="J9" s="58">
        <v>0</v>
      </c>
      <c r="K9" s="58">
        <v>0</v>
      </c>
      <c r="L9" s="58">
        <v>0</v>
      </c>
      <c r="M9" s="58">
        <v>0</v>
      </c>
      <c r="N9" s="58">
        <v>0</v>
      </c>
      <c r="O9" s="58">
        <v>0</v>
      </c>
      <c r="P9" s="58">
        <v>0</v>
      </c>
      <c r="Q9" s="58">
        <v>0</v>
      </c>
      <c r="R9" s="58">
        <v>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0</v>
      </c>
      <c r="AM9" s="58">
        <v>0</v>
      </c>
      <c r="AN9" s="61">
        <v>0</v>
      </c>
    </row>
    <row r="10" spans="1:40" ht="14.25" x14ac:dyDescent="0.15">
      <c r="A10" s="62" t="s">
        <v>17</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61">
        <v>0</v>
      </c>
    </row>
    <row r="11" spans="1:40" ht="14.25" x14ac:dyDescent="0.15">
      <c r="A11" s="62" t="s">
        <v>6</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0</v>
      </c>
      <c r="C15" s="58">
        <v>0</v>
      </c>
      <c r="D15" s="58">
        <v>0</v>
      </c>
      <c r="E15" s="58">
        <v>0</v>
      </c>
      <c r="F15" s="58">
        <v>0</v>
      </c>
      <c r="G15" s="58">
        <v>0</v>
      </c>
      <c r="H15" s="58">
        <v>0</v>
      </c>
      <c r="I15" s="58">
        <v>0</v>
      </c>
      <c r="J15" s="58">
        <v>0</v>
      </c>
      <c r="K15" s="58">
        <v>0</v>
      </c>
      <c r="L15" s="58">
        <v>0</v>
      </c>
      <c r="M15" s="58">
        <v>0</v>
      </c>
      <c r="N15" s="70">
        <v>0</v>
      </c>
      <c r="O15" s="58">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61">
        <v>0</v>
      </c>
    </row>
    <row r="16" spans="1:40" ht="14.25" x14ac:dyDescent="0.15">
      <c r="A16" s="62" t="s">
        <v>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61">
        <v>0</v>
      </c>
    </row>
    <row r="19" spans="1:40" ht="14.25" x14ac:dyDescent="0.15">
      <c r="A19" s="62" t="s">
        <v>14</v>
      </c>
      <c r="B19" s="57">
        <f t="shared" si="1"/>
        <v>3900000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3900000</v>
      </c>
      <c r="AM19" s="58">
        <v>0</v>
      </c>
      <c r="AN19" s="61">
        <v>0</v>
      </c>
    </row>
    <row r="20" spans="1:40" ht="14.25" x14ac:dyDescent="0.15">
      <c r="A20" s="63" t="s">
        <v>22</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3900000</v>
      </c>
      <c r="C23" s="58">
        <v>0</v>
      </c>
      <c r="D23" s="58">
        <v>0</v>
      </c>
      <c r="E23" s="58">
        <v>0</v>
      </c>
      <c r="F23" s="58">
        <v>0</v>
      </c>
      <c r="G23" s="58">
        <v>0</v>
      </c>
      <c r="H23" s="58">
        <v>0</v>
      </c>
      <c r="I23" s="58">
        <v>0</v>
      </c>
      <c r="J23" s="58">
        <v>0</v>
      </c>
      <c r="K23" s="58">
        <v>0</v>
      </c>
      <c r="L23" s="58">
        <v>0</v>
      </c>
      <c r="M23" s="58">
        <v>0</v>
      </c>
      <c r="N23" s="58">
        <v>0</v>
      </c>
      <c r="O23" s="58">
        <v>0</v>
      </c>
      <c r="P23" s="58">
        <v>0</v>
      </c>
      <c r="Q23" s="58">
        <v>0</v>
      </c>
      <c r="R23" s="58">
        <v>3900000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0</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 t="shared" si="1"/>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f t="shared" si="1"/>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f t="shared" si="1"/>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1"/>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0</v>
      </c>
    </row>
    <row r="37" spans="1:40" ht="14.25" x14ac:dyDescent="0.15">
      <c r="A37" s="65" t="s">
        <v>37</v>
      </c>
      <c r="B37" s="57">
        <f t="shared" si="1"/>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f t="shared" si="1"/>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1"/>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61">
        <v>0</v>
      </c>
    </row>
    <row r="40" spans="1:40" ht="14.25" x14ac:dyDescent="0.15">
      <c r="A40" s="65" t="s">
        <v>34</v>
      </c>
      <c r="B40" s="57">
        <f t="shared" si="1"/>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57">
        <f t="shared" si="1"/>
        <v>0</v>
      </c>
      <c r="C41" s="68">
        <v>0</v>
      </c>
      <c r="D41" s="68">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0</v>
      </c>
      <c r="AJ41" s="68">
        <v>0</v>
      </c>
      <c r="AK41" s="68">
        <v>0</v>
      </c>
      <c r="AL41" s="68">
        <v>0</v>
      </c>
      <c r="AM41" s="68">
        <v>0</v>
      </c>
      <c r="AN41" s="74">
        <v>0</v>
      </c>
    </row>
    <row r="42" spans="1:40" x14ac:dyDescent="0.2">
      <c r="AN42" s="14"/>
    </row>
    <row r="43" spans="1:40" x14ac:dyDescent="0.15">
      <c r="C43" s="7" t="s">
        <v>90</v>
      </c>
    </row>
  </sheetData>
  <phoneticPr fontId="3"/>
  <hyperlinks>
    <hyperlink ref="A1" location="Guidance!A1" display="Guidance sheet (link)" xr:uid="{00000000-0004-0000-2500-000000000000}"/>
  </hyperlinks>
  <pageMargins left="0.47244094488188981" right="0.39370078740157483" top="0.47244094488188981" bottom="0.47244094488188981" header="0.19685039370078741" footer="0.23622047244094491"/>
  <pageSetup paperSize="8" scale="69"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tabColor rgb="FF4A434B"/>
  </sheetPr>
  <dimension ref="A1:AN98"/>
  <sheetViews>
    <sheetView zoomScale="85" zoomScaleNormal="85" workbookViewId="0">
      <selection activeCell="P30" sqref="P30"/>
    </sheetView>
  </sheetViews>
  <sheetFormatPr defaultRowHeight="13.5" x14ac:dyDescent="0.15"/>
  <cols>
    <col min="1" max="1" width="17" customWidth="1"/>
    <col min="2" max="2" width="15.875" customWidth="1"/>
    <col min="3" max="3" width="15" customWidth="1"/>
    <col min="4" max="4" width="13.5" customWidth="1"/>
    <col min="5" max="5" width="13" customWidth="1"/>
    <col min="6" max="6" width="11.375" customWidth="1"/>
    <col min="7" max="7" width="11.125" bestFit="1" customWidth="1"/>
    <col min="8" max="8" width="11.875" customWidth="1"/>
    <col min="9" max="9" width="12.25" bestFit="1" customWidth="1"/>
    <col min="10" max="10" width="11.125" bestFit="1" customWidth="1"/>
    <col min="11" max="11" width="12" customWidth="1"/>
    <col min="12" max="12" width="11.125" bestFit="1" customWidth="1"/>
    <col min="13" max="13" width="10.125" bestFit="1" customWidth="1"/>
    <col min="14" max="14" width="12.25" bestFit="1" customWidth="1"/>
    <col min="15" max="15" width="8.375" customWidth="1"/>
    <col min="16" max="16" width="16" customWidth="1"/>
    <col min="17" max="17" width="11.125" bestFit="1" customWidth="1"/>
    <col min="18" max="20" width="12.25" bestFit="1" customWidth="1"/>
    <col min="21" max="21" width="11.125" bestFit="1" customWidth="1"/>
    <col min="22" max="22" width="8.875" customWidth="1"/>
    <col min="23" max="24" width="11.125" bestFit="1" customWidth="1"/>
    <col min="25" max="26" width="12.25" bestFit="1" customWidth="1"/>
    <col min="27" max="27" width="11.125" bestFit="1" customWidth="1"/>
    <col min="28" max="28" width="10.125" bestFit="1" customWidth="1"/>
    <col min="29" max="30" width="12.25" bestFit="1" customWidth="1"/>
    <col min="31" max="31" width="8.75" bestFit="1" customWidth="1"/>
    <col min="32" max="32" width="11.125" bestFit="1" customWidth="1"/>
    <col min="33" max="34" width="8.75" bestFit="1" customWidth="1"/>
    <col min="35" max="36" width="11.125" bestFit="1" customWidth="1"/>
    <col min="37" max="37" width="8.75" bestFit="1" customWidth="1"/>
    <col min="38" max="38" width="11.125" bestFit="1" customWidth="1"/>
    <col min="39" max="39" width="10.125" bestFit="1" customWidth="1"/>
    <col min="40" max="40" width="11.125" bestFit="1" customWidth="1"/>
  </cols>
  <sheetData>
    <row r="1" spans="1:15" ht="30.75" customHeight="1" x14ac:dyDescent="0.15">
      <c r="A1" s="316" t="s">
        <v>342</v>
      </c>
      <c r="B1" s="316"/>
      <c r="C1" s="316"/>
      <c r="D1" s="316"/>
      <c r="E1" s="316"/>
      <c r="F1" s="316"/>
      <c r="G1" s="316"/>
      <c r="H1" s="316"/>
      <c r="I1" s="316"/>
      <c r="J1" s="316"/>
      <c r="K1" s="316"/>
      <c r="L1" s="316"/>
      <c r="M1" s="316"/>
      <c r="N1" s="316"/>
      <c r="O1" s="316"/>
    </row>
    <row r="3" spans="1:15" ht="22.5" customHeight="1" x14ac:dyDescent="0.15">
      <c r="A3" s="119" t="s">
        <v>292</v>
      </c>
      <c r="B3" s="119"/>
      <c r="C3" s="119"/>
      <c r="D3" s="119"/>
      <c r="E3" s="119"/>
      <c r="F3" s="119"/>
      <c r="G3" s="119"/>
      <c r="H3" s="119"/>
      <c r="I3" s="119"/>
      <c r="J3" s="119"/>
      <c r="K3" s="119"/>
      <c r="L3" s="119"/>
      <c r="M3" s="119"/>
      <c r="N3" s="119"/>
      <c r="O3" s="119"/>
    </row>
    <row r="26" spans="1:8" ht="19.5" customHeight="1" x14ac:dyDescent="0.15">
      <c r="A26" s="119" t="s">
        <v>294</v>
      </c>
      <c r="B26" s="119"/>
      <c r="C26" s="119"/>
      <c r="D26" s="119"/>
      <c r="E26" s="119"/>
      <c r="F26" s="119"/>
      <c r="G26" s="119"/>
      <c r="H26" s="119"/>
    </row>
    <row r="35" spans="1:2" x14ac:dyDescent="0.15">
      <c r="A35" t="s">
        <v>291</v>
      </c>
      <c r="B35" s="25">
        <f>Account_CP1!AW45</f>
        <v>13822307839</v>
      </c>
    </row>
    <row r="36" spans="1:2" x14ac:dyDescent="0.15">
      <c r="A36" t="s">
        <v>229</v>
      </c>
      <c r="B36" s="25">
        <f>Account_CP1!DW45</f>
        <v>30066477</v>
      </c>
    </row>
    <row r="37" spans="1:2" x14ac:dyDescent="0.15">
      <c r="A37" t="s">
        <v>230</v>
      </c>
      <c r="B37" s="25">
        <f>Account_CP1!GE45</f>
        <v>122324813</v>
      </c>
    </row>
    <row r="38" spans="1:2" x14ac:dyDescent="0.15">
      <c r="A38" t="s">
        <v>231</v>
      </c>
      <c r="B38" s="25">
        <f>Account_CP1!HI45</f>
        <v>626534943</v>
      </c>
    </row>
    <row r="49" spans="1:8" ht="23.25" customHeight="1" x14ac:dyDescent="0.15">
      <c r="A49" s="119" t="s">
        <v>293</v>
      </c>
      <c r="B49" s="119"/>
      <c r="C49" s="119"/>
      <c r="D49" s="119"/>
      <c r="E49" s="119"/>
      <c r="F49" s="119"/>
      <c r="G49" s="119"/>
      <c r="H49" s="119"/>
    </row>
    <row r="56" spans="1:8" x14ac:dyDescent="0.15">
      <c r="B56" t="s">
        <v>298</v>
      </c>
      <c r="C56" t="s">
        <v>297</v>
      </c>
      <c r="D56" t="s">
        <v>296</v>
      </c>
    </row>
    <row r="57" spans="1:8" ht="18.600000000000001" customHeight="1" x14ac:dyDescent="0.15">
      <c r="A57" t="s">
        <v>291</v>
      </c>
      <c r="B57" s="25">
        <f>'Macro Transactions'!C19</f>
        <v>11237860340</v>
      </c>
      <c r="C57" s="25">
        <f>'Macro Transactions'!D19*-1</f>
        <v>-11237860340</v>
      </c>
      <c r="D57" s="25">
        <f>'Macro Transactions'!E18</f>
        <v>0</v>
      </c>
    </row>
    <row r="58" spans="1:8" x14ac:dyDescent="0.15">
      <c r="A58" t="s">
        <v>229</v>
      </c>
      <c r="B58" s="25">
        <f>'Macro Transactions'!I19</f>
        <v>5723545874</v>
      </c>
      <c r="C58" s="25">
        <f>'Macro Transactions'!J19*-1</f>
        <v>-5723545874</v>
      </c>
      <c r="D58" s="25">
        <f>'Macro Transactions'!K18</f>
        <v>0</v>
      </c>
    </row>
    <row r="59" spans="1:8" x14ac:dyDescent="0.15">
      <c r="A59" t="s">
        <v>230</v>
      </c>
      <c r="B59" s="25">
        <f>'Macro Transactions'!R19</f>
        <v>3259762413</v>
      </c>
      <c r="C59" s="25">
        <f>'Macro Transactions'!S19*-1</f>
        <v>-3259762413</v>
      </c>
      <c r="D59" s="25">
        <f>'Macro Transactions'!T18</f>
        <v>0</v>
      </c>
    </row>
    <row r="60" spans="1:8" x14ac:dyDescent="0.15">
      <c r="A60" t="s">
        <v>231</v>
      </c>
      <c r="B60" s="25">
        <f>'Macro Transactions'!Y19</f>
        <v>21200000</v>
      </c>
      <c r="C60" s="25">
        <f>'Macro Transactions'!Z19*-1</f>
        <v>-21200000</v>
      </c>
      <c r="D60" s="25">
        <f>'Macro Transactions'!AA18</f>
        <v>0</v>
      </c>
    </row>
    <row r="62" spans="1:8" x14ac:dyDescent="0.15">
      <c r="B62" t="s">
        <v>298</v>
      </c>
      <c r="C62" t="s">
        <v>297</v>
      </c>
      <c r="D62" t="s">
        <v>296</v>
      </c>
    </row>
    <row r="63" spans="1:8" x14ac:dyDescent="0.15">
      <c r="A63" t="s">
        <v>291</v>
      </c>
      <c r="B63" s="25">
        <f>'Macro Transactions'!C27</f>
        <v>0</v>
      </c>
      <c r="C63" s="25">
        <f>'Macro Transactions'!D27*-1</f>
        <v>0</v>
      </c>
      <c r="D63" s="25">
        <f>'Macro Transactions'!E27</f>
        <v>0</v>
      </c>
    </row>
    <row r="64" spans="1:8" x14ac:dyDescent="0.15">
      <c r="A64" t="s">
        <v>229</v>
      </c>
      <c r="B64" s="25">
        <f>'Macro Transactions'!I27</f>
        <v>0</v>
      </c>
      <c r="C64" s="25">
        <f>'Macro Transactions'!J27*-1</f>
        <v>-32020163</v>
      </c>
      <c r="D64" s="25">
        <f>'Macro Transactions'!K27</f>
        <v>-32020163</v>
      </c>
    </row>
    <row r="65" spans="1:15" x14ac:dyDescent="0.15">
      <c r="A65" t="s">
        <v>230</v>
      </c>
      <c r="B65" s="25">
        <f>'Macro Transactions'!R27</f>
        <v>0</v>
      </c>
      <c r="C65" s="25">
        <f>'Macro Transactions'!S27*-1</f>
        <v>0</v>
      </c>
      <c r="D65" s="25">
        <f>'Macro Transactions'!T27</f>
        <v>0</v>
      </c>
    </row>
    <row r="66" spans="1:15" x14ac:dyDescent="0.15">
      <c r="A66" t="s">
        <v>231</v>
      </c>
      <c r="B66" s="25">
        <f>'Macro Transactions'!Y27</f>
        <v>0</v>
      </c>
      <c r="C66" s="25">
        <f>'Macro Transactions'!Z27*-1</f>
        <v>0</v>
      </c>
      <c r="D66" s="25">
        <f>'Macro Transactions'!AA27</f>
        <v>0</v>
      </c>
    </row>
    <row r="76" spans="1:15" ht="22.5" customHeight="1" x14ac:dyDescent="0.15">
      <c r="A76" s="119" t="s">
        <v>341</v>
      </c>
      <c r="B76" s="119"/>
      <c r="C76" s="119"/>
      <c r="D76" s="119"/>
      <c r="E76" s="119"/>
      <c r="F76" s="119"/>
      <c r="G76" s="119"/>
      <c r="H76" s="119"/>
      <c r="I76" s="119"/>
      <c r="J76" s="119"/>
      <c r="K76" s="119"/>
      <c r="L76" s="119"/>
      <c r="M76" s="119"/>
      <c r="N76" s="119"/>
      <c r="O76" s="119"/>
    </row>
    <row r="83" spans="1:40" ht="13.15" customHeight="1" x14ac:dyDescent="0.15"/>
    <row r="84" spans="1:40" s="184" customFormat="1" x14ac:dyDescent="0.15">
      <c r="C84" s="184" t="s">
        <v>264</v>
      </c>
      <c r="D84" s="184" t="s">
        <v>300</v>
      </c>
      <c r="E84" s="184" t="s">
        <v>300</v>
      </c>
      <c r="F84" s="184" t="s">
        <v>300</v>
      </c>
      <c r="G84" s="184" t="s">
        <v>300</v>
      </c>
      <c r="H84" s="184" t="s">
        <v>300</v>
      </c>
      <c r="I84" s="184" t="s">
        <v>300</v>
      </c>
      <c r="J84" s="184" t="s">
        <v>300</v>
      </c>
      <c r="K84" s="184" t="s">
        <v>300</v>
      </c>
      <c r="L84" s="184" t="s">
        <v>300</v>
      </c>
      <c r="M84" s="184" t="s">
        <v>300</v>
      </c>
      <c r="N84" s="184" t="s">
        <v>300</v>
      </c>
      <c r="O84" s="184" t="s">
        <v>300</v>
      </c>
      <c r="P84" s="184" t="s">
        <v>300</v>
      </c>
      <c r="Q84" s="184" t="s">
        <v>300</v>
      </c>
      <c r="R84" s="184" t="s">
        <v>300</v>
      </c>
      <c r="S84" s="184" t="s">
        <v>301</v>
      </c>
      <c r="T84" s="184" t="s">
        <v>301</v>
      </c>
      <c r="U84" s="184" t="s">
        <v>301</v>
      </c>
      <c r="V84" s="184" t="s">
        <v>301</v>
      </c>
      <c r="W84" s="184" t="s">
        <v>301</v>
      </c>
      <c r="X84" s="184" t="s">
        <v>301</v>
      </c>
      <c r="Y84" s="184" t="s">
        <v>301</v>
      </c>
      <c r="Z84" s="184" t="s">
        <v>301</v>
      </c>
      <c r="AA84" s="184" t="s">
        <v>301</v>
      </c>
      <c r="AB84" s="184" t="s">
        <v>301</v>
      </c>
      <c r="AC84" s="184" t="s">
        <v>302</v>
      </c>
      <c r="AD84" s="184" t="s">
        <v>302</v>
      </c>
      <c r="AE84" s="184" t="s">
        <v>302</v>
      </c>
      <c r="AF84" s="184" t="s">
        <v>299</v>
      </c>
      <c r="AG84" s="184" t="s">
        <v>299</v>
      </c>
      <c r="AH84" s="184" t="s">
        <v>299</v>
      </c>
      <c r="AI84" s="184" t="s">
        <v>299</v>
      </c>
      <c r="AJ84" s="184" t="s">
        <v>299</v>
      </c>
      <c r="AK84" s="184" t="s">
        <v>299</v>
      </c>
      <c r="AL84" s="184" t="s">
        <v>299</v>
      </c>
      <c r="AM84" s="184" t="s">
        <v>299</v>
      </c>
      <c r="AN84" s="184" t="s">
        <v>299</v>
      </c>
    </row>
    <row r="85" spans="1:40" s="184" customFormat="1" x14ac:dyDescent="0.15">
      <c r="B85" s="184" t="s">
        <v>295</v>
      </c>
      <c r="C85" s="184" t="s">
        <v>264</v>
      </c>
      <c r="D85" s="184" t="s">
        <v>153</v>
      </c>
      <c r="E85" s="184" t="s">
        <v>154</v>
      </c>
      <c r="F85" s="184" t="s">
        <v>155</v>
      </c>
      <c r="G85" s="184" t="s">
        <v>156</v>
      </c>
      <c r="H85" s="184" t="s">
        <v>157</v>
      </c>
      <c r="I85" s="184" t="s">
        <v>158</v>
      </c>
      <c r="J85" s="184" t="s">
        <v>159</v>
      </c>
      <c r="K85" s="184" t="s">
        <v>160</v>
      </c>
      <c r="L85" s="184" t="s">
        <v>161</v>
      </c>
      <c r="M85" s="184" t="s">
        <v>162</v>
      </c>
      <c r="N85" s="184" t="s">
        <v>265</v>
      </c>
      <c r="O85" s="184" t="s">
        <v>163</v>
      </c>
      <c r="P85" s="184" t="s">
        <v>164</v>
      </c>
      <c r="Q85" s="184" t="s">
        <v>165</v>
      </c>
      <c r="R85" s="184" t="s">
        <v>166</v>
      </c>
      <c r="S85" s="184" t="s">
        <v>167</v>
      </c>
      <c r="T85" s="184" t="s">
        <v>168</v>
      </c>
      <c r="U85" s="184" t="s">
        <v>169</v>
      </c>
      <c r="V85" s="184" t="s">
        <v>170</v>
      </c>
      <c r="W85" s="184" t="s">
        <v>171</v>
      </c>
      <c r="X85" s="184" t="s">
        <v>172</v>
      </c>
      <c r="Y85" s="184" t="s">
        <v>173</v>
      </c>
      <c r="Z85" s="184" t="s">
        <v>174</v>
      </c>
      <c r="AA85" s="184" t="s">
        <v>151</v>
      </c>
      <c r="AB85" s="184" t="s">
        <v>175</v>
      </c>
      <c r="AC85" s="184" t="s">
        <v>266</v>
      </c>
      <c r="AD85" s="184" t="s">
        <v>176</v>
      </c>
      <c r="AE85" s="184" t="s">
        <v>146</v>
      </c>
      <c r="AF85" s="184" t="s">
        <v>147</v>
      </c>
      <c r="AG85" s="184" t="s">
        <v>148</v>
      </c>
      <c r="AH85" s="184" t="s">
        <v>144</v>
      </c>
      <c r="AI85" s="184" t="s">
        <v>177</v>
      </c>
      <c r="AJ85" s="184" t="s">
        <v>178</v>
      </c>
      <c r="AK85" s="184" t="s">
        <v>145</v>
      </c>
      <c r="AL85" s="184" t="s">
        <v>179</v>
      </c>
      <c r="AM85" s="184" t="s">
        <v>180</v>
      </c>
      <c r="AN85" s="184" t="s">
        <v>181</v>
      </c>
    </row>
    <row r="86" spans="1:40" s="184" customFormat="1" x14ac:dyDescent="0.15">
      <c r="A86" s="185">
        <v>2017</v>
      </c>
      <c r="B86" s="186">
        <v>-12071</v>
      </c>
      <c r="C86" s="186">
        <v>0</v>
      </c>
      <c r="D86" s="186">
        <v>0</v>
      </c>
      <c r="E86" s="186">
        <v>0</v>
      </c>
      <c r="F86" s="186">
        <v>2730</v>
      </c>
      <c r="G86" s="186">
        <v>0</v>
      </c>
      <c r="H86" s="186">
        <v>0</v>
      </c>
      <c r="I86" s="186">
        <v>9341</v>
      </c>
      <c r="J86" s="186">
        <v>0</v>
      </c>
      <c r="K86" s="186">
        <v>0</v>
      </c>
      <c r="L86" s="186">
        <v>0</v>
      </c>
      <c r="M86" s="186">
        <v>0</v>
      </c>
      <c r="N86" s="186">
        <v>0</v>
      </c>
      <c r="O86" s="186">
        <v>38627.199999999997</v>
      </c>
      <c r="P86" s="186">
        <v>42248.5</v>
      </c>
      <c r="Q86" s="186">
        <v>0</v>
      </c>
      <c r="R86" s="186">
        <v>0</v>
      </c>
      <c r="S86" s="186">
        <v>0</v>
      </c>
      <c r="T86" s="186">
        <v>0</v>
      </c>
      <c r="U86" s="186">
        <v>0</v>
      </c>
      <c r="V86" s="186">
        <v>0</v>
      </c>
      <c r="W86" s="186">
        <v>0</v>
      </c>
      <c r="X86" s="186">
        <v>0</v>
      </c>
      <c r="Y86" s="186">
        <v>0</v>
      </c>
      <c r="Z86" s="186">
        <v>0</v>
      </c>
      <c r="AA86" s="186">
        <v>0</v>
      </c>
      <c r="AB86" s="186">
        <v>0</v>
      </c>
      <c r="AC86" s="186">
        <v>0</v>
      </c>
      <c r="AD86" s="186">
        <v>0</v>
      </c>
      <c r="AE86" s="186">
        <v>0</v>
      </c>
      <c r="AF86" s="186">
        <v>0</v>
      </c>
      <c r="AG86" s="186">
        <v>0</v>
      </c>
      <c r="AH86" s="186">
        <v>0</v>
      </c>
      <c r="AI86" s="186">
        <v>0</v>
      </c>
      <c r="AJ86" s="186">
        <v>0</v>
      </c>
      <c r="AK86" s="186">
        <v>0</v>
      </c>
      <c r="AL86" s="186">
        <v>0</v>
      </c>
      <c r="AM86" s="186">
        <v>0</v>
      </c>
      <c r="AN86" s="186">
        <v>0</v>
      </c>
    </row>
    <row r="87" spans="1:40" s="184" customFormat="1" x14ac:dyDescent="0.15">
      <c r="A87" s="185">
        <v>2016</v>
      </c>
      <c r="B87" s="186">
        <v>-395789</v>
      </c>
      <c r="C87" s="186">
        <v>0</v>
      </c>
      <c r="D87" s="186">
        <v>168</v>
      </c>
      <c r="E87" s="186">
        <v>487</v>
      </c>
      <c r="F87" s="186">
        <v>110</v>
      </c>
      <c r="G87" s="186">
        <v>5609</v>
      </c>
      <c r="H87" s="186">
        <v>10047</v>
      </c>
      <c r="I87" s="186">
        <v>216</v>
      </c>
      <c r="J87" s="186">
        <v>0</v>
      </c>
      <c r="K87" s="186">
        <v>0</v>
      </c>
      <c r="L87" s="186">
        <v>233</v>
      </c>
      <c r="M87" s="186">
        <v>335</v>
      </c>
      <c r="N87" s="186">
        <v>0</v>
      </c>
      <c r="O87" s="186">
        <v>1268561.8999999999</v>
      </c>
      <c r="P87" s="186">
        <v>1387461.5</v>
      </c>
      <c r="Q87" s="186">
        <v>278876</v>
      </c>
      <c r="R87" s="186"/>
      <c r="S87" s="186">
        <v>0</v>
      </c>
      <c r="T87" s="186">
        <v>0</v>
      </c>
      <c r="U87" s="186">
        <v>0</v>
      </c>
      <c r="V87" s="186">
        <v>0</v>
      </c>
      <c r="W87" s="186">
        <v>0</v>
      </c>
      <c r="X87" s="186">
        <v>0</v>
      </c>
      <c r="Y87" s="186">
        <v>0</v>
      </c>
      <c r="Z87" s="186">
        <v>0</v>
      </c>
      <c r="AA87" s="186">
        <v>0</v>
      </c>
      <c r="AB87" s="186">
        <v>0</v>
      </c>
      <c r="AC87" s="186">
        <v>0</v>
      </c>
      <c r="AD87" s="186">
        <v>0</v>
      </c>
      <c r="AE87" s="186">
        <v>0</v>
      </c>
      <c r="AF87" s="186">
        <v>0</v>
      </c>
      <c r="AG87" s="186">
        <v>0</v>
      </c>
      <c r="AH87" s="186">
        <v>0</v>
      </c>
      <c r="AI87" s="186">
        <v>899</v>
      </c>
      <c r="AJ87" s="186">
        <v>0</v>
      </c>
      <c r="AK87" s="186">
        <v>0</v>
      </c>
      <c r="AL87" s="186">
        <v>0</v>
      </c>
      <c r="AM87" s="186">
        <v>404</v>
      </c>
      <c r="AN87" s="186">
        <v>0</v>
      </c>
    </row>
    <row r="88" spans="1:40" s="184" customFormat="1" x14ac:dyDescent="0.15">
      <c r="A88" s="185">
        <v>2015</v>
      </c>
      <c r="B88" s="186">
        <v>-12201022</v>
      </c>
      <c r="C88" s="186">
        <v>-106436884</v>
      </c>
      <c r="D88" s="186">
        <v>-261648</v>
      </c>
      <c r="E88" s="186">
        <v>4291640</v>
      </c>
      <c r="F88" s="186">
        <v>146803</v>
      </c>
      <c r="G88" s="186">
        <v>10237882</v>
      </c>
      <c r="H88" s="186">
        <v>5212962</v>
      </c>
      <c r="I88" s="186">
        <v>5185005</v>
      </c>
      <c r="J88" s="186">
        <v>491602</v>
      </c>
      <c r="K88" s="186">
        <v>-8699</v>
      </c>
      <c r="L88" s="186">
        <v>26970051</v>
      </c>
      <c r="M88" s="186">
        <v>803180</v>
      </c>
      <c r="N88" s="186">
        <v>-7010556</v>
      </c>
      <c r="O88" s="186">
        <v>150349226.80000001</v>
      </c>
      <c r="P88" s="186">
        <v>165914549</v>
      </c>
      <c r="Q88" s="186">
        <v>1524483</v>
      </c>
      <c r="R88" s="186">
        <v>77348545</v>
      </c>
      <c r="S88" s="186">
        <v>-34282</v>
      </c>
      <c r="T88" s="186">
        <v>52121</v>
      </c>
      <c r="U88" s="186">
        <v>15174</v>
      </c>
      <c r="V88" s="186">
        <v>10729</v>
      </c>
      <c r="W88" s="186">
        <v>0</v>
      </c>
      <c r="X88" s="186">
        <v>-2494292</v>
      </c>
      <c r="Y88" s="186">
        <v>-23329488</v>
      </c>
      <c r="Z88" s="186">
        <v>396266</v>
      </c>
      <c r="AA88" s="186">
        <v>5018</v>
      </c>
      <c r="AB88" s="186">
        <v>6833</v>
      </c>
      <c r="AC88" s="186">
        <v>229507</v>
      </c>
      <c r="AD88" s="186">
        <v>0</v>
      </c>
      <c r="AE88" s="186">
        <v>706416</v>
      </c>
      <c r="AF88" s="186">
        <v>24736451</v>
      </c>
      <c r="AG88" s="186">
        <v>0</v>
      </c>
      <c r="AH88" s="186">
        <v>20870</v>
      </c>
      <c r="AI88" s="186">
        <v>2146437</v>
      </c>
      <c r="AJ88" s="186">
        <v>4452</v>
      </c>
      <c r="AK88" s="186">
        <v>0</v>
      </c>
      <c r="AL88" s="186">
        <v>16016059</v>
      </c>
      <c r="AM88" s="186">
        <v>16471629</v>
      </c>
      <c r="AN88" s="186">
        <v>-40483090</v>
      </c>
    </row>
    <row r="89" spans="1:40" s="184" customFormat="1" x14ac:dyDescent="0.15">
      <c r="A89" s="185">
        <v>2014</v>
      </c>
      <c r="B89" s="186">
        <v>-32020163</v>
      </c>
      <c r="C89" s="186">
        <v>110307706</v>
      </c>
      <c r="D89" s="186">
        <v>238614</v>
      </c>
      <c r="E89" s="186">
        <v>655660</v>
      </c>
      <c r="F89" s="186">
        <v>446318</v>
      </c>
      <c r="G89" s="186">
        <v>437492</v>
      </c>
      <c r="H89" s="186">
        <v>-451858</v>
      </c>
      <c r="I89" s="186">
        <v>1890706</v>
      </c>
      <c r="J89" s="186">
        <v>106793</v>
      </c>
      <c r="K89" s="186">
        <v>45643</v>
      </c>
      <c r="L89" s="186">
        <v>-94792</v>
      </c>
      <c r="M89" s="186">
        <v>745020</v>
      </c>
      <c r="N89" s="186">
        <v>-10192213</v>
      </c>
      <c r="O89" s="186">
        <v>5947587.7999999104</v>
      </c>
      <c r="P89" s="186">
        <v>4743425.4999999097</v>
      </c>
      <c r="Q89" s="186">
        <v>1510598</v>
      </c>
      <c r="R89" s="186">
        <v>-41498665</v>
      </c>
      <c r="S89" s="186">
        <v>55494</v>
      </c>
      <c r="T89" s="186">
        <v>2109</v>
      </c>
      <c r="U89" s="186">
        <v>4557</v>
      </c>
      <c r="V89" s="186">
        <v>-21368</v>
      </c>
      <c r="W89" s="186">
        <v>7693</v>
      </c>
      <c r="X89" s="186">
        <v>-960001</v>
      </c>
      <c r="Y89" s="186">
        <v>-1095534</v>
      </c>
      <c r="Z89" s="186">
        <v>-59931</v>
      </c>
      <c r="AA89" s="186">
        <v>-7001755</v>
      </c>
      <c r="AB89" s="186">
        <v>-208</v>
      </c>
      <c r="AC89" s="186">
        <v>0</v>
      </c>
      <c r="AD89" s="186">
        <v>-26806707</v>
      </c>
      <c r="AE89" s="186">
        <v>0</v>
      </c>
      <c r="AF89" s="186">
        <v>451292</v>
      </c>
      <c r="AG89" s="186">
        <v>0</v>
      </c>
      <c r="AH89" s="186">
        <v>6986</v>
      </c>
      <c r="AI89" s="186">
        <v>-4920342</v>
      </c>
      <c r="AJ89" s="186">
        <v>203206</v>
      </c>
      <c r="AK89" s="186">
        <v>0</v>
      </c>
      <c r="AL89" s="186">
        <v>28255460</v>
      </c>
      <c r="AM89" s="186">
        <v>690431</v>
      </c>
      <c r="AN89" s="186">
        <v>-25055144</v>
      </c>
    </row>
    <row r="90" spans="1:40" s="184" customFormat="1" x14ac:dyDescent="0.15">
      <c r="A90" s="185">
        <v>2013</v>
      </c>
      <c r="B90" s="186">
        <v>-319838013</v>
      </c>
      <c r="C90" s="186">
        <v>1822788588</v>
      </c>
      <c r="D90" s="186">
        <v>2449175</v>
      </c>
      <c r="E90" s="186">
        <v>-18673545</v>
      </c>
      <c r="F90" s="186">
        <v>-5662539</v>
      </c>
      <c r="G90" s="186">
        <v>-23689674</v>
      </c>
      <c r="H90" s="186">
        <v>-263021773</v>
      </c>
      <c r="I90" s="186">
        <v>-215753757</v>
      </c>
      <c r="J90" s="186">
        <v>5495765</v>
      </c>
      <c r="K90" s="186">
        <v>-2007301</v>
      </c>
      <c r="L90" s="186">
        <v>-65053217</v>
      </c>
      <c r="M90" s="186">
        <v>5434250</v>
      </c>
      <c r="N90" s="186">
        <v>-157118260</v>
      </c>
      <c r="O90" s="186">
        <v>-682691359.10000002</v>
      </c>
      <c r="P90" s="186">
        <v>-774375960</v>
      </c>
      <c r="Q90" s="186">
        <v>-14575754</v>
      </c>
      <c r="R90" s="186">
        <v>-441296385</v>
      </c>
      <c r="S90" s="186">
        <v>-12102498</v>
      </c>
      <c r="T90" s="186">
        <v>-43479446</v>
      </c>
      <c r="U90" s="186">
        <v>-14536110</v>
      </c>
      <c r="V90" s="186">
        <v>-11342653</v>
      </c>
      <c r="W90" s="186">
        <v>-19100154</v>
      </c>
      <c r="X90" s="186">
        <v>-6377517</v>
      </c>
      <c r="Y90" s="186">
        <v>-10063839</v>
      </c>
      <c r="Z90" s="186">
        <v>-19243322</v>
      </c>
      <c r="AA90" s="186">
        <v>-16524458</v>
      </c>
      <c r="AB90" s="186">
        <v>3118191</v>
      </c>
      <c r="AC90" s="186">
        <v>-43169234</v>
      </c>
      <c r="AD90" s="186">
        <v>-136607385</v>
      </c>
      <c r="AE90" s="186">
        <v>0</v>
      </c>
      <c r="AF90" s="186">
        <v>273426</v>
      </c>
      <c r="AG90" s="186">
        <v>0</v>
      </c>
      <c r="AH90" s="186">
        <v>5269</v>
      </c>
      <c r="AI90" s="186">
        <v>41189007</v>
      </c>
      <c r="AJ90" s="186">
        <v>-309630</v>
      </c>
      <c r="AK90" s="186">
        <v>0</v>
      </c>
      <c r="AL90" s="186">
        <v>60600202</v>
      </c>
      <c r="AM90" s="186">
        <v>11025267</v>
      </c>
      <c r="AN90" s="186">
        <v>-29675407</v>
      </c>
    </row>
    <row r="91" spans="1:40" s="184" customFormat="1" x14ac:dyDescent="0.15">
      <c r="A91" s="185">
        <v>2012</v>
      </c>
      <c r="B91" s="186">
        <v>-437160351</v>
      </c>
      <c r="C91" s="186">
        <v>580688364</v>
      </c>
      <c r="D91" s="186">
        <v>27456721</v>
      </c>
      <c r="E91" s="186">
        <v>-3955981</v>
      </c>
      <c r="F91" s="186">
        <v>1907892</v>
      </c>
      <c r="G91" s="186">
        <v>8545637</v>
      </c>
      <c r="H91" s="186">
        <v>49408621</v>
      </c>
      <c r="I91" s="186">
        <v>10506190</v>
      </c>
      <c r="J91" s="186">
        <v>-4806158</v>
      </c>
      <c r="K91" s="186">
        <v>-3767956</v>
      </c>
      <c r="L91" s="186">
        <v>8006714</v>
      </c>
      <c r="M91" s="186">
        <v>-25861</v>
      </c>
      <c r="N91" s="186">
        <v>93923870</v>
      </c>
      <c r="O91" s="186">
        <v>900095875.29999995</v>
      </c>
      <c r="P91" s="186">
        <v>974734022</v>
      </c>
      <c r="Q91" s="186">
        <v>1298770</v>
      </c>
      <c r="R91" s="186">
        <v>43809855</v>
      </c>
      <c r="S91" s="186">
        <v>5332436</v>
      </c>
      <c r="T91" s="186">
        <v>-14898000</v>
      </c>
      <c r="U91" s="186">
        <v>-9421831</v>
      </c>
      <c r="V91" s="186">
        <v>-5551003</v>
      </c>
      <c r="W91" s="186">
        <v>11673241</v>
      </c>
      <c r="X91" s="186">
        <v>523849</v>
      </c>
      <c r="Y91" s="186">
        <v>-96240047</v>
      </c>
      <c r="Z91" s="186">
        <v>8556</v>
      </c>
      <c r="AA91" s="186">
        <v>-4977299</v>
      </c>
      <c r="AB91" s="186">
        <v>-4194551</v>
      </c>
      <c r="AC91" s="186">
        <v>-187820235</v>
      </c>
      <c r="AD91" s="186">
        <v>-281605429</v>
      </c>
      <c r="AE91" s="186">
        <v>0</v>
      </c>
      <c r="AF91" s="186">
        <v>-498</v>
      </c>
      <c r="AG91" s="186">
        <v>0</v>
      </c>
      <c r="AH91" s="186">
        <v>0</v>
      </c>
      <c r="AI91" s="186">
        <v>35634998</v>
      </c>
      <c r="AJ91" s="186">
        <v>129165</v>
      </c>
      <c r="AK91" s="186">
        <v>0</v>
      </c>
      <c r="AL91" s="186">
        <v>26311110</v>
      </c>
      <c r="AM91" s="186">
        <v>3803743</v>
      </c>
      <c r="AN91" s="186">
        <v>52342852</v>
      </c>
    </row>
    <row r="92" spans="1:40" s="184" customFormat="1" x14ac:dyDescent="0.15">
      <c r="A92" s="185">
        <v>2011</v>
      </c>
      <c r="B92" s="186">
        <v>-301011525</v>
      </c>
      <c r="C92" s="186">
        <v>-4058892</v>
      </c>
      <c r="D92" s="186">
        <v>11835872</v>
      </c>
      <c r="E92" s="186">
        <v>-1562057</v>
      </c>
      <c r="F92" s="186">
        <v>7628635</v>
      </c>
      <c r="G92" s="186">
        <v>5376372</v>
      </c>
      <c r="H92" s="186">
        <v>35623429</v>
      </c>
      <c r="I92" s="186">
        <v>85161469</v>
      </c>
      <c r="J92" s="186">
        <v>-17267475</v>
      </c>
      <c r="K92" s="186">
        <v>-9159919</v>
      </c>
      <c r="L92" s="186">
        <v>-12972426</v>
      </c>
      <c r="M92" s="186">
        <v>2338628</v>
      </c>
      <c r="N92" s="186">
        <v>51302466</v>
      </c>
      <c r="O92" s="186">
        <v>977680492.70000005</v>
      </c>
      <c r="P92" s="186">
        <v>1069104809.5</v>
      </c>
      <c r="Q92" s="186">
        <v>-896573</v>
      </c>
      <c r="R92" s="186">
        <v>249899382</v>
      </c>
      <c r="S92" s="186">
        <v>60201576</v>
      </c>
      <c r="T92" s="186">
        <v>-9658809</v>
      </c>
      <c r="U92" s="186">
        <v>-33223042</v>
      </c>
      <c r="V92" s="186">
        <v>-4760786</v>
      </c>
      <c r="W92" s="186">
        <v>-1211300</v>
      </c>
      <c r="X92" s="186">
        <v>-31706034</v>
      </c>
      <c r="Y92" s="186">
        <v>-14827376</v>
      </c>
      <c r="Z92" s="186">
        <v>-48193968</v>
      </c>
      <c r="AA92" s="186">
        <v>-10567671</v>
      </c>
      <c r="AB92" s="186">
        <v>649450</v>
      </c>
      <c r="AC92" s="186">
        <v>-19470969</v>
      </c>
      <c r="AD92" s="186">
        <v>-68862376</v>
      </c>
      <c r="AE92" s="186">
        <v>0</v>
      </c>
      <c r="AF92" s="186">
        <v>51000</v>
      </c>
      <c r="AG92" s="186">
        <v>114281</v>
      </c>
      <c r="AH92" s="186">
        <v>0</v>
      </c>
      <c r="AI92" s="186">
        <v>57769544</v>
      </c>
      <c r="AJ92" s="186">
        <v>-40169594</v>
      </c>
      <c r="AK92" s="186">
        <v>0</v>
      </c>
      <c r="AL92" s="186">
        <v>5803711</v>
      </c>
      <c r="AM92" s="186">
        <v>10310024</v>
      </c>
      <c r="AN92" s="186">
        <v>-10068290</v>
      </c>
    </row>
    <row r="93" spans="1:40" s="184" customFormat="1" x14ac:dyDescent="0.15">
      <c r="A93" s="185">
        <v>2010</v>
      </c>
      <c r="B93" s="186">
        <v>-118600809</v>
      </c>
      <c r="C93" s="186">
        <v>428585</v>
      </c>
      <c r="D93" s="186">
        <v>6454969</v>
      </c>
      <c r="E93" s="186">
        <v>2317494</v>
      </c>
      <c r="F93" s="186">
        <v>-14552328</v>
      </c>
      <c r="G93" s="186">
        <v>4047437</v>
      </c>
      <c r="H93" s="186">
        <v>-19498918</v>
      </c>
      <c r="I93" s="186">
        <v>54909190</v>
      </c>
      <c r="J93" s="186">
        <v>-5271508</v>
      </c>
      <c r="K93" s="186">
        <v>-3044446</v>
      </c>
      <c r="L93" s="186">
        <v>-2604056</v>
      </c>
      <c r="M93" s="186">
        <v>2759674</v>
      </c>
      <c r="N93" s="186">
        <v>24654157</v>
      </c>
      <c r="O93" s="186">
        <v>396748546.69999999</v>
      </c>
      <c r="P93" s="186">
        <v>433626676</v>
      </c>
      <c r="Q93" s="186">
        <v>667197</v>
      </c>
      <c r="R93" s="186">
        <v>129561535</v>
      </c>
      <c r="S93" s="186">
        <v>-90719495</v>
      </c>
      <c r="T93" s="186">
        <v>-31330691</v>
      </c>
      <c r="U93" s="186">
        <v>-18995114</v>
      </c>
      <c r="V93" s="186">
        <v>-3764961</v>
      </c>
      <c r="W93" s="186">
        <v>4970529</v>
      </c>
      <c r="X93" s="186">
        <v>-2312743</v>
      </c>
      <c r="Y93" s="186">
        <v>-12213877</v>
      </c>
      <c r="Z93" s="186">
        <v>-21068284</v>
      </c>
      <c r="AA93" s="186">
        <v>-7801352</v>
      </c>
      <c r="AB93" s="186">
        <v>-290117</v>
      </c>
      <c r="AC93" s="186">
        <v>-4206399</v>
      </c>
      <c r="AD93" s="186">
        <v>-30605823</v>
      </c>
      <c r="AE93" s="186">
        <v>0</v>
      </c>
      <c r="AF93" s="186">
        <v>0</v>
      </c>
      <c r="AG93" s="186">
        <v>216750</v>
      </c>
      <c r="AH93" s="186">
        <v>0</v>
      </c>
      <c r="AI93" s="186">
        <v>81473336</v>
      </c>
      <c r="AJ93" s="186">
        <v>40501018</v>
      </c>
      <c r="AK93" s="186">
        <v>0</v>
      </c>
      <c r="AL93" s="186">
        <v>-625147</v>
      </c>
      <c r="AM93" s="186">
        <v>16706189</v>
      </c>
      <c r="AN93" s="186">
        <v>32328263</v>
      </c>
    </row>
    <row r="94" spans="1:40" s="184" customFormat="1" x14ac:dyDescent="0.15">
      <c r="A94" s="185">
        <v>2009</v>
      </c>
      <c r="B94" s="186">
        <v>-134286411</v>
      </c>
      <c r="C94" s="186">
        <v>0</v>
      </c>
      <c r="D94" s="186">
        <v>23993558</v>
      </c>
      <c r="E94" s="186">
        <v>5922368</v>
      </c>
      <c r="F94" s="186">
        <v>5655523</v>
      </c>
      <c r="G94" s="186">
        <v>-280685</v>
      </c>
      <c r="H94" s="186">
        <v>68602213</v>
      </c>
      <c r="I94" s="186">
        <v>44997667</v>
      </c>
      <c r="J94" s="186">
        <v>-5880058</v>
      </c>
      <c r="K94" s="186">
        <v>3490903</v>
      </c>
      <c r="L94" s="186">
        <v>12036923</v>
      </c>
      <c r="M94" s="186">
        <v>765649</v>
      </c>
      <c r="N94" s="186">
        <v>8178678</v>
      </c>
      <c r="O94" s="186">
        <v>485220258</v>
      </c>
      <c r="P94" s="186">
        <v>529682247.5</v>
      </c>
      <c r="Q94" s="186">
        <v>-3667359</v>
      </c>
      <c r="R94" s="186">
        <v>3596476</v>
      </c>
      <c r="S94" s="186">
        <v>0</v>
      </c>
      <c r="T94" s="186">
        <v>-47726966</v>
      </c>
      <c r="U94" s="186">
        <v>-700942</v>
      </c>
      <c r="V94" s="186">
        <v>-8546974</v>
      </c>
      <c r="W94" s="186">
        <v>-37317610</v>
      </c>
      <c r="X94" s="186">
        <v>-3375533</v>
      </c>
      <c r="Y94" s="186">
        <v>-16586162</v>
      </c>
      <c r="Z94" s="186">
        <v>-30057691</v>
      </c>
      <c r="AA94" s="186">
        <v>-9470850</v>
      </c>
      <c r="AB94" s="186">
        <v>84935</v>
      </c>
      <c r="AC94" s="186">
        <v>0</v>
      </c>
      <c r="AD94" s="186">
        <v>-37394005</v>
      </c>
      <c r="AE94" s="186">
        <v>0</v>
      </c>
      <c r="AF94" s="186">
        <v>0</v>
      </c>
      <c r="AG94" s="186">
        <v>0</v>
      </c>
      <c r="AH94" s="186">
        <v>0</v>
      </c>
      <c r="AI94" s="186">
        <v>122151912</v>
      </c>
      <c r="AJ94" s="186">
        <v>29375</v>
      </c>
      <c r="AK94" s="186">
        <v>0</v>
      </c>
      <c r="AL94" s="186">
        <v>-1138920</v>
      </c>
      <c r="AM94" s="186">
        <v>2236583</v>
      </c>
      <c r="AN94" s="186">
        <v>16349497</v>
      </c>
    </row>
    <row r="95" spans="1:40" s="184" customFormat="1" x14ac:dyDescent="0.15">
      <c r="A95" s="185">
        <v>2008</v>
      </c>
      <c r="B95" s="186">
        <v>-195649027</v>
      </c>
      <c r="C95" s="186">
        <v>0</v>
      </c>
      <c r="D95" s="186">
        <v>-5805178</v>
      </c>
      <c r="E95" s="186">
        <v>-13218709</v>
      </c>
      <c r="F95" s="186">
        <v>20848500</v>
      </c>
      <c r="G95" s="186">
        <v>-402900</v>
      </c>
      <c r="H95" s="186">
        <v>13908231</v>
      </c>
      <c r="I95" s="186">
        <v>47600676</v>
      </c>
      <c r="J95" s="186">
        <v>32240</v>
      </c>
      <c r="K95" s="186">
        <v>4454501</v>
      </c>
      <c r="L95" s="186">
        <v>25790656</v>
      </c>
      <c r="M95" s="186">
        <v>-77202</v>
      </c>
      <c r="N95" s="186">
        <v>20612621</v>
      </c>
      <c r="O95" s="186">
        <v>569040413.89999998</v>
      </c>
      <c r="P95" s="186">
        <v>623188991.5</v>
      </c>
      <c r="Q95" s="186">
        <v>251242</v>
      </c>
      <c r="R95" s="186">
        <v>66411582</v>
      </c>
      <c r="S95" s="186">
        <v>0</v>
      </c>
      <c r="T95" s="186">
        <v>-24625113</v>
      </c>
      <c r="U95" s="186">
        <v>1148000</v>
      </c>
      <c r="V95" s="186">
        <v>-7293882</v>
      </c>
      <c r="W95" s="186">
        <v>292632</v>
      </c>
      <c r="X95" s="186">
        <v>-2124540</v>
      </c>
      <c r="Y95" s="186">
        <v>2823274</v>
      </c>
      <c r="Z95" s="186">
        <v>-4657085</v>
      </c>
      <c r="AA95" s="186">
        <v>-20172846</v>
      </c>
      <c r="AB95" s="186">
        <v>187569</v>
      </c>
      <c r="AC95" s="186">
        <v>0</v>
      </c>
      <c r="AD95" s="186">
        <v>-22319759</v>
      </c>
      <c r="AE95" s="186">
        <v>0</v>
      </c>
      <c r="AF95" s="186">
        <v>0</v>
      </c>
      <c r="AG95" s="186">
        <v>0</v>
      </c>
      <c r="AH95" s="186">
        <v>0</v>
      </c>
      <c r="AI95" s="186">
        <v>46069682</v>
      </c>
      <c r="AJ95" s="186">
        <v>0</v>
      </c>
      <c r="AK95" s="186">
        <v>0</v>
      </c>
      <c r="AL95" s="186">
        <v>10108</v>
      </c>
      <c r="AM95" s="186">
        <v>51768</v>
      </c>
      <c r="AN95" s="186">
        <v>38708393</v>
      </c>
    </row>
    <row r="96" spans="1:40" s="184" customFormat="1" x14ac:dyDescent="0.15">
      <c r="A96" s="184" t="s">
        <v>233</v>
      </c>
      <c r="B96" s="186">
        <f t="shared" ref="B96:AD96" si="0">SUM(B86:B95)</f>
        <v>-1551175181</v>
      </c>
      <c r="C96" s="186">
        <f t="shared" si="0"/>
        <v>2403717467</v>
      </c>
      <c r="D96" s="186">
        <f t="shared" si="0"/>
        <v>66362251</v>
      </c>
      <c r="E96" s="186">
        <f t="shared" si="0"/>
        <v>-24222643</v>
      </c>
      <c r="F96" s="186">
        <f t="shared" si="0"/>
        <v>16421644</v>
      </c>
      <c r="G96" s="186">
        <f t="shared" si="0"/>
        <v>4277170</v>
      </c>
      <c r="H96" s="186">
        <f t="shared" si="0"/>
        <v>-110207046</v>
      </c>
      <c r="I96" s="186">
        <f t="shared" si="0"/>
        <v>34506703</v>
      </c>
      <c r="J96" s="186">
        <f t="shared" si="0"/>
        <v>-27098799</v>
      </c>
      <c r="K96" s="186">
        <f t="shared" si="0"/>
        <v>-9997274</v>
      </c>
      <c r="L96" s="186">
        <f t="shared" si="0"/>
        <v>-7919914</v>
      </c>
      <c r="M96" s="186">
        <f t="shared" si="0"/>
        <v>12743673</v>
      </c>
      <c r="N96" s="186">
        <f t="shared" si="0"/>
        <v>24350763</v>
      </c>
      <c r="O96" s="186">
        <f t="shared" si="0"/>
        <v>2803698231.2000003</v>
      </c>
      <c r="P96" s="186">
        <f t="shared" si="0"/>
        <v>3028048471</v>
      </c>
      <c r="Q96" s="186">
        <f t="shared" si="0"/>
        <v>-13608520</v>
      </c>
      <c r="R96" s="186">
        <f t="shared" si="0"/>
        <v>87832325</v>
      </c>
      <c r="S96" s="186">
        <f t="shared" si="0"/>
        <v>-37266769</v>
      </c>
      <c r="T96" s="186">
        <f t="shared" si="0"/>
        <v>-171664795</v>
      </c>
      <c r="U96" s="186">
        <f t="shared" si="0"/>
        <v>-75709308</v>
      </c>
      <c r="V96" s="186">
        <f t="shared" si="0"/>
        <v>-41270898</v>
      </c>
      <c r="W96" s="186">
        <f t="shared" si="0"/>
        <v>-40684969</v>
      </c>
      <c r="X96" s="186">
        <f t="shared" si="0"/>
        <v>-48826811</v>
      </c>
      <c r="Y96" s="186">
        <f t="shared" si="0"/>
        <v>-171533049</v>
      </c>
      <c r="Z96" s="186">
        <f t="shared" si="0"/>
        <v>-122875459</v>
      </c>
      <c r="AA96" s="186">
        <f t="shared" si="0"/>
        <v>-76511213</v>
      </c>
      <c r="AB96" s="186">
        <f t="shared" si="0"/>
        <v>-437898</v>
      </c>
      <c r="AC96" s="186">
        <f t="shared" si="0"/>
        <v>-254437330</v>
      </c>
      <c r="AD96" s="186">
        <f t="shared" si="0"/>
        <v>-604201484</v>
      </c>
      <c r="AE96" s="186">
        <v>706416</v>
      </c>
      <c r="AF96" s="186">
        <f t="shared" ref="AF96:AN96" si="1">SUM(AF86:AF95)</f>
        <v>25511671</v>
      </c>
      <c r="AG96" s="186">
        <f t="shared" si="1"/>
        <v>331031</v>
      </c>
      <c r="AH96" s="186">
        <f t="shared" si="1"/>
        <v>33125</v>
      </c>
      <c r="AI96" s="186">
        <f t="shared" si="1"/>
        <v>381515473</v>
      </c>
      <c r="AJ96" s="186">
        <f t="shared" si="1"/>
        <v>387992</v>
      </c>
      <c r="AK96" s="186">
        <f t="shared" si="1"/>
        <v>0</v>
      </c>
      <c r="AL96" s="186">
        <f t="shared" si="1"/>
        <v>135232583</v>
      </c>
      <c r="AM96" s="186">
        <f t="shared" si="1"/>
        <v>61296038</v>
      </c>
      <c r="AN96" s="186">
        <f t="shared" si="1"/>
        <v>34447074</v>
      </c>
    </row>
    <row r="97" spans="2:40" s="184" customFormat="1" x14ac:dyDescent="0.15">
      <c r="B97" s="186"/>
      <c r="C97" s="186">
        <f>SUM(C96)</f>
        <v>2403717467</v>
      </c>
      <c r="D97" s="186">
        <f>SUM(D96:R96)</f>
        <v>5885187035.2000008</v>
      </c>
      <c r="E97" s="186"/>
      <c r="F97" s="186"/>
      <c r="G97" s="186"/>
      <c r="H97" s="186"/>
      <c r="I97" s="186"/>
      <c r="J97" s="186"/>
      <c r="K97" s="186"/>
      <c r="L97" s="186"/>
      <c r="M97" s="186"/>
      <c r="N97" s="186"/>
      <c r="O97" s="186"/>
      <c r="P97" s="186"/>
      <c r="Q97" s="186"/>
      <c r="R97" s="186"/>
      <c r="S97" s="186">
        <f>SUM(Analytics!S96:AB96)</f>
        <v>-786781169</v>
      </c>
      <c r="T97" s="186"/>
      <c r="U97" s="186"/>
      <c r="V97" s="186"/>
      <c r="W97" s="186"/>
      <c r="X97" s="186"/>
      <c r="Y97" s="186"/>
      <c r="Z97" s="186"/>
      <c r="AA97" s="186"/>
      <c r="AB97" s="186"/>
      <c r="AC97" s="186">
        <f>SUM(AC96:AE96)</f>
        <v>-857932398</v>
      </c>
      <c r="AD97" s="186"/>
      <c r="AE97" s="186"/>
      <c r="AF97" s="186">
        <f>SUM(AF96:AN96)</f>
        <v>638754987</v>
      </c>
      <c r="AG97" s="186"/>
      <c r="AH97" s="186"/>
      <c r="AI97" s="186"/>
      <c r="AJ97" s="186"/>
      <c r="AK97" s="186"/>
      <c r="AL97" s="186"/>
      <c r="AM97" s="186"/>
      <c r="AN97" s="186"/>
    </row>
    <row r="98" spans="2:40" x14ac:dyDescent="0.1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row>
  </sheetData>
  <mergeCells count="1">
    <mergeCell ref="A1:O1"/>
  </mergeCells>
  <phoneticPr fontId="3"/>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AN93"/>
  <sheetViews>
    <sheetView zoomScale="80" zoomScaleNormal="80" workbookViewId="0">
      <pane xSplit="2" ySplit="3" topLeftCell="C4" activePane="bottomRight" state="frozen"/>
      <selection sqref="A1:O1"/>
      <selection pane="topRight" sqref="A1:O1"/>
      <selection pane="bottomLeft" sqref="A1:O1"/>
      <selection pane="bottomRight"/>
    </sheetView>
  </sheetViews>
  <sheetFormatPr defaultColWidth="9" defaultRowHeight="15" x14ac:dyDescent="0.15"/>
  <cols>
    <col min="1" max="1" width="16.125" style="10" customWidth="1"/>
    <col min="2" max="2" width="13.375" style="6" customWidth="1"/>
    <col min="3" max="3" width="11.625" style="6" customWidth="1"/>
    <col min="4" max="40" width="11.625" style="7" customWidth="1"/>
    <col min="41" max="41" width="9" style="7" customWidth="1"/>
    <col min="42" max="16384" width="9" style="7"/>
  </cols>
  <sheetData>
    <row r="1" spans="1:40" ht="26.25" x14ac:dyDescent="0.15">
      <c r="A1" s="87" t="s">
        <v>236</v>
      </c>
      <c r="B1" s="87"/>
      <c r="C1" s="89" t="s">
        <v>263</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25.5" customHeight="1" x14ac:dyDescent="0.15">
      <c r="A3" s="49" t="s">
        <v>152</v>
      </c>
      <c r="B3" s="93" t="s">
        <v>267</v>
      </c>
      <c r="C3" s="56">
        <f t="shared" ref="C3:AD3" si="0">SUM(C4:C41)</f>
        <v>0</v>
      </c>
      <c r="D3" s="56">
        <f t="shared" si="0"/>
        <v>0</v>
      </c>
      <c r="E3" s="56">
        <f t="shared" si="0"/>
        <v>0</v>
      </c>
      <c r="F3" s="56">
        <f t="shared" si="0"/>
        <v>0</v>
      </c>
      <c r="G3" s="56">
        <f t="shared" si="0"/>
        <v>0</v>
      </c>
      <c r="H3" s="168">
        <f t="shared" si="0"/>
        <v>0</v>
      </c>
      <c r="I3" s="56">
        <f t="shared" si="0"/>
        <v>0</v>
      </c>
      <c r="J3" s="56">
        <f t="shared" si="0"/>
        <v>0</v>
      </c>
      <c r="K3" s="56">
        <f t="shared" si="0"/>
        <v>0</v>
      </c>
      <c r="L3" s="56">
        <f t="shared" si="0"/>
        <v>0</v>
      </c>
      <c r="M3" s="56">
        <f t="shared" si="0"/>
        <v>0</v>
      </c>
      <c r="N3" s="56">
        <f t="shared" si="0"/>
        <v>4000000</v>
      </c>
      <c r="O3" s="56">
        <f t="shared" si="0"/>
        <v>0</v>
      </c>
      <c r="P3" s="56">
        <f t="shared" si="0"/>
        <v>0</v>
      </c>
      <c r="Q3" s="56">
        <f t="shared" si="0"/>
        <v>0</v>
      </c>
      <c r="R3" s="56">
        <f t="shared" si="0"/>
        <v>4250000</v>
      </c>
      <c r="S3" s="56">
        <f t="shared" si="0"/>
        <v>0</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v>0</v>
      </c>
      <c r="AF3" s="56">
        <f>SUM(AF4:AF41)</f>
        <v>0</v>
      </c>
      <c r="AG3" s="56">
        <v>0</v>
      </c>
      <c r="AH3" s="56">
        <v>0</v>
      </c>
      <c r="AI3" s="56">
        <f>SUM(AI4:AI41)</f>
        <v>0</v>
      </c>
      <c r="AJ3" s="56">
        <f>SUM(AJ4:AJ41)</f>
        <v>0</v>
      </c>
      <c r="AK3" s="56">
        <v>0</v>
      </c>
      <c r="AL3" s="56">
        <f>SUM(AL4:AL41)</f>
        <v>5150000</v>
      </c>
      <c r="AM3" s="56">
        <f>SUM(AM4:AM41)</f>
        <v>0</v>
      </c>
      <c r="AN3" s="59">
        <f>SUM(AN4:AN41)</f>
        <v>0</v>
      </c>
    </row>
    <row r="4" spans="1:40" s="6" customFormat="1" x14ac:dyDescent="0.15">
      <c r="A4" s="60" t="s">
        <v>264</v>
      </c>
      <c r="B4" s="57">
        <f t="shared" ref="B4:B32" si="1">SUM(C4:AN4)</f>
        <v>0</v>
      </c>
      <c r="C4" s="70">
        <v>0</v>
      </c>
      <c r="D4" s="58">
        <v>0</v>
      </c>
      <c r="E4" s="58">
        <v>0</v>
      </c>
      <c r="F4" s="58">
        <v>0</v>
      </c>
      <c r="G4" s="58">
        <v>0</v>
      </c>
      <c r="H4" s="58">
        <v>0</v>
      </c>
      <c r="I4" s="58">
        <v>0</v>
      </c>
      <c r="J4" s="58">
        <v>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si="1"/>
        <v>0</v>
      </c>
      <c r="C5" s="58">
        <v>0</v>
      </c>
      <c r="D5" s="70">
        <v>0</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0</v>
      </c>
      <c r="C6" s="58">
        <v>0</v>
      </c>
      <c r="D6" s="58">
        <v>0</v>
      </c>
      <c r="E6" s="70">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0</v>
      </c>
      <c r="C7" s="58">
        <v>0</v>
      </c>
      <c r="D7" s="58">
        <v>0</v>
      </c>
      <c r="E7" s="58">
        <v>0</v>
      </c>
      <c r="F7" s="70">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0</v>
      </c>
      <c r="C8" s="58">
        <v>0</v>
      </c>
      <c r="D8" s="58">
        <v>0</v>
      </c>
      <c r="E8" s="58">
        <v>0</v>
      </c>
      <c r="F8" s="58">
        <v>0</v>
      </c>
      <c r="G8" s="70">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1"/>
        <v>5150000</v>
      </c>
      <c r="C9" s="58">
        <v>0</v>
      </c>
      <c r="D9" s="58">
        <v>0</v>
      </c>
      <c r="E9" s="58">
        <v>0</v>
      </c>
      <c r="F9" s="58">
        <v>0</v>
      </c>
      <c r="G9" s="58">
        <v>0</v>
      </c>
      <c r="H9" s="70">
        <v>0</v>
      </c>
      <c r="I9" s="58">
        <v>0</v>
      </c>
      <c r="J9" s="58">
        <v>0</v>
      </c>
      <c r="K9" s="58">
        <v>0</v>
      </c>
      <c r="L9" s="58">
        <v>0</v>
      </c>
      <c r="M9" s="58">
        <v>0</v>
      </c>
      <c r="N9" s="58">
        <v>4000000</v>
      </c>
      <c r="O9" s="58">
        <v>0</v>
      </c>
      <c r="P9" s="58">
        <v>0</v>
      </c>
      <c r="Q9" s="58">
        <v>0</v>
      </c>
      <c r="R9" s="58">
        <v>250000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900000</v>
      </c>
      <c r="AM9" s="58">
        <v>0</v>
      </c>
      <c r="AN9" s="61">
        <v>0</v>
      </c>
    </row>
    <row r="10" spans="1:40" ht="14.25" x14ac:dyDescent="0.15">
      <c r="A10" s="62" t="s">
        <v>17</v>
      </c>
      <c r="B10" s="57">
        <f t="shared" si="1"/>
        <v>0</v>
      </c>
      <c r="C10" s="58">
        <v>0</v>
      </c>
      <c r="D10" s="58">
        <v>0</v>
      </c>
      <c r="E10" s="58">
        <v>0</v>
      </c>
      <c r="F10" s="58">
        <v>0</v>
      </c>
      <c r="G10" s="58">
        <v>0</v>
      </c>
      <c r="H10" s="58">
        <v>0</v>
      </c>
      <c r="I10" s="70">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61">
        <v>0</v>
      </c>
    </row>
    <row r="11" spans="1:40" ht="14.25" x14ac:dyDescent="0.15">
      <c r="A11" s="62" t="s">
        <v>6</v>
      </c>
      <c r="B11" s="57">
        <f t="shared" si="1"/>
        <v>0</v>
      </c>
      <c r="C11" s="58">
        <v>0</v>
      </c>
      <c r="D11" s="58">
        <v>0</v>
      </c>
      <c r="E11" s="58">
        <v>0</v>
      </c>
      <c r="F11" s="58">
        <v>0</v>
      </c>
      <c r="G11" s="58">
        <v>0</v>
      </c>
      <c r="H11" s="58">
        <v>0</v>
      </c>
      <c r="I11" s="58">
        <v>0</v>
      </c>
      <c r="J11" s="70">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0</v>
      </c>
      <c r="C12" s="58">
        <v>0</v>
      </c>
      <c r="D12" s="58">
        <v>0</v>
      </c>
      <c r="E12" s="58">
        <v>0</v>
      </c>
      <c r="F12" s="58">
        <v>0</v>
      </c>
      <c r="G12" s="58">
        <v>0</v>
      </c>
      <c r="H12" s="58">
        <v>0</v>
      </c>
      <c r="I12" s="58">
        <v>0</v>
      </c>
      <c r="J12" s="58">
        <v>0</v>
      </c>
      <c r="K12" s="70">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0</v>
      </c>
      <c r="C13" s="58">
        <v>0</v>
      </c>
      <c r="D13" s="58">
        <v>0</v>
      </c>
      <c r="E13" s="58">
        <v>0</v>
      </c>
      <c r="F13" s="58">
        <v>0</v>
      </c>
      <c r="G13" s="58">
        <v>0</v>
      </c>
      <c r="H13" s="58">
        <v>0</v>
      </c>
      <c r="I13" s="58">
        <v>0</v>
      </c>
      <c r="J13" s="58">
        <v>0</v>
      </c>
      <c r="K13" s="58">
        <v>0</v>
      </c>
      <c r="L13" s="70">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4000000</v>
      </c>
      <c r="C15" s="58">
        <v>0</v>
      </c>
      <c r="D15" s="58">
        <v>0</v>
      </c>
      <c r="E15" s="58">
        <v>0</v>
      </c>
      <c r="F15" s="58">
        <v>0</v>
      </c>
      <c r="G15" s="58">
        <v>0</v>
      </c>
      <c r="H15" s="58">
        <v>0</v>
      </c>
      <c r="I15" s="58">
        <v>0</v>
      </c>
      <c r="J15" s="58">
        <v>0</v>
      </c>
      <c r="K15" s="58">
        <v>0</v>
      </c>
      <c r="L15" s="58">
        <v>0</v>
      </c>
      <c r="M15" s="58">
        <v>0</v>
      </c>
      <c r="N15" s="70">
        <v>0</v>
      </c>
      <c r="O15" s="58">
        <v>0</v>
      </c>
      <c r="P15" s="58">
        <v>0</v>
      </c>
      <c r="Q15" s="58">
        <v>0</v>
      </c>
      <c r="R15" s="58">
        <v>4000000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61">
        <v>0</v>
      </c>
    </row>
    <row r="16" spans="1:40" ht="14.25" x14ac:dyDescent="0.15">
      <c r="A16" s="62" t="s">
        <v>5</v>
      </c>
      <c r="B16" s="57">
        <f t="shared" si="1"/>
        <v>0</v>
      </c>
      <c r="C16" s="58">
        <v>0</v>
      </c>
      <c r="D16" s="58">
        <v>0</v>
      </c>
      <c r="E16" s="58">
        <v>0</v>
      </c>
      <c r="F16" s="58">
        <v>0</v>
      </c>
      <c r="G16" s="58">
        <v>0</v>
      </c>
      <c r="H16" s="58">
        <v>0</v>
      </c>
      <c r="I16" s="58">
        <v>0</v>
      </c>
      <c r="J16" s="58">
        <v>0</v>
      </c>
      <c r="K16" s="58">
        <v>0</v>
      </c>
      <c r="L16" s="58">
        <v>0</v>
      </c>
      <c r="M16" s="58">
        <v>0</v>
      </c>
      <c r="N16" s="58">
        <v>0</v>
      </c>
      <c r="O16" s="70">
        <v>0</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0</v>
      </c>
      <c r="C17" s="58">
        <v>0</v>
      </c>
      <c r="D17" s="58">
        <v>0</v>
      </c>
      <c r="E17" s="58">
        <v>0</v>
      </c>
      <c r="F17" s="58">
        <v>0</v>
      </c>
      <c r="G17" s="58">
        <v>0</v>
      </c>
      <c r="H17" s="58">
        <v>0</v>
      </c>
      <c r="I17" s="58">
        <v>0</v>
      </c>
      <c r="J17" s="58">
        <v>0</v>
      </c>
      <c r="K17" s="58">
        <v>0</v>
      </c>
      <c r="L17" s="58">
        <v>0</v>
      </c>
      <c r="M17" s="58">
        <v>0</v>
      </c>
      <c r="N17" s="58">
        <v>0</v>
      </c>
      <c r="O17" s="58">
        <v>0</v>
      </c>
      <c r="P17" s="70">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61">
        <v>0</v>
      </c>
    </row>
    <row r="19" spans="1:40" ht="14.25" x14ac:dyDescent="0.15">
      <c r="A19" s="62" t="s">
        <v>14</v>
      </c>
      <c r="B19" s="57">
        <f t="shared" si="1"/>
        <v>4250000</v>
      </c>
      <c r="C19" s="58">
        <v>0</v>
      </c>
      <c r="D19" s="58">
        <v>0</v>
      </c>
      <c r="E19" s="58">
        <v>0</v>
      </c>
      <c r="F19" s="58">
        <v>0</v>
      </c>
      <c r="G19" s="58">
        <v>0</v>
      </c>
      <c r="H19" s="58">
        <v>0</v>
      </c>
      <c r="I19" s="58">
        <v>0</v>
      </c>
      <c r="J19" s="58">
        <v>0</v>
      </c>
      <c r="K19" s="58">
        <v>0</v>
      </c>
      <c r="L19" s="58">
        <v>0</v>
      </c>
      <c r="M19" s="58">
        <v>0</v>
      </c>
      <c r="N19" s="58">
        <v>0</v>
      </c>
      <c r="O19" s="58">
        <v>0</v>
      </c>
      <c r="P19" s="58">
        <v>0</v>
      </c>
      <c r="Q19" s="58">
        <v>0</v>
      </c>
      <c r="R19" s="70">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4250000</v>
      </c>
      <c r="AM19" s="58">
        <v>0</v>
      </c>
      <c r="AN19" s="61">
        <v>0</v>
      </c>
    </row>
    <row r="20" spans="1:40" ht="14.25" x14ac:dyDescent="0.15">
      <c r="A20" s="63" t="s">
        <v>22</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v>0</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v>0</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0</v>
      </c>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v>0</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0</v>
      </c>
      <c r="AJ31" s="58">
        <v>0</v>
      </c>
      <c r="AK31" s="58">
        <v>0</v>
      </c>
      <c r="AL31" s="58">
        <v>0</v>
      </c>
      <c r="AM31" s="58">
        <v>0</v>
      </c>
      <c r="AN31" s="61">
        <v>0</v>
      </c>
    </row>
    <row r="32" spans="1:40" ht="14.25" x14ac:dyDescent="0.15">
      <c r="A32" s="64" t="s">
        <v>30</v>
      </c>
      <c r="B32" s="57">
        <f t="shared" si="1"/>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f>SUM(C33:AN33)</f>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0</v>
      </c>
    </row>
    <row r="37" spans="1:40" ht="14.25" x14ac:dyDescent="0.15">
      <c r="A37" s="65" t="s">
        <v>37</v>
      </c>
      <c r="B37" s="57">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61">
        <v>0</v>
      </c>
    </row>
    <row r="40" spans="1:40" ht="14.25" x14ac:dyDescent="0.15">
      <c r="A40" s="65" t="s">
        <v>34</v>
      </c>
      <c r="B40" s="57">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57">
        <v>0</v>
      </c>
      <c r="C41" s="68">
        <v>0</v>
      </c>
      <c r="D41" s="68">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0</v>
      </c>
      <c r="AJ41" s="68">
        <v>0</v>
      </c>
      <c r="AK41" s="68">
        <v>0</v>
      </c>
      <c r="AL41" s="68">
        <v>0</v>
      </c>
      <c r="AM41" s="68">
        <v>0</v>
      </c>
      <c r="AN41" s="74">
        <v>0</v>
      </c>
    </row>
    <row r="42" spans="1:40" x14ac:dyDescent="0.2">
      <c r="AN42" s="14"/>
    </row>
    <row r="43" spans="1:40" x14ac:dyDescent="0.15">
      <c r="C43" s="7" t="s">
        <v>139</v>
      </c>
    </row>
    <row r="45" spans="1:40" customFormat="1" ht="13.5" x14ac:dyDescent="0.15"/>
    <row r="46" spans="1:40" customFormat="1" ht="13.5" x14ac:dyDescent="0.15"/>
    <row r="47" spans="1:40" customFormat="1" ht="13.5" x14ac:dyDescent="0.15"/>
    <row r="48" spans="1:40" customFormat="1" ht="13.5" x14ac:dyDescent="0.15"/>
    <row r="49" customFormat="1" ht="13.5" x14ac:dyDescent="0.15"/>
    <row r="50" customFormat="1" ht="13.5" x14ac:dyDescent="0.15"/>
    <row r="51" customFormat="1" ht="13.5" x14ac:dyDescent="0.15"/>
    <row r="52" customFormat="1" ht="13.5" x14ac:dyDescent="0.15"/>
    <row r="53" customFormat="1" ht="13.5" x14ac:dyDescent="0.15"/>
    <row r="54" customFormat="1" ht="13.5" x14ac:dyDescent="0.15"/>
    <row r="55" customFormat="1" ht="13.5" x14ac:dyDescent="0.15"/>
    <row r="56" customFormat="1" ht="13.5" x14ac:dyDescent="0.15"/>
    <row r="57" customFormat="1" ht="13.5" x14ac:dyDescent="0.15"/>
    <row r="58" customFormat="1" ht="13.5" x14ac:dyDescent="0.15"/>
    <row r="59" customFormat="1" ht="13.5" x14ac:dyDescent="0.15"/>
    <row r="60" customFormat="1" ht="13.5" x14ac:dyDescent="0.15"/>
    <row r="61" customFormat="1" ht="13.5" x14ac:dyDescent="0.15"/>
    <row r="62" customFormat="1" ht="13.5" x14ac:dyDescent="0.15"/>
    <row r="63" customFormat="1" ht="13.5" x14ac:dyDescent="0.15"/>
    <row r="64" customFormat="1" ht="13.5" x14ac:dyDescent="0.15"/>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sheetData>
  <phoneticPr fontId="3"/>
  <hyperlinks>
    <hyperlink ref="A1" location="Guidance!A1" display="Guidance sheet (link)" xr:uid="{00000000-0004-0000-2400-000000000000}"/>
  </hyperlinks>
  <pageMargins left="0.47244094488188981" right="0.39370078740157483" top="0.47244094488188981" bottom="0.47244094488188981" header="0.19685039370078741" footer="0.23622047244094491"/>
  <pageSetup paperSize="8" scale="69"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rgb="FFED5353"/>
  </sheetPr>
  <dimension ref="A1:AP49"/>
  <sheetViews>
    <sheetView zoomScale="80" zoomScaleNormal="80" workbookViewId="0">
      <pane xSplit="2" ySplit="3" topLeftCell="C4" activePane="bottomRight" state="frozen"/>
      <selection activeCell="O8" sqref="O8"/>
      <selection pane="topRight" activeCell="O8" sqref="O8"/>
      <selection pane="bottomLeft" activeCell="O8" sqref="O8"/>
      <selection pane="bottomRight" activeCell="B1" sqref="B1"/>
    </sheetView>
  </sheetViews>
  <sheetFormatPr defaultColWidth="9" defaultRowHeight="15" x14ac:dyDescent="0.15"/>
  <cols>
    <col min="1" max="1" width="19.875" style="12" customWidth="1"/>
    <col min="2" max="2" width="13.875" style="6" customWidth="1"/>
    <col min="3" max="3" width="0.5" style="11" customWidth="1"/>
    <col min="4" max="4" width="14.75" style="11" customWidth="1"/>
    <col min="5" max="13" width="13.25" style="11" customWidth="1"/>
    <col min="14" max="14" width="12.625" style="11" customWidth="1"/>
    <col min="15" max="15" width="13.875" style="11" bestFit="1" customWidth="1"/>
    <col min="16" max="16" width="11.625" style="11" customWidth="1"/>
    <col min="17" max="17" width="13.875" style="11" customWidth="1"/>
    <col min="18" max="18" width="11.625" style="11" customWidth="1"/>
    <col min="19" max="19" width="13.875" style="11" customWidth="1"/>
    <col min="20" max="20" width="11.375" style="11" customWidth="1"/>
    <col min="21" max="21" width="12.5" style="13" bestFit="1" customWidth="1"/>
    <col min="22" max="25" width="10.625" style="11" customWidth="1"/>
    <col min="26" max="26" width="12.5" style="11" bestFit="1" customWidth="1"/>
    <col min="27" max="27" width="11.875" style="11" customWidth="1"/>
    <col min="28" max="28" width="12.125" style="11" customWidth="1"/>
    <col min="29" max="32" width="10.625" style="11" customWidth="1"/>
    <col min="33" max="33" width="10.875" style="7" bestFit="1" customWidth="1"/>
    <col min="34" max="35" width="9" style="7"/>
    <col min="36" max="36" width="13.875" style="11" bestFit="1" customWidth="1"/>
    <col min="37" max="37" width="13.875" style="11" customWidth="1"/>
    <col min="38" max="38" width="9.5" style="11" customWidth="1"/>
    <col min="39" max="39" width="12.5" style="11" bestFit="1" customWidth="1"/>
    <col min="40" max="41" width="12.625" style="11" customWidth="1"/>
    <col min="42" max="16384" width="9" style="7"/>
  </cols>
  <sheetData>
    <row r="1" spans="1:41" ht="23.25" customHeight="1" x14ac:dyDescent="0.15">
      <c r="A1" s="87" t="s">
        <v>236</v>
      </c>
      <c r="B1" s="87"/>
      <c r="C1" s="88" t="s">
        <v>352</v>
      </c>
      <c r="D1" s="88"/>
      <c r="E1" s="88"/>
      <c r="F1" s="88"/>
      <c r="G1" s="88"/>
      <c r="H1" s="88"/>
      <c r="I1" s="88"/>
      <c r="J1" s="88"/>
      <c r="K1" s="88"/>
      <c r="L1" s="88"/>
      <c r="M1" s="208"/>
      <c r="N1" s="7"/>
      <c r="O1" s="7"/>
      <c r="P1" s="7"/>
      <c r="Q1" s="7"/>
      <c r="R1" s="7"/>
      <c r="S1" s="7"/>
      <c r="T1" s="7"/>
      <c r="U1" s="7"/>
      <c r="V1" s="7"/>
      <c r="W1" s="7"/>
      <c r="X1" s="7"/>
      <c r="Y1" s="7"/>
      <c r="Z1" s="7"/>
      <c r="AA1" s="7"/>
      <c r="AB1" s="7"/>
      <c r="AC1" s="7"/>
      <c r="AD1" s="7"/>
      <c r="AE1" s="7"/>
      <c r="AF1" s="7"/>
      <c r="AJ1" s="7"/>
      <c r="AK1" s="7"/>
      <c r="AL1" s="7"/>
      <c r="AM1" s="7"/>
      <c r="AN1" s="7"/>
      <c r="AO1" s="7"/>
    </row>
    <row r="2" spans="1:41" ht="40.5" customHeight="1" x14ac:dyDescent="0.15">
      <c r="A2" s="34"/>
      <c r="B2" s="50" t="s">
        <v>213</v>
      </c>
      <c r="C2" s="91" t="s">
        <v>40</v>
      </c>
      <c r="D2" s="91" t="s">
        <v>264</v>
      </c>
      <c r="E2" s="51" t="s">
        <v>15</v>
      </c>
      <c r="F2" s="51" t="s">
        <v>13</v>
      </c>
      <c r="G2" s="51" t="s">
        <v>16</v>
      </c>
      <c r="H2" s="51" t="s">
        <v>10</v>
      </c>
      <c r="I2" s="51" t="s">
        <v>11</v>
      </c>
      <c r="J2" s="51" t="s">
        <v>17</v>
      </c>
      <c r="K2" s="51" t="s">
        <v>6</v>
      </c>
      <c r="L2" s="51" t="s">
        <v>8</v>
      </c>
      <c r="M2" s="51" t="s">
        <v>12</v>
      </c>
      <c r="N2" s="51" t="s">
        <v>18</v>
      </c>
      <c r="O2" s="51" t="s">
        <v>265</v>
      </c>
      <c r="P2" s="51" t="s">
        <v>5</v>
      </c>
      <c r="Q2" s="51" t="s">
        <v>7</v>
      </c>
      <c r="R2" s="51" t="s">
        <v>9</v>
      </c>
      <c r="S2" s="51" t="s">
        <v>14</v>
      </c>
      <c r="T2" s="52" t="s">
        <v>22</v>
      </c>
      <c r="U2" s="52" t="s">
        <v>21</v>
      </c>
      <c r="V2" s="52" t="s">
        <v>26</v>
      </c>
      <c r="W2" s="52" t="s">
        <v>23</v>
      </c>
      <c r="X2" s="52" t="s">
        <v>27</v>
      </c>
      <c r="Y2" s="52" t="s">
        <v>25</v>
      </c>
      <c r="Z2" s="52" t="s">
        <v>19</v>
      </c>
      <c r="AA2" s="52" t="s">
        <v>20</v>
      </c>
      <c r="AB2" s="52" t="s">
        <v>24</v>
      </c>
      <c r="AC2" s="52" t="s">
        <v>28</v>
      </c>
      <c r="AD2" s="53" t="s">
        <v>266</v>
      </c>
      <c r="AE2" s="53" t="s">
        <v>29</v>
      </c>
      <c r="AF2" s="53" t="s">
        <v>30</v>
      </c>
      <c r="AG2" s="54" t="s">
        <v>33</v>
      </c>
      <c r="AH2" s="55" t="s">
        <v>85</v>
      </c>
      <c r="AI2" s="55" t="s">
        <v>32</v>
      </c>
      <c r="AJ2" s="55" t="s">
        <v>36</v>
      </c>
      <c r="AK2" s="54" t="s">
        <v>37</v>
      </c>
      <c r="AL2" s="54" t="s">
        <v>38</v>
      </c>
      <c r="AM2" s="54" t="s">
        <v>35</v>
      </c>
      <c r="AN2" s="54" t="s">
        <v>34</v>
      </c>
      <c r="AO2" s="54" t="s">
        <v>39</v>
      </c>
    </row>
    <row r="3" spans="1:41" s="6" customFormat="1" ht="27.75" customHeight="1" x14ac:dyDescent="0.15">
      <c r="A3" s="49" t="s">
        <v>152</v>
      </c>
      <c r="B3" s="93" t="s">
        <v>267</v>
      </c>
      <c r="C3" s="56">
        <f t="shared" ref="C3:AN3" si="0">SUM(C4:C42)</f>
        <v>0</v>
      </c>
      <c r="D3" s="56">
        <f t="shared" si="0"/>
        <v>1013973874</v>
      </c>
      <c r="E3" s="56">
        <f t="shared" si="0"/>
        <v>44625420</v>
      </c>
      <c r="F3" s="56">
        <f t="shared" si="0"/>
        <v>51969556</v>
      </c>
      <c r="G3" s="56">
        <f t="shared" si="0"/>
        <v>109422533</v>
      </c>
      <c r="H3" s="56">
        <f t="shared" si="0"/>
        <v>27571373</v>
      </c>
      <c r="I3" s="56">
        <f t="shared" si="0"/>
        <v>405958987</v>
      </c>
      <c r="J3" s="56">
        <f t="shared" si="0"/>
        <v>500391999</v>
      </c>
      <c r="K3" s="56">
        <f t="shared" si="0"/>
        <v>22108158</v>
      </c>
      <c r="L3" s="56">
        <f t="shared" si="0"/>
        <v>47037552</v>
      </c>
      <c r="M3" s="56">
        <f t="shared" si="0"/>
        <v>218979072</v>
      </c>
      <c r="N3" s="56">
        <f t="shared" si="0"/>
        <v>6865205</v>
      </c>
      <c r="O3" s="56">
        <f t="shared" si="0"/>
        <v>398100861</v>
      </c>
      <c r="P3" s="56">
        <f t="shared" si="0"/>
        <v>28736606</v>
      </c>
      <c r="Q3" s="56">
        <f t="shared" si="0"/>
        <v>254484086</v>
      </c>
      <c r="R3" s="56">
        <f t="shared" si="0"/>
        <v>65867246</v>
      </c>
      <c r="S3" s="56">
        <f t="shared" si="0"/>
        <v>1147983327</v>
      </c>
      <c r="T3" s="56">
        <f t="shared" si="0"/>
        <v>14830873</v>
      </c>
      <c r="U3" s="56">
        <f t="shared" si="0"/>
        <v>36728722</v>
      </c>
      <c r="V3" s="56">
        <f t="shared" si="0"/>
        <v>667676</v>
      </c>
      <c r="W3" s="56">
        <f t="shared" si="0"/>
        <v>9961465</v>
      </c>
      <c r="X3" s="56">
        <f t="shared" si="0"/>
        <v>1888712</v>
      </c>
      <c r="Y3" s="56">
        <f t="shared" si="0"/>
        <v>5292254</v>
      </c>
      <c r="Z3" s="56">
        <f t="shared" si="0"/>
        <v>85725270</v>
      </c>
      <c r="AA3" s="56">
        <f t="shared" si="0"/>
        <v>22396043</v>
      </c>
      <c r="AB3" s="56">
        <f t="shared" si="0"/>
        <v>19340497</v>
      </c>
      <c r="AC3" s="56">
        <f t="shared" si="0"/>
        <v>3773882</v>
      </c>
      <c r="AD3" s="56">
        <f t="shared" si="0"/>
        <v>0</v>
      </c>
      <c r="AE3" s="56">
        <f t="shared" si="0"/>
        <v>0</v>
      </c>
      <c r="AF3" s="56">
        <f t="shared" si="0"/>
        <v>218923</v>
      </c>
      <c r="AG3" s="56">
        <f t="shared" si="0"/>
        <v>29780221</v>
      </c>
      <c r="AH3" s="56">
        <f t="shared" si="0"/>
        <v>331031</v>
      </c>
      <c r="AI3" s="56" t="s">
        <v>0</v>
      </c>
      <c r="AJ3" s="56">
        <f t="shared" si="0"/>
        <v>320928310</v>
      </c>
      <c r="AK3" s="56">
        <f t="shared" si="0"/>
        <v>6491044</v>
      </c>
      <c r="AL3" s="56" t="s">
        <v>0</v>
      </c>
      <c r="AM3" s="56">
        <f t="shared" si="0"/>
        <v>53100292</v>
      </c>
      <c r="AN3" s="56">
        <f t="shared" si="0"/>
        <v>43554419</v>
      </c>
      <c r="AO3" s="59">
        <f>SUM(AO4:AO42)</f>
        <v>737468106</v>
      </c>
    </row>
    <row r="4" spans="1:41" ht="14.25" x14ac:dyDescent="0.15">
      <c r="A4" s="60" t="s">
        <v>40</v>
      </c>
      <c r="B4" s="92">
        <f>SUM(C4:AO4)</f>
        <v>1564695744</v>
      </c>
      <c r="C4" s="70">
        <f>'2007 CER'!C4+'2008 CER'!C4+'2009 CER'!C4+'2010 CER'!C4+'2011 CER'!C4+'2012 CER'!C4+'2013 CER'!C4+'2014 CER'!C4+'2015 CER'!C4+'2016 CER'!C4+'2017 CER'!C4+'2018 CER'!C4</f>
        <v>0</v>
      </c>
      <c r="D4" s="58">
        <f>'2007 CER'!D4+'2008 CER'!D4+'2009 CER'!D4+'2010 CER'!D4+'2011 CER'!D4+'2012 CER'!D4+'2013 CER'!D4+'2014 CER'!D4+'2015 CER'!D4+'2016 CER'!D4+'2017 CER'!D4+'2018 CER'!D4+'2019 CER'!D4+'2020 CER'!D4+'2021 CER'!D4</f>
        <v>282936138</v>
      </c>
      <c r="E4" s="58">
        <f>'2007 CER'!E4+'2008 CER'!E4+'2009 CER'!E4+'2010 CER'!E4+'2011 CER'!E4+'2012 CER'!E4+'2013 CER'!E4+'2014 CER'!E4+'2015 CER'!E4+'2016 CER'!E4+'2017 CER'!E4+'2018 CER'!E4+'2019 CER'!E4+'2020 CER'!E4+'2021 CER'!E4</f>
        <v>18776686</v>
      </c>
      <c r="F4" s="58">
        <f>'2007 CER'!F4+'2008 CER'!F4+'2009 CER'!F4+'2010 CER'!F4+'2011 CER'!F4+'2012 CER'!F4+'2013 CER'!F4+'2014 CER'!F4+'2015 CER'!F4+'2016 CER'!F4+'2017 CER'!F4+'2018 CER'!F4+'2019 CER'!F4+'2020 CER'!F4+'2021 CER'!F4</f>
        <v>681239</v>
      </c>
      <c r="G4" s="58">
        <f>'2007 CER'!G4+'2008 CER'!G4+'2009 CER'!G4+'2010 CER'!G4+'2011 CER'!G4+'2012 CER'!G4+'2013 CER'!G4+'2014 CER'!G4+'2015 CER'!G4+'2016 CER'!G4+'2017 CER'!G4+'2018 CER'!G4+'2019 CER'!G4+'2020 CER'!G4+'2021 CER'!G4</f>
        <v>10829078</v>
      </c>
      <c r="H4" s="58">
        <f>'2007 CER'!H4+'2008 CER'!H4+'2009 CER'!H4+'2010 CER'!H4+'2011 CER'!H4+'2012 CER'!H4+'2013 CER'!H4+'2014 CER'!H4+'2015 CER'!H4+'2016 CER'!H4+'2017 CER'!H4+'2018 CER'!H4+'2019 CER'!H4+'2020 CER'!H4+'2021 CER'!H4</f>
        <v>2369868</v>
      </c>
      <c r="I4" s="58">
        <f>'2007 CER'!I4+'2008 CER'!I4+'2009 CER'!I4+'2010 CER'!I4+'2011 CER'!I4+'2012 CER'!I4+'2013 CER'!I4+'2014 CER'!I4+'2015 CER'!I4+'2016 CER'!I4+'2017 CER'!I4+'2018 CER'!I4+'2019 CER'!I4+'2020 CER'!I4+'2021 CER'!I4</f>
        <v>103629491</v>
      </c>
      <c r="J4" s="58">
        <f>'2007 CER'!J4+'2008 CER'!J4+'2009 CER'!J4+'2010 CER'!J4+'2011 CER'!J4+'2012 CER'!J4+'2013 CER'!J4+'2014 CER'!J4+'2015 CER'!J4+'2016 CER'!J4+'2017 CER'!J4+'2018 CER'!J4+'2019 CER'!J4+'2020 CER'!J4+'2021 CER'!J4</f>
        <v>50759888</v>
      </c>
      <c r="K4" s="58">
        <f>'2007 CER'!K4+'2008 CER'!K4+'2009 CER'!K4+'2010 CER'!K4+'2011 CER'!K4+'2012 CER'!K4+'2013 CER'!K4+'2014 CER'!K4+'2015 CER'!K4+'2016 CER'!K4+'2017 CER'!K4+'2018 CER'!K4+'2019 CER'!K4+'2020 CER'!K4+'2021 CER'!K4</f>
        <v>0</v>
      </c>
      <c r="L4" s="58">
        <f>'2007 CER'!L4+'2008 CER'!L4+'2009 CER'!L4+'2010 CER'!L4+'2011 CER'!L4+'2012 CER'!L4+'2013 CER'!L4+'2014 CER'!L4+'2015 CER'!L4+'2016 CER'!L4+'2017 CER'!L4+'2018 CER'!L4+'2019 CER'!L4+'2020 CER'!L4+'2021 CER'!L4</f>
        <v>1750000</v>
      </c>
      <c r="M4" s="58">
        <f>'2007 CER'!M4+'2008 CER'!M4+'2009 CER'!M4+'2010 CER'!M4+'2011 CER'!M4+'2012 CER'!M4+'2013 CER'!M4+'2014 CER'!M4+'2015 CER'!M4+'2016 CER'!M4+'2017 CER'!M4+'2018 CER'!M4+'2019 CER'!M4+'2020 CER'!M4+'2021 CER'!M4</f>
        <v>71302075</v>
      </c>
      <c r="N4" s="58">
        <f>'2007 CER'!N4+'2008 CER'!N4+'2009 CER'!N4+'2010 CER'!N4+'2011 CER'!N4+'2012 CER'!N4+'2013 CER'!N4+'2014 CER'!N4+'2015 CER'!N4+'2016 CER'!N4+'2017 CER'!N4+'2018 CER'!N4+'2019 CER'!N4+'2020 CER'!N4+'2021 CER'!N4</f>
        <v>1217733</v>
      </c>
      <c r="O4" s="58">
        <f>'2007 CER'!O4+'2008 CER'!O4+'2009 CER'!O4+'2010 CER'!O4+'2011 CER'!O4+'2012 CER'!O4+'2013 CER'!O4+'2014 CER'!O4+'2015 CER'!O4+'2016 CER'!O4+'2017 CER'!O4+'2018 CER'!O4+'2019 CER'!O4+'2020 CER'!O4+'2021 CER'!O4</f>
        <v>96408995</v>
      </c>
      <c r="P4" s="58">
        <f>'2007 CER'!P4+'2008 CER'!P4+'2009 CER'!P4+'2010 CER'!P4+'2011 CER'!P4+'2012 CER'!P4+'2013 CER'!P4+'2014 CER'!P4+'2015 CER'!P4+'2016 CER'!P4+'2017 CER'!P4+'2018 CER'!P4+'2019 CER'!P4+'2020 CER'!P4+'2021 CER'!P4</f>
        <v>1190140</v>
      </c>
      <c r="Q4" s="58">
        <f>'2007 CER'!Q4+'2008 CER'!Q4+'2009 CER'!Q4+'2010 CER'!Q4+'2011 CER'!Q4+'2012 CER'!Q4+'2013 CER'!Q4+'2014 CER'!Q4+'2015 CER'!Q4+'2016 CER'!Q4+'2017 CER'!Q4+'2018 CER'!Q4+'2019 CER'!Q4+'2020 CER'!Q4+'2021 CER'!Q4</f>
        <v>46506304</v>
      </c>
      <c r="R4" s="58">
        <f>'2007 CER'!R4+'2008 CER'!R4+'2009 CER'!R4+'2010 CER'!R4+'2011 CER'!R4+'2012 CER'!R4+'2013 CER'!R4+'2014 CER'!R4+'2015 CER'!R4+'2016 CER'!R4+'2017 CER'!R4+'2018 CER'!R4+'2019 CER'!R4+'2020 CER'!R4+'2021 CER'!R4</f>
        <v>38840930</v>
      </c>
      <c r="S4" s="58">
        <f>'2007 CER'!S4+'2008 CER'!S4+'2009 CER'!S4+'2010 CER'!S4+'2011 CER'!S4+'2012 CER'!S4+'2013 CER'!S4+'2014 CER'!S4+'2015 CER'!S4+'2016 CER'!S4+'2017 CER'!S4+'2018 CER'!S4+'2019 CER'!S4+'2020 CER'!S4+'2021 CER'!S4</f>
        <v>336636729</v>
      </c>
      <c r="T4" s="58">
        <f>'2007 CER'!T4+'2008 CER'!T4+'2009 CER'!T4+'2010 CER'!T4+'2011 CER'!T4+'2012 CER'!T4+'2013 CER'!T4+'2014 CER'!T4+'2015 CER'!T4+'2016 CER'!T4+'2017 CER'!T4+'2018 CER'!T4+'2019 CER'!T4+'2020 CER'!T4+'2021 CER'!T4</f>
        <v>0</v>
      </c>
      <c r="U4" s="58">
        <f>'2007 CER'!U4+'2008 CER'!U4+'2009 CER'!U4+'2010 CER'!U4+'2011 CER'!U4+'2012 CER'!U4+'2013 CER'!U4+'2014 CER'!U4+'2015 CER'!U4+'2016 CER'!U4+'2017 CER'!U4+'2018 CER'!U4+'2019 CER'!U4+'2020 CER'!U4+'2021 CER'!U4</f>
        <v>0</v>
      </c>
      <c r="V4" s="58">
        <f>'2007 CER'!V4+'2008 CER'!V4+'2009 CER'!V4+'2010 CER'!V4+'2011 CER'!V4+'2012 CER'!V4+'2013 CER'!V4+'2014 CER'!V4+'2015 CER'!V4+'2016 CER'!V4+'2017 CER'!V4+'2018 CER'!V4+'2019 CER'!V4+'2020 CER'!V4+'2021 CER'!V4</f>
        <v>0</v>
      </c>
      <c r="W4" s="58">
        <f>'2007 CER'!W4+'2008 CER'!W4+'2009 CER'!W4+'2010 CER'!W4+'2011 CER'!W4+'2012 CER'!W4+'2013 CER'!W4+'2014 CER'!W4+'2015 CER'!W4+'2016 CER'!W4+'2017 CER'!W4+'2018 CER'!W4+'2019 CER'!W4+'2020 CER'!W4+'2021 CER'!W4</f>
        <v>0</v>
      </c>
      <c r="X4" s="58">
        <f>'2007 CER'!X4+'2008 CER'!X4+'2009 CER'!X4+'2010 CER'!X4+'2011 CER'!X4+'2012 CER'!X4+'2013 CER'!X4+'2014 CER'!X4+'2015 CER'!X4+'2016 CER'!X4+'2017 CER'!X4+'2018 CER'!X4+'2019 CER'!X4+'2020 CER'!X4+'2021 CER'!X4</f>
        <v>0</v>
      </c>
      <c r="Y4" s="58">
        <f>'2007 CER'!Y4+'2008 CER'!Y4+'2009 CER'!Y4+'2010 CER'!Y4+'2011 CER'!Y4+'2012 CER'!Y4+'2013 CER'!Y4+'2014 CER'!Y4+'2015 CER'!Y4+'2016 CER'!Y4+'2017 CER'!Y4+'2018 CER'!Y4+'2019 CER'!Y4+'2020 CER'!Y4+'2021 CER'!Y4</f>
        <v>0</v>
      </c>
      <c r="Z4" s="58">
        <f>'2007 CER'!Z4+'2008 CER'!Z4+'2009 CER'!Z4+'2010 CER'!Z4+'2011 CER'!Z4+'2012 CER'!Z4+'2013 CER'!Z4+'2014 CER'!Z4+'2015 CER'!Z4+'2016 CER'!Z4+'2017 CER'!Z4+'2018 CER'!Z4+'2019 CER'!Z4+'2020 CER'!Z4+'2021 CER'!Z4</f>
        <v>0</v>
      </c>
      <c r="AA4" s="58">
        <f>'2007 CER'!AA4+'2008 CER'!AA4+'2009 CER'!AA4+'2010 CER'!AA4+'2011 CER'!AA4+'2012 CER'!AA4+'2013 CER'!AA4+'2014 CER'!AA4+'2015 CER'!AA4+'2016 CER'!AA4+'2017 CER'!AA4+'2018 CER'!AA4+'2019 CER'!AA4+'2020 CER'!AA4+'2021 CER'!AA4</f>
        <v>0</v>
      </c>
      <c r="AB4" s="58">
        <f>'2007 CER'!AB4+'2008 CER'!AB4+'2009 CER'!AB4+'2010 CER'!AB4+'2011 CER'!AB4+'2012 CER'!AB4+'2013 CER'!AB4+'2014 CER'!AB4+'2015 CER'!AB4+'2016 CER'!AB4+'2017 CER'!AB4+'2018 CER'!AB4+'2019 CER'!AB4+'2020 CER'!AB4+'2021 CER'!AB4</f>
        <v>0</v>
      </c>
      <c r="AC4" s="58">
        <f>'2007 CER'!AC4+'2008 CER'!AC4+'2009 CER'!AC4+'2010 CER'!AC4+'2011 CER'!AC4+'2012 CER'!AC4+'2013 CER'!AC4+'2014 CER'!AC4+'2015 CER'!AC4+'2016 CER'!AC4+'2017 CER'!AC4+'2018 CER'!AC4+'2019 CER'!AC4+'2020 CER'!AC4+'2021 CER'!AC4</f>
        <v>0</v>
      </c>
      <c r="AD4" s="58">
        <f>'2007 CER'!AD4+'2008 CER'!AD4+'2009 CER'!AD4+'2010 CER'!AD4+'2011 CER'!AD4+'2012 CER'!AD4+'2013 CER'!AD4+'2014 CER'!AD4+'2015 CER'!AD4+'2016 CER'!AD4+'2017 CER'!AD4+'2018 CER'!AD4+'2019 CER'!AD4+'2020 CER'!AD4+'2021 CER'!AD4</f>
        <v>0</v>
      </c>
      <c r="AE4" s="58">
        <f>'2007 CER'!AE4+'2008 CER'!AE4+'2009 CER'!AE4+'2010 CER'!AE4+'2011 CER'!AE4+'2012 CER'!AE4+'2013 CER'!AE4+'2014 CER'!AE4+'2015 CER'!AE4+'2016 CER'!AE4+'2017 CER'!AE4+'2018 CER'!AE4+'2019 CER'!AE4+'2020 CER'!AE4+'2021 CER'!AE4</f>
        <v>0</v>
      </c>
      <c r="AF4" s="58">
        <f>'2007 CER'!AF4+'2008 CER'!AF4+'2009 CER'!AF4+'2010 CER'!AF4+'2011 CER'!AF4+'2012 CER'!AF4+'2013 CER'!AF4+'2014 CER'!AF4+'2015 CER'!AF4+'2016 CER'!AF4+'2017 CER'!AF4+'2018 CER'!AF4+'2019 CER'!AF4+'2020 CER'!AF4+'2021 CER'!AF4</f>
        <v>0</v>
      </c>
      <c r="AG4" s="58">
        <f>'2007 CER'!AG4+'2008 CER'!AG4+'2009 CER'!AG4+'2010 CER'!AG4+'2011 CER'!AG4+'2012 CER'!AG4+'2013 CER'!AG4+'2014 CER'!AG4+'2015 CER'!AG4+'2016 CER'!AG4+'2017 CER'!AG4+'2018 CER'!AG4+'2019 CER'!AG4+'2020 CER'!AG4+'2021 CER'!AG4</f>
        <v>696360</v>
      </c>
      <c r="AH4" s="58">
        <f>'2007 CER'!AH4+'2008 CER'!AH4+'2009 CER'!AH4+'2010 CER'!AH4+'2011 CER'!AH4+'2012 CER'!AH4+'2013 CER'!AH4+'2014 CER'!AH4+'2015 CER'!AH4+'2016 CER'!AH4+'2017 CER'!AH4+'2018 CER'!AH4+'2019 CER'!AH4+'2020 CER'!AH4+'2021 CER'!AH4</f>
        <v>331031</v>
      </c>
      <c r="AI4" s="58">
        <f>'2007 CER'!AI4+'2008 CER'!AI4+'2009 CER'!AI4+'2010 CER'!AI4+'2011 CER'!AI4+'2012 CER'!AI4+'2013 CER'!AI4+'2014 CER'!AI4+'2015 CER'!AI4+'2016 CER'!AI4+'2017 CER'!AI4+'2018 CER'!AI4+'2019 CER'!AI4+'2020 CER'!AI4+'2021 CER'!AI4</f>
        <v>0</v>
      </c>
      <c r="AJ4" s="58">
        <f>'2007 CER'!AJ4+'2008 CER'!AJ4+'2009 CER'!AJ4+'2010 CER'!AJ4+'2011 CER'!AJ4+'2012 CER'!AJ4+'2013 CER'!AJ4+'2014 CER'!AJ4+'2015 CER'!AJ4+'2016 CER'!AJ4+'2017 CER'!AJ4+'2018 CER'!AJ4+'2019 CER'!AJ4+'2020 CER'!AJ4+'2021 CER'!AJ4</f>
        <v>211570546</v>
      </c>
      <c r="AK4" s="58">
        <f>'2007 CER'!AK4+'2008 CER'!AK4+'2009 CER'!AK4+'2010 CER'!AK4+'2011 CER'!AK4+'2012 CER'!AK4+'2013 CER'!AK4+'2014 CER'!AK4+'2015 CER'!AK4+'2016 CER'!AK4+'2017 CER'!AK4+'2018 CER'!AK4+'2019 CER'!AK4+'2020 CER'!AK4+'2021 CER'!AK4</f>
        <v>384675</v>
      </c>
      <c r="AL4" s="58">
        <f>'2007 CER'!AL4+'2008 CER'!AL4+'2009 CER'!AL4+'2010 CER'!AL4+'2011 CER'!AL4+'2012 CER'!AL4+'2013 CER'!AL4+'2014 CER'!AL4+'2015 CER'!AL4+'2016 CER'!AL4+'2017 CER'!AL4+'2018 CER'!AL4+'2019 CER'!AL4+'2020 CER'!AL4+'2021 CER'!AL4</f>
        <v>0</v>
      </c>
      <c r="AM4" s="58">
        <f>'2007 CER'!AM4+'2008 CER'!AM4+'2009 CER'!AM4+'2010 CER'!AM4+'2011 CER'!AM4+'2012 CER'!AM4+'2013 CER'!AM4+'2014 CER'!AM4+'2015 CER'!AM4+'2016 CER'!AM4+'2017 CER'!AM4+'2018 CER'!AM4+'2019 CER'!AM4+'2020 CER'!AM4+'2021 CER'!AM4</f>
        <v>1009879</v>
      </c>
      <c r="AN4" s="58">
        <f>'2007 CER'!AN4+'2008 CER'!AN4+'2009 CER'!AN4+'2010 CER'!AN4+'2011 CER'!AN4+'2012 CER'!AN4+'2013 CER'!AN4+'2014 CER'!AN4+'2015 CER'!AN4+'2016 CER'!AN4+'2017 CER'!AN4+'2018 CER'!AN4+'2019 CER'!AN4+'2020 CER'!AN4+'2021 CER'!AN4</f>
        <v>13553514</v>
      </c>
      <c r="AO4" s="58">
        <f>'2007 CER'!AO4+'2008 CER'!AO4+'2009 CER'!AO4+'2010 CER'!AO4+'2011 CER'!AO4+'2012 CER'!AO4+'2013 CER'!AO4+'2014 CER'!AO4+'2015 CER'!AO4+'2016 CER'!AO4+'2017 CER'!AO4+'2018 CER'!AO4+'2019 CER'!AO4+'2020 CER'!AO4+'2021 CER'!AO4</f>
        <v>273314445</v>
      </c>
    </row>
    <row r="5" spans="1:41" s="6" customFormat="1" x14ac:dyDescent="0.15">
      <c r="A5" s="60" t="s">
        <v>264</v>
      </c>
      <c r="B5" s="57">
        <f t="shared" ref="B5:B42" si="1">SUM(C5:AO5)</f>
        <v>727572585</v>
      </c>
      <c r="C5" s="58">
        <f>'2007 CER'!C5+'2008 CER'!C5+'2009 CER'!C5+'2010 CER'!C5+'2011 CER'!C5+'2012 CER'!C5+'2013 CER'!C5+'2014 CER'!C5+'2015 CER'!C5+'2016 CER'!C5+'2017 CER'!C5+'2018 CER'!C5</f>
        <v>0</v>
      </c>
      <c r="D5" s="70">
        <f>'2007 CER'!D5+'2008 CER'!D5+'2009 CER'!D5+'2010 CER'!D5+'2011 CER'!D5+'2012 CER'!D5+'2013 CER'!D5+'2014 CER'!D5+'2015 CER'!D5+'2016 CER'!D5+'2017 CER'!D5+'2018 CER'!D5+'2019 CER'!D5+'2020 CER'!D5+'2021 CER'!D5</f>
        <v>0</v>
      </c>
      <c r="E5" s="58">
        <f>'2007 CER'!E5+'2008 CER'!E5+'2009 CER'!E5+'2010 CER'!E5+'2011 CER'!E5+'2012 CER'!E5+'2013 CER'!E5+'2014 CER'!E5+'2015 CER'!E5+'2016 CER'!E5+'2017 CER'!E5+'2018 CER'!E5+'2019 CER'!E5+'2020 CER'!E5+'2021 CER'!E5</f>
        <v>7304883</v>
      </c>
      <c r="F5" s="58">
        <f>'2007 CER'!F5+'2008 CER'!F5+'2009 CER'!F5+'2010 CER'!F5+'2011 CER'!F5+'2012 CER'!F5+'2013 CER'!F5+'2014 CER'!F5+'2015 CER'!F5+'2016 CER'!F5+'2017 CER'!F5+'2018 CER'!F5+'2019 CER'!F5+'2020 CER'!F5+'2021 CER'!F5</f>
        <v>21967229</v>
      </c>
      <c r="G5" s="58">
        <f>'2007 CER'!G5+'2008 CER'!G5+'2009 CER'!G5+'2010 CER'!G5+'2011 CER'!G5+'2012 CER'!G5+'2013 CER'!G5+'2014 CER'!G5+'2015 CER'!G5+'2016 CER'!G5+'2017 CER'!G5+'2018 CER'!G5+'2019 CER'!G5+'2020 CER'!G5+'2021 CER'!G5</f>
        <v>11215019</v>
      </c>
      <c r="H5" s="58">
        <f>'2007 CER'!H5+'2008 CER'!H5+'2009 CER'!H5+'2010 CER'!H5+'2011 CER'!H5+'2012 CER'!H5+'2013 CER'!H5+'2014 CER'!H5+'2015 CER'!H5+'2016 CER'!H5+'2017 CER'!H5+'2018 CER'!H5+'2019 CER'!H5+'2020 CER'!H5+'2021 CER'!H5</f>
        <v>9577733</v>
      </c>
      <c r="I5" s="58">
        <f>'2007 CER'!I5+'2008 CER'!I5+'2009 CER'!I5+'2010 CER'!I5+'2011 CER'!I5+'2012 CER'!I5+'2013 CER'!I5+'2014 CER'!I5+'2015 CER'!I5+'2016 CER'!I5+'2017 CER'!I5+'2018 CER'!I5+'2019 CER'!I5+'2020 CER'!I5+'2021 CER'!I5</f>
        <v>36723396</v>
      </c>
      <c r="J5" s="58">
        <f>'2007 CER'!J5+'2008 CER'!J5+'2009 CER'!J5+'2010 CER'!J5+'2011 CER'!J5+'2012 CER'!J5+'2013 CER'!J5+'2014 CER'!J5+'2015 CER'!J5+'2016 CER'!J5+'2017 CER'!J5+'2018 CER'!J5+'2019 CER'!J5+'2020 CER'!J5+'2021 CER'!J5</f>
        <v>132393714</v>
      </c>
      <c r="K5" s="58">
        <f>'2007 CER'!K5+'2008 CER'!K5+'2009 CER'!K5+'2010 CER'!K5+'2011 CER'!K5+'2012 CER'!K5+'2013 CER'!K5+'2014 CER'!K5+'2015 CER'!K5+'2016 CER'!K5+'2017 CER'!K5+'2018 CER'!K5+'2019 CER'!K5+'2020 CER'!K5+'2021 CER'!K5</f>
        <v>9485370</v>
      </c>
      <c r="L5" s="58">
        <f>'2007 CER'!L5+'2008 CER'!L5+'2009 CER'!L5+'2010 CER'!L5+'2011 CER'!L5+'2012 CER'!L5+'2013 CER'!L5+'2014 CER'!L5+'2015 CER'!L5+'2016 CER'!L5+'2017 CER'!L5+'2018 CER'!L5+'2019 CER'!L5+'2020 CER'!L5+'2021 CER'!L5</f>
        <v>3807985</v>
      </c>
      <c r="M5" s="58">
        <f>'2007 CER'!M5+'2008 CER'!M5+'2009 CER'!M5+'2010 CER'!M5+'2011 CER'!M5+'2012 CER'!M5+'2013 CER'!M5+'2014 CER'!M5+'2015 CER'!M5+'2016 CER'!M5+'2017 CER'!M5+'2018 CER'!M5+'2019 CER'!M5+'2020 CER'!M5+'2021 CER'!M5</f>
        <v>59536292</v>
      </c>
      <c r="N5" s="58">
        <f>'2007 CER'!N5+'2008 CER'!N5+'2009 CER'!N5+'2010 CER'!N5+'2011 CER'!N5+'2012 CER'!N5+'2013 CER'!N5+'2014 CER'!N5+'2015 CER'!N5+'2016 CER'!N5+'2017 CER'!N5+'2018 CER'!N5+'2019 CER'!N5+'2020 CER'!N5+'2021 CER'!N5</f>
        <v>818144</v>
      </c>
      <c r="O5" s="58">
        <f>'2007 CER'!O5+'2008 CER'!O5+'2009 CER'!O5+'2010 CER'!O5+'2011 CER'!O5+'2012 CER'!O5+'2013 CER'!O5+'2014 CER'!O5+'2015 CER'!O5+'2016 CER'!O5+'2017 CER'!O5+'2018 CER'!O5+'2019 CER'!O5+'2020 CER'!O5+'2021 CER'!O5</f>
        <v>46739756</v>
      </c>
      <c r="P5" s="58">
        <f>'2007 CER'!P5+'2008 CER'!P5+'2009 CER'!P5+'2010 CER'!P5+'2011 CER'!P5+'2012 CER'!P5+'2013 CER'!P5+'2014 CER'!P5+'2015 CER'!P5+'2016 CER'!P5+'2017 CER'!P5+'2018 CER'!P5+'2019 CER'!P5+'2020 CER'!P5+'2021 CER'!P5</f>
        <v>5682767</v>
      </c>
      <c r="Q5" s="58">
        <f>'2007 CER'!Q5+'2008 CER'!Q5+'2009 CER'!Q5+'2010 CER'!Q5+'2011 CER'!Q5+'2012 CER'!Q5+'2013 CER'!Q5+'2014 CER'!Q5+'2015 CER'!Q5+'2016 CER'!Q5+'2017 CER'!Q5+'2018 CER'!Q5+'2019 CER'!Q5+'2020 CER'!Q5+'2021 CER'!Q5</f>
        <v>55125535</v>
      </c>
      <c r="R5" s="58">
        <f>'2007 CER'!R5+'2008 CER'!R5+'2009 CER'!R5+'2010 CER'!R5+'2011 CER'!R5+'2012 CER'!R5+'2013 CER'!R5+'2014 CER'!R5+'2015 CER'!R5+'2016 CER'!R5+'2017 CER'!R5+'2018 CER'!R5+'2019 CER'!R5+'2020 CER'!R5+'2021 CER'!R5</f>
        <v>10083245</v>
      </c>
      <c r="S5" s="58">
        <f>'2007 CER'!S5+'2008 CER'!S5+'2009 CER'!S5+'2010 CER'!S5+'2011 CER'!S5+'2012 CER'!S5+'2013 CER'!S5+'2014 CER'!S5+'2015 CER'!S5+'2016 CER'!S5+'2017 CER'!S5+'2018 CER'!S5+'2019 CER'!S5+'2020 CER'!S5+'2021 CER'!S5</f>
        <v>119066704</v>
      </c>
      <c r="T5" s="58">
        <f>'2007 CER'!T5+'2008 CER'!T5+'2009 CER'!T5+'2010 CER'!T5+'2011 CER'!T5+'2012 CER'!T5+'2013 CER'!T5+'2014 CER'!T5+'2015 CER'!T5+'2016 CER'!T5+'2017 CER'!T5+'2018 CER'!T5+'2019 CER'!T5+'2020 CER'!T5+'2021 CER'!T5</f>
        <v>2438446</v>
      </c>
      <c r="U5" s="58">
        <f>'2007 CER'!U5+'2008 CER'!U5+'2009 CER'!U5+'2010 CER'!U5+'2011 CER'!U5+'2012 CER'!U5+'2013 CER'!U5+'2014 CER'!U5+'2015 CER'!U5+'2016 CER'!U5+'2017 CER'!U5+'2018 CER'!U5+'2019 CER'!U5+'2020 CER'!U5+'2021 CER'!U5</f>
        <v>9275595</v>
      </c>
      <c r="V5" s="58">
        <f>'2007 CER'!V5+'2008 CER'!V5+'2009 CER'!V5+'2010 CER'!V5+'2011 CER'!V5+'2012 CER'!V5+'2013 CER'!V5+'2014 CER'!V5+'2015 CER'!V5+'2016 CER'!V5+'2017 CER'!V5+'2018 CER'!V5+'2019 CER'!V5+'2020 CER'!V5+'2021 CER'!V5</f>
        <v>638125</v>
      </c>
      <c r="W5" s="58">
        <f>'2007 CER'!W5+'2008 CER'!W5+'2009 CER'!W5+'2010 CER'!W5+'2011 CER'!W5+'2012 CER'!W5+'2013 CER'!W5+'2014 CER'!W5+'2015 CER'!W5+'2016 CER'!W5+'2017 CER'!W5+'2018 CER'!W5+'2019 CER'!W5+'2020 CER'!W5+'2021 CER'!W5</f>
        <v>3075037</v>
      </c>
      <c r="X5" s="58">
        <f>'2007 CER'!X5+'2008 CER'!X5+'2009 CER'!X5+'2010 CER'!X5+'2011 CER'!X5+'2012 CER'!X5+'2013 CER'!X5+'2014 CER'!X5+'2015 CER'!X5+'2016 CER'!X5+'2017 CER'!X5+'2018 CER'!X5+'2019 CER'!X5+'2020 CER'!X5+'2021 CER'!X5</f>
        <v>449056</v>
      </c>
      <c r="Y5" s="58">
        <f>'2007 CER'!Y5+'2008 CER'!Y5+'2009 CER'!Y5+'2010 CER'!Y5+'2011 CER'!Y5+'2012 CER'!Y5+'2013 CER'!Y5+'2014 CER'!Y5+'2015 CER'!Y5+'2016 CER'!Y5+'2017 CER'!Y5+'2018 CER'!Y5+'2019 CER'!Y5+'2020 CER'!Y5+'2021 CER'!Y5</f>
        <v>1020705</v>
      </c>
      <c r="Z5" s="58">
        <f>'2007 CER'!Z5+'2008 CER'!Z5+'2009 CER'!Z5+'2010 CER'!Z5+'2011 CER'!Z5+'2012 CER'!Z5+'2013 CER'!Z5+'2014 CER'!Z5+'2015 CER'!Z5+'2016 CER'!Z5+'2017 CER'!Z5+'2018 CER'!Z5+'2019 CER'!Z5+'2020 CER'!Z5+'2021 CER'!Z5</f>
        <v>23790270</v>
      </c>
      <c r="AA5" s="58">
        <f>'2007 CER'!AA5+'2008 CER'!AA5+'2009 CER'!AA5+'2010 CER'!AA5+'2011 CER'!AA5+'2012 CER'!AA5+'2013 CER'!AA5+'2014 CER'!AA5+'2015 CER'!AA5+'2016 CER'!AA5+'2017 CER'!AA5+'2018 CER'!AA5+'2019 CER'!AA5+'2020 CER'!AA5+'2021 CER'!AA5</f>
        <v>7394195</v>
      </c>
      <c r="AB5" s="58">
        <f>'2007 CER'!AB5+'2008 CER'!AB5+'2009 CER'!AB5+'2010 CER'!AB5+'2011 CER'!AB5+'2012 CER'!AB5+'2013 CER'!AB5+'2014 CER'!AB5+'2015 CER'!AB5+'2016 CER'!AB5+'2017 CER'!AB5+'2018 CER'!AB5+'2019 CER'!AB5+'2020 CER'!AB5+'2021 CER'!AB5</f>
        <v>5748984</v>
      </c>
      <c r="AC5" s="58">
        <f>'2007 CER'!AC5+'2008 CER'!AC5+'2009 CER'!AC5+'2010 CER'!AC5+'2011 CER'!AC5+'2012 CER'!AC5+'2013 CER'!AC5+'2014 CER'!AC5+'2015 CER'!AC5+'2016 CER'!AC5+'2017 CER'!AC5+'2018 CER'!AC5+'2019 CER'!AC5+'2020 CER'!AC5+'2021 CER'!AC5</f>
        <v>290218</v>
      </c>
      <c r="AD5" s="58">
        <f>'2007 CER'!AD5+'2008 CER'!AD5+'2009 CER'!AD5+'2010 CER'!AD5+'2011 CER'!AD5+'2012 CER'!AD5+'2013 CER'!AD5+'2014 CER'!AD5+'2015 CER'!AD5+'2016 CER'!AD5+'2017 CER'!AD5+'2018 CER'!AD5+'2019 CER'!AD5+'2020 CER'!AD5+'2021 CER'!AD5</f>
        <v>0</v>
      </c>
      <c r="AE5" s="58">
        <f>'2007 CER'!AE5+'2008 CER'!AE5+'2009 CER'!AE5+'2010 CER'!AE5+'2011 CER'!AE5+'2012 CER'!AE5+'2013 CER'!AE5+'2014 CER'!AE5+'2015 CER'!AE5+'2016 CER'!AE5+'2017 CER'!AE5+'2018 CER'!AE5+'2019 CER'!AE5+'2020 CER'!AE5+'2021 CER'!AE5</f>
        <v>0</v>
      </c>
      <c r="AF5" s="58">
        <f>'2007 CER'!AF5+'2008 CER'!AF5+'2009 CER'!AF5+'2010 CER'!AF5+'2011 CER'!AF5+'2012 CER'!AF5+'2013 CER'!AF5+'2014 CER'!AF5+'2015 CER'!AF5+'2016 CER'!AF5+'2017 CER'!AF5+'2018 CER'!AF5+'2019 CER'!AF5+'2020 CER'!AF5+'2021 CER'!AF5</f>
        <v>218923</v>
      </c>
      <c r="AG5" s="58">
        <f>'2007 CER'!AG5+'2008 CER'!AG5+'2009 CER'!AG5+'2010 CER'!AG5+'2011 CER'!AG5+'2012 CER'!AG5+'2013 CER'!AG5+'2014 CER'!AG5+'2015 CER'!AG5+'2016 CER'!AG5+'2017 CER'!AG5+'2018 CER'!AG5+'2019 CER'!AG5+'2020 CER'!AG5+'2021 CER'!AG5</f>
        <v>1796423</v>
      </c>
      <c r="AH5" s="58">
        <f>'2007 CER'!AH5+'2008 CER'!AH5+'2009 CER'!AH5+'2010 CER'!AH5+'2011 CER'!AH5+'2012 CER'!AH5+'2013 CER'!AH5+'2014 CER'!AH5+'2015 CER'!AH5+'2016 CER'!AH5+'2017 CER'!AH5+'2018 CER'!AH5+'2019 CER'!AH5+'2020 CER'!AH5+'2021 CER'!AH5</f>
        <v>0</v>
      </c>
      <c r="AI5" s="58">
        <f>'2007 CER'!AI5+'2008 CER'!AI5+'2009 CER'!AI5+'2010 CER'!AI5+'2011 CER'!AI5+'2012 CER'!AI5+'2013 CER'!AI5+'2014 CER'!AI5+'2015 CER'!AI5+'2016 CER'!AI5+'2017 CER'!AI5+'2018 CER'!AI5+'2019 CER'!AI5+'2020 CER'!AI5+'2021 CER'!AI5</f>
        <v>93161</v>
      </c>
      <c r="AJ5" s="58">
        <f>'2007 CER'!AJ5+'2008 CER'!AJ5+'2009 CER'!AJ5+'2010 CER'!AJ5+'2011 CER'!AJ5+'2012 CER'!AJ5+'2013 CER'!AJ5+'2014 CER'!AJ5+'2015 CER'!AJ5+'2016 CER'!AJ5+'2017 CER'!AJ5+'2018 CER'!AJ5+'2019 CER'!AJ5+'2020 CER'!AJ5+'2021 CER'!AJ5</f>
        <v>5558621</v>
      </c>
      <c r="AK5" s="58">
        <f>'2007 CER'!AK5+'2008 CER'!AK5+'2009 CER'!AK5+'2010 CER'!AK5+'2011 CER'!AK5+'2012 CER'!AK5+'2013 CER'!AK5+'2014 CER'!AK5+'2015 CER'!AK5+'2016 CER'!AK5+'2017 CER'!AK5+'2018 CER'!AK5+'2019 CER'!AK5+'2020 CER'!AK5+'2021 CER'!AK5</f>
        <v>0</v>
      </c>
      <c r="AL5" s="58">
        <f>'2007 CER'!AL5+'2008 CER'!AL5+'2009 CER'!AL5+'2010 CER'!AL5+'2011 CER'!AL5+'2012 CER'!AL5+'2013 CER'!AL5+'2014 CER'!AL5+'2015 CER'!AL5+'2016 CER'!AL5+'2017 CER'!AL5+'2018 CER'!AL5+'2019 CER'!AL5+'2020 CER'!AL5+'2021 CER'!AL5</f>
        <v>0</v>
      </c>
      <c r="AM5" s="58">
        <f>'2007 CER'!AM5+'2008 CER'!AM5+'2009 CER'!AM5+'2010 CER'!AM5+'2011 CER'!AM5+'2012 CER'!AM5+'2013 CER'!AM5+'2014 CER'!AM5+'2015 CER'!AM5+'2016 CER'!AM5+'2017 CER'!AM5+'2018 CER'!AM5+'2019 CER'!AM5+'2020 CER'!AM5+'2021 CER'!AM5</f>
        <v>11581743</v>
      </c>
      <c r="AN5" s="58">
        <f>'2007 CER'!AN5+'2008 CER'!AN5+'2009 CER'!AN5+'2010 CER'!AN5+'2011 CER'!AN5+'2012 CER'!AN5+'2013 CER'!AN5+'2014 CER'!AN5+'2015 CER'!AN5+'2016 CER'!AN5+'2017 CER'!AN5+'2018 CER'!AN5+'2019 CER'!AN5+'2020 CER'!AN5+'2021 CER'!AN5</f>
        <v>15929036</v>
      </c>
      <c r="AO5" s="61">
        <f>'2007 CER'!AO5+'2008 CER'!AO5+'2009 CER'!AO5+'2010 CER'!AO5+'2011 CER'!AO5+'2012 CER'!AO5+'2013 CER'!AO5+'2014 CER'!AO5+'2015 CER'!AO5+'2016 CER'!AO5+'2017 CER'!AO5+'2018 CER'!AO5+'2019 CER'!AO5+'2020 CER'!AO5+'2021 CER'!AO5</f>
        <v>108746275</v>
      </c>
    </row>
    <row r="6" spans="1:41" ht="14.25" x14ac:dyDescent="0.15">
      <c r="A6" s="62" t="s">
        <v>15</v>
      </c>
      <c r="B6" s="57">
        <f t="shared" si="1"/>
        <v>8887691</v>
      </c>
      <c r="C6" s="58">
        <f>'2007 CER'!C6+'2008 CER'!C6+'2009 CER'!C6+'2010 CER'!C6+'2011 CER'!C6+'2012 CER'!C6+'2013 CER'!C6+'2014 CER'!C6+'2015 CER'!C6+'2016 CER'!C6+'2017 CER'!C6+'2018 CER'!C6</f>
        <v>0</v>
      </c>
      <c r="D6" s="58">
        <f>'2007 CER'!D6+'2008 CER'!D6+'2009 CER'!D6+'2010 CER'!D6+'2011 CER'!D6+'2012 CER'!D6+'2013 CER'!D6+'2014 CER'!D6+'2015 CER'!D6+'2016 CER'!D6+'2017 CER'!D6+'2018 CER'!D6+'2019 CER'!D6+'2020 CER'!D6+'2021 CER'!D6</f>
        <v>1460325</v>
      </c>
      <c r="E6" s="70">
        <f>'2007 CER'!E6+'2008 CER'!E6+'2009 CER'!E6+'2010 CER'!E6+'2011 CER'!E6+'2012 CER'!E6+'2013 CER'!E6+'2014 CER'!E6+'2015 CER'!E6+'2016 CER'!E6+'2017 CER'!E6+'2018 CER'!E6+'2019 CER'!E6+'2020 CER'!E6+'2021 CER'!E6</f>
        <v>0</v>
      </c>
      <c r="F6" s="58">
        <f>'2007 CER'!F6+'2008 CER'!F6+'2009 CER'!F6+'2010 CER'!F6+'2011 CER'!F6+'2012 CER'!F6+'2013 CER'!F6+'2014 CER'!F6+'2015 CER'!F6+'2016 CER'!F6+'2017 CER'!F6+'2018 CER'!F6+'2019 CER'!F6+'2020 CER'!F6+'2021 CER'!F6</f>
        <v>191535</v>
      </c>
      <c r="G6" s="58">
        <f>'2007 CER'!G6+'2008 CER'!G6+'2009 CER'!G6+'2010 CER'!G6+'2011 CER'!G6+'2012 CER'!G6+'2013 CER'!G6+'2014 CER'!G6+'2015 CER'!G6+'2016 CER'!G6+'2017 CER'!G6+'2018 CER'!G6+'2019 CER'!G6+'2020 CER'!G6+'2021 CER'!G6</f>
        <v>5857</v>
      </c>
      <c r="H6" s="58">
        <f>'2007 CER'!H6+'2008 CER'!H6+'2009 CER'!H6+'2010 CER'!H6+'2011 CER'!H6+'2012 CER'!H6+'2013 CER'!H6+'2014 CER'!H6+'2015 CER'!H6+'2016 CER'!H6+'2017 CER'!H6+'2018 CER'!H6+'2019 CER'!H6+'2020 CER'!H6+'2021 CER'!H6</f>
        <v>135316</v>
      </c>
      <c r="I6" s="58">
        <f>'2007 CER'!I6+'2008 CER'!I6+'2009 CER'!I6+'2010 CER'!I6+'2011 CER'!I6+'2012 CER'!I6+'2013 CER'!I6+'2014 CER'!I6+'2015 CER'!I6+'2016 CER'!I6+'2017 CER'!I6+'2018 CER'!I6+'2019 CER'!I6+'2020 CER'!I6+'2021 CER'!I6</f>
        <v>262679</v>
      </c>
      <c r="J6" s="58">
        <f>'2007 CER'!J6+'2008 CER'!J6+'2009 CER'!J6+'2010 CER'!J6+'2011 CER'!J6+'2012 CER'!J6+'2013 CER'!J6+'2014 CER'!J6+'2015 CER'!J6+'2016 CER'!J6+'2017 CER'!J6+'2018 CER'!J6+'2019 CER'!J6+'2020 CER'!J6+'2021 CER'!J6</f>
        <v>2411102</v>
      </c>
      <c r="K6" s="58">
        <f>'2007 CER'!K6+'2008 CER'!K6+'2009 CER'!K6+'2010 CER'!K6+'2011 CER'!K6+'2012 CER'!K6+'2013 CER'!K6+'2014 CER'!K6+'2015 CER'!K6+'2016 CER'!K6+'2017 CER'!K6+'2018 CER'!K6+'2019 CER'!K6+'2020 CER'!K6+'2021 CER'!K6</f>
        <v>0</v>
      </c>
      <c r="L6" s="58">
        <f>'2007 CER'!L6+'2008 CER'!L6+'2009 CER'!L6+'2010 CER'!L6+'2011 CER'!L6+'2012 CER'!L6+'2013 CER'!L6+'2014 CER'!L6+'2015 CER'!L6+'2016 CER'!L6+'2017 CER'!L6+'2018 CER'!L6+'2019 CER'!L6+'2020 CER'!L6+'2021 CER'!L6</f>
        <v>0</v>
      </c>
      <c r="M6" s="58">
        <f>'2007 CER'!M6+'2008 CER'!M6+'2009 CER'!M6+'2010 CER'!M6+'2011 CER'!M6+'2012 CER'!M6+'2013 CER'!M6+'2014 CER'!M6+'2015 CER'!M6+'2016 CER'!M6+'2017 CER'!M6+'2018 CER'!M6+'2019 CER'!M6+'2020 CER'!M6+'2021 CER'!M6</f>
        <v>342453</v>
      </c>
      <c r="N6" s="58">
        <f>'2007 CER'!N6+'2008 CER'!N6+'2009 CER'!N6+'2010 CER'!N6+'2011 CER'!N6+'2012 CER'!N6+'2013 CER'!N6+'2014 CER'!N6+'2015 CER'!N6+'2016 CER'!N6+'2017 CER'!N6+'2018 CER'!N6+'2019 CER'!N6+'2020 CER'!N6+'2021 CER'!N6</f>
        <v>0</v>
      </c>
      <c r="O6" s="58">
        <f>'2007 CER'!O6+'2008 CER'!O6+'2009 CER'!O6+'2010 CER'!O6+'2011 CER'!O6+'2012 CER'!O6+'2013 CER'!O6+'2014 CER'!O6+'2015 CER'!O6+'2016 CER'!O6+'2017 CER'!O6+'2018 CER'!O6+'2019 CER'!O6+'2020 CER'!O6+'2021 CER'!O6</f>
        <v>406582</v>
      </c>
      <c r="P6" s="58">
        <f>'2007 CER'!P6+'2008 CER'!P6+'2009 CER'!P6+'2010 CER'!P6+'2011 CER'!P6+'2012 CER'!P6+'2013 CER'!P6+'2014 CER'!P6+'2015 CER'!P6+'2016 CER'!P6+'2017 CER'!P6+'2018 CER'!P6+'2019 CER'!P6+'2020 CER'!P6+'2021 CER'!P6</f>
        <v>0</v>
      </c>
      <c r="Q6" s="58">
        <f>'2007 CER'!Q6+'2008 CER'!Q6+'2009 CER'!Q6+'2010 CER'!Q6+'2011 CER'!Q6+'2012 CER'!Q6+'2013 CER'!Q6+'2014 CER'!Q6+'2015 CER'!Q6+'2016 CER'!Q6+'2017 CER'!Q6+'2018 CER'!Q6+'2019 CER'!Q6+'2020 CER'!Q6+'2021 CER'!Q6</f>
        <v>3220</v>
      </c>
      <c r="R6" s="58">
        <f>'2007 CER'!R6+'2008 CER'!R6+'2009 CER'!R6+'2010 CER'!R6+'2011 CER'!R6+'2012 CER'!R6+'2013 CER'!R6+'2014 CER'!R6+'2015 CER'!R6+'2016 CER'!R6+'2017 CER'!R6+'2018 CER'!R6+'2019 CER'!R6+'2020 CER'!R6+'2021 CER'!R6</f>
        <v>208571</v>
      </c>
      <c r="S6" s="58">
        <f>'2007 CER'!S6+'2008 CER'!S6+'2009 CER'!S6+'2010 CER'!S6+'2011 CER'!S6+'2012 CER'!S6+'2013 CER'!S6+'2014 CER'!S6+'2015 CER'!S6+'2016 CER'!S6+'2017 CER'!S6+'2018 CER'!S6+'2019 CER'!S6+'2020 CER'!S6+'2021 CER'!S6</f>
        <v>1320414</v>
      </c>
      <c r="T6" s="58">
        <f>'2007 CER'!T6+'2008 CER'!T6+'2009 CER'!T6+'2010 CER'!T6+'2011 CER'!T6+'2012 CER'!T6+'2013 CER'!T6+'2014 CER'!T6+'2015 CER'!T6+'2016 CER'!T6+'2017 CER'!T6+'2018 CER'!T6+'2019 CER'!T6+'2020 CER'!T6+'2021 CER'!T6</f>
        <v>17962</v>
      </c>
      <c r="U6" s="58">
        <f>'2007 CER'!U6+'2008 CER'!U6+'2009 CER'!U6+'2010 CER'!U6+'2011 CER'!U6+'2012 CER'!U6+'2013 CER'!U6+'2014 CER'!U6+'2015 CER'!U6+'2016 CER'!U6+'2017 CER'!U6+'2018 CER'!U6+'2019 CER'!U6+'2020 CER'!U6+'2021 CER'!U6</f>
        <v>556278</v>
      </c>
      <c r="V6" s="58">
        <f>'2007 CER'!V6+'2008 CER'!V6+'2009 CER'!V6+'2010 CER'!V6+'2011 CER'!V6+'2012 CER'!V6+'2013 CER'!V6+'2014 CER'!V6+'2015 CER'!V6+'2016 CER'!V6+'2017 CER'!V6+'2018 CER'!V6+'2019 CER'!V6+'2020 CER'!V6+'2021 CER'!V6</f>
        <v>957</v>
      </c>
      <c r="W6" s="58">
        <f>'2007 CER'!W6+'2008 CER'!W6+'2009 CER'!W6+'2010 CER'!W6+'2011 CER'!W6+'2012 CER'!W6+'2013 CER'!W6+'2014 CER'!W6+'2015 CER'!W6+'2016 CER'!W6+'2017 CER'!W6+'2018 CER'!W6+'2019 CER'!W6+'2020 CER'!W6+'2021 CER'!W6</f>
        <v>146570</v>
      </c>
      <c r="X6" s="58">
        <f>'2007 CER'!X6+'2008 CER'!X6+'2009 CER'!X6+'2010 CER'!X6+'2011 CER'!X6+'2012 CER'!X6+'2013 CER'!X6+'2014 CER'!X6+'2015 CER'!X6+'2016 CER'!X6+'2017 CER'!X6+'2018 CER'!X6+'2019 CER'!X6+'2020 CER'!X6+'2021 CER'!X6</f>
        <v>12684</v>
      </c>
      <c r="Y6" s="58">
        <f>'2007 CER'!Y6+'2008 CER'!Y6+'2009 CER'!Y6+'2010 CER'!Y6+'2011 CER'!Y6+'2012 CER'!Y6+'2013 CER'!Y6+'2014 CER'!Y6+'2015 CER'!Y6+'2016 CER'!Y6+'2017 CER'!Y6+'2018 CER'!Y6+'2019 CER'!Y6+'2020 CER'!Y6+'2021 CER'!Y6</f>
        <v>0</v>
      </c>
      <c r="Z6" s="58">
        <f>'2007 CER'!Z6+'2008 CER'!Z6+'2009 CER'!Z6+'2010 CER'!Z6+'2011 CER'!Z6+'2012 CER'!Z6+'2013 CER'!Z6+'2014 CER'!Z6+'2015 CER'!Z6+'2016 CER'!Z6+'2017 CER'!Z6+'2018 CER'!Z6+'2019 CER'!Z6+'2020 CER'!Z6+'2021 CER'!Z6</f>
        <v>38942</v>
      </c>
      <c r="AA6" s="58">
        <f>'2007 CER'!AA6+'2008 CER'!AA6+'2009 CER'!AA6+'2010 CER'!AA6+'2011 CER'!AA6+'2012 CER'!AA6+'2013 CER'!AA6+'2014 CER'!AA6+'2015 CER'!AA6+'2016 CER'!AA6+'2017 CER'!AA6+'2018 CER'!AA6+'2019 CER'!AA6+'2020 CER'!AA6+'2021 CER'!AA6</f>
        <v>369955</v>
      </c>
      <c r="AB6" s="58">
        <f>'2007 CER'!AB6+'2008 CER'!AB6+'2009 CER'!AB6+'2010 CER'!AB6+'2011 CER'!AB6+'2012 CER'!AB6+'2013 CER'!AB6+'2014 CER'!AB6+'2015 CER'!AB6+'2016 CER'!AB6+'2017 CER'!AB6+'2018 CER'!AB6+'2019 CER'!AB6+'2020 CER'!AB6+'2021 CER'!AB6</f>
        <v>290192</v>
      </c>
      <c r="AC6" s="58">
        <f>'2007 CER'!AC6+'2008 CER'!AC6+'2009 CER'!AC6+'2010 CER'!AC6+'2011 CER'!AC6+'2012 CER'!AC6+'2013 CER'!AC6+'2014 CER'!AC6+'2015 CER'!AC6+'2016 CER'!AC6+'2017 CER'!AC6+'2018 CER'!AC6+'2019 CER'!AC6+'2020 CER'!AC6+'2021 CER'!AC6</f>
        <v>5484</v>
      </c>
      <c r="AD6" s="58">
        <f>'2007 CER'!AD6+'2008 CER'!AD6+'2009 CER'!AD6+'2010 CER'!AD6+'2011 CER'!AD6+'2012 CER'!AD6+'2013 CER'!AD6+'2014 CER'!AD6+'2015 CER'!AD6+'2016 CER'!AD6+'2017 CER'!AD6+'2018 CER'!AD6+'2019 CER'!AD6+'2020 CER'!AD6+'2021 CER'!AD6</f>
        <v>0</v>
      </c>
      <c r="AE6" s="58">
        <f>'2007 CER'!AE6+'2008 CER'!AE6+'2009 CER'!AE6+'2010 CER'!AE6+'2011 CER'!AE6+'2012 CER'!AE6+'2013 CER'!AE6+'2014 CER'!AE6+'2015 CER'!AE6+'2016 CER'!AE6+'2017 CER'!AE6+'2018 CER'!AE6+'2019 CER'!AE6+'2020 CER'!AE6+'2021 CER'!AE6</f>
        <v>0</v>
      </c>
      <c r="AF6" s="58">
        <f>'2007 CER'!AF6+'2008 CER'!AF6+'2009 CER'!AF6+'2010 CER'!AF6+'2011 CER'!AF6+'2012 CER'!AF6+'2013 CER'!AF6+'2014 CER'!AF6+'2015 CER'!AF6+'2016 CER'!AF6+'2017 CER'!AF6+'2018 CER'!AF6+'2019 CER'!AF6+'2020 CER'!AF6+'2021 CER'!AF6</f>
        <v>0</v>
      </c>
      <c r="AG6" s="58">
        <f>'2007 CER'!AG6+'2008 CER'!AG6+'2009 CER'!AG6+'2010 CER'!AG6+'2011 CER'!AG6+'2012 CER'!AG6+'2013 CER'!AG6+'2014 CER'!AG6+'2015 CER'!AG6+'2016 CER'!AG6+'2017 CER'!AG6+'2018 CER'!AG6+'2019 CER'!AG6+'2020 CER'!AG6+'2021 CER'!AG6</f>
        <v>0</v>
      </c>
      <c r="AH6" s="58">
        <f>'2007 CER'!AH6+'2008 CER'!AH6+'2009 CER'!AH6+'2010 CER'!AH6+'2011 CER'!AH6+'2012 CER'!AH6+'2013 CER'!AH6+'2014 CER'!AH6+'2015 CER'!AH6+'2016 CER'!AH6+'2017 CER'!AH6+'2018 CER'!AH6+'2019 CER'!AH6+'2020 CER'!AH6+'2021 CER'!AH6</f>
        <v>0</v>
      </c>
      <c r="AI6" s="58">
        <f>'2007 CER'!AI6+'2008 CER'!AI6+'2009 CER'!AI6+'2010 CER'!AI6+'2011 CER'!AI6+'2012 CER'!AI6+'2013 CER'!AI6+'2014 CER'!AI6+'2015 CER'!AI6+'2016 CER'!AI6+'2017 CER'!AI6+'2018 CER'!AI6+'2019 CER'!AI6+'2020 CER'!AI6+'2021 CER'!AI6</f>
        <v>0</v>
      </c>
      <c r="AJ6" s="58">
        <f>'2007 CER'!AJ6+'2008 CER'!AJ6+'2009 CER'!AJ6+'2010 CER'!AJ6+'2011 CER'!AJ6+'2012 CER'!AJ6+'2013 CER'!AJ6+'2014 CER'!AJ6+'2015 CER'!AJ6+'2016 CER'!AJ6+'2017 CER'!AJ6+'2018 CER'!AJ6+'2019 CER'!AJ6+'2020 CER'!AJ6+'2021 CER'!AJ6</f>
        <v>0</v>
      </c>
      <c r="AK6" s="58">
        <f>'2007 CER'!AK6+'2008 CER'!AK6+'2009 CER'!AK6+'2010 CER'!AK6+'2011 CER'!AK6+'2012 CER'!AK6+'2013 CER'!AK6+'2014 CER'!AK6+'2015 CER'!AK6+'2016 CER'!AK6+'2017 CER'!AK6+'2018 CER'!AK6+'2019 CER'!AK6+'2020 CER'!AK6+'2021 CER'!AK6</f>
        <v>0</v>
      </c>
      <c r="AL6" s="58">
        <f>'2007 CER'!AL6+'2008 CER'!AL6+'2009 CER'!AL6+'2010 CER'!AL6+'2011 CER'!AL6+'2012 CER'!AL6+'2013 CER'!AL6+'2014 CER'!AL6+'2015 CER'!AL6+'2016 CER'!AL6+'2017 CER'!AL6+'2018 CER'!AL6+'2019 CER'!AL6+'2020 CER'!AL6+'2021 CER'!AL6</f>
        <v>0</v>
      </c>
      <c r="AM6" s="58">
        <f>'2007 CER'!AM6+'2008 CER'!AM6+'2009 CER'!AM6+'2010 CER'!AM6+'2011 CER'!AM6+'2012 CER'!AM6+'2013 CER'!AM6+'2014 CER'!AM6+'2015 CER'!AM6+'2016 CER'!AM6+'2017 CER'!AM6+'2018 CER'!AM6+'2019 CER'!AM6+'2020 CER'!AM6+'2021 CER'!AM6</f>
        <v>0</v>
      </c>
      <c r="AN6" s="58">
        <f>'2007 CER'!AN6+'2008 CER'!AN6+'2009 CER'!AN6+'2010 CER'!AN6+'2011 CER'!AN6+'2012 CER'!AN6+'2013 CER'!AN6+'2014 CER'!AN6+'2015 CER'!AN6+'2016 CER'!AN6+'2017 CER'!AN6+'2018 CER'!AN6+'2019 CER'!AN6+'2020 CER'!AN6+'2021 CER'!AN6</f>
        <v>61669</v>
      </c>
      <c r="AO6" s="61">
        <f>'2007 CER'!AO6+'2008 CER'!AO6+'2009 CER'!AO6+'2010 CER'!AO6+'2011 CER'!AO6+'2012 CER'!AO6+'2013 CER'!AO6+'2014 CER'!AO6+'2015 CER'!AO6+'2016 CER'!AO6+'2017 CER'!AO6+'2018 CER'!AO6+'2019 CER'!AO6+'2020 CER'!AO6+'2021 CER'!AO6</f>
        <v>638944</v>
      </c>
    </row>
    <row r="7" spans="1:41" ht="14.25" x14ac:dyDescent="0.15">
      <c r="A7" s="62" t="s">
        <v>13</v>
      </c>
      <c r="B7" s="57">
        <f t="shared" si="1"/>
        <v>8483575</v>
      </c>
      <c r="C7" s="58">
        <f>'2007 CER'!C7+'2008 CER'!C7+'2009 CER'!C7+'2010 CER'!C7+'2011 CER'!C7+'2012 CER'!C7+'2013 CER'!C7+'2014 CER'!C7+'2015 CER'!C7+'2016 CER'!C7+'2017 CER'!C7+'2018 CER'!C7</f>
        <v>0</v>
      </c>
      <c r="D7" s="58">
        <f>'2007 CER'!D7+'2008 CER'!D7+'2009 CER'!D7+'2010 CER'!D7+'2011 CER'!D7+'2012 CER'!D7+'2013 CER'!D7+'2014 CER'!D7+'2015 CER'!D7+'2016 CER'!D7+'2017 CER'!D7+'2018 CER'!D7+'2019 CER'!D7+'2020 CER'!D7+'2021 CER'!D7</f>
        <v>1466886</v>
      </c>
      <c r="E7" s="58">
        <f>'2007 CER'!E7+'2008 CER'!E7+'2009 CER'!E7+'2010 CER'!E7+'2011 CER'!E7+'2012 CER'!E7+'2013 CER'!E7+'2014 CER'!E7+'2015 CER'!E7+'2016 CER'!E7+'2017 CER'!E7+'2018 CER'!E7+'2019 CER'!E7+'2020 CER'!E7+'2021 CER'!E7</f>
        <v>5156</v>
      </c>
      <c r="F7" s="70">
        <f>'2007 CER'!F7+'2008 CER'!F7+'2009 CER'!F7+'2010 CER'!F7+'2011 CER'!F7+'2012 CER'!F7+'2013 CER'!F7+'2014 CER'!F7+'2015 CER'!F7+'2016 CER'!F7+'2017 CER'!F7+'2018 CER'!F7+'2019 CER'!F7+'2020 CER'!F7+'2021 CER'!F7</f>
        <v>0</v>
      </c>
      <c r="G7" s="58">
        <f>'2007 CER'!G7+'2008 CER'!G7+'2009 CER'!G7+'2010 CER'!G7+'2011 CER'!G7+'2012 CER'!G7+'2013 CER'!G7+'2014 CER'!G7+'2015 CER'!G7+'2016 CER'!G7+'2017 CER'!G7+'2018 CER'!G7+'2019 CER'!G7+'2020 CER'!G7+'2021 CER'!G7</f>
        <v>23000</v>
      </c>
      <c r="H7" s="58">
        <f>'2007 CER'!H7+'2008 CER'!H7+'2009 CER'!H7+'2010 CER'!H7+'2011 CER'!H7+'2012 CER'!H7+'2013 CER'!H7+'2014 CER'!H7+'2015 CER'!H7+'2016 CER'!H7+'2017 CER'!H7+'2018 CER'!H7+'2019 CER'!H7+'2020 CER'!H7+'2021 CER'!H7</f>
        <v>0</v>
      </c>
      <c r="I7" s="58">
        <f>'2007 CER'!I7+'2008 CER'!I7+'2009 CER'!I7+'2010 CER'!I7+'2011 CER'!I7+'2012 CER'!I7+'2013 CER'!I7+'2014 CER'!I7+'2015 CER'!I7+'2016 CER'!I7+'2017 CER'!I7+'2018 CER'!I7+'2019 CER'!I7+'2020 CER'!I7+'2021 CER'!I7</f>
        <v>585558</v>
      </c>
      <c r="J7" s="58">
        <f>'2007 CER'!J7+'2008 CER'!J7+'2009 CER'!J7+'2010 CER'!J7+'2011 CER'!J7+'2012 CER'!J7+'2013 CER'!J7+'2014 CER'!J7+'2015 CER'!J7+'2016 CER'!J7+'2017 CER'!J7+'2018 CER'!J7+'2019 CER'!J7+'2020 CER'!J7+'2021 CER'!J7</f>
        <v>1509019</v>
      </c>
      <c r="K7" s="58">
        <f>'2007 CER'!K7+'2008 CER'!K7+'2009 CER'!K7+'2010 CER'!K7+'2011 CER'!K7+'2012 CER'!K7+'2013 CER'!K7+'2014 CER'!K7+'2015 CER'!K7+'2016 CER'!K7+'2017 CER'!K7+'2018 CER'!K7+'2019 CER'!K7+'2020 CER'!K7+'2021 CER'!K7</f>
        <v>0</v>
      </c>
      <c r="L7" s="58">
        <f>'2007 CER'!L7+'2008 CER'!L7+'2009 CER'!L7+'2010 CER'!L7+'2011 CER'!L7+'2012 CER'!L7+'2013 CER'!L7+'2014 CER'!L7+'2015 CER'!L7+'2016 CER'!L7+'2017 CER'!L7+'2018 CER'!L7+'2019 CER'!L7+'2020 CER'!L7+'2021 CER'!L7</f>
        <v>0</v>
      </c>
      <c r="M7" s="58">
        <f>'2007 CER'!M7+'2008 CER'!M7+'2009 CER'!M7+'2010 CER'!M7+'2011 CER'!M7+'2012 CER'!M7+'2013 CER'!M7+'2014 CER'!M7+'2015 CER'!M7+'2016 CER'!M7+'2017 CER'!M7+'2018 CER'!M7+'2019 CER'!M7+'2020 CER'!M7+'2021 CER'!M7</f>
        <v>232778</v>
      </c>
      <c r="N7" s="58">
        <f>'2007 CER'!N7+'2008 CER'!N7+'2009 CER'!N7+'2010 CER'!N7+'2011 CER'!N7+'2012 CER'!N7+'2013 CER'!N7+'2014 CER'!N7+'2015 CER'!N7+'2016 CER'!N7+'2017 CER'!N7+'2018 CER'!N7+'2019 CER'!N7+'2020 CER'!N7+'2021 CER'!N7</f>
        <v>0</v>
      </c>
      <c r="O7" s="58">
        <f>'2007 CER'!O7+'2008 CER'!O7+'2009 CER'!O7+'2010 CER'!O7+'2011 CER'!O7+'2012 CER'!O7+'2013 CER'!O7+'2014 CER'!O7+'2015 CER'!O7+'2016 CER'!O7+'2017 CER'!O7+'2018 CER'!O7+'2019 CER'!O7+'2020 CER'!O7+'2021 CER'!O7</f>
        <v>434535</v>
      </c>
      <c r="P7" s="58">
        <f>'2007 CER'!P7+'2008 CER'!P7+'2009 CER'!P7+'2010 CER'!P7+'2011 CER'!P7+'2012 CER'!P7+'2013 CER'!P7+'2014 CER'!P7+'2015 CER'!P7+'2016 CER'!P7+'2017 CER'!P7+'2018 CER'!P7+'2019 CER'!P7+'2020 CER'!P7+'2021 CER'!P7</f>
        <v>0</v>
      </c>
      <c r="Q7" s="58">
        <f>'2007 CER'!Q7+'2008 CER'!Q7+'2009 CER'!Q7+'2010 CER'!Q7+'2011 CER'!Q7+'2012 CER'!Q7+'2013 CER'!Q7+'2014 CER'!Q7+'2015 CER'!Q7+'2016 CER'!Q7+'2017 CER'!Q7+'2018 CER'!Q7+'2019 CER'!Q7+'2020 CER'!Q7+'2021 CER'!Q7</f>
        <v>269730</v>
      </c>
      <c r="R7" s="58">
        <f>'2007 CER'!R7+'2008 CER'!R7+'2009 CER'!R7+'2010 CER'!R7+'2011 CER'!R7+'2012 CER'!R7+'2013 CER'!R7+'2014 CER'!R7+'2015 CER'!R7+'2016 CER'!R7+'2017 CER'!R7+'2018 CER'!R7+'2019 CER'!R7+'2020 CER'!R7+'2021 CER'!R7</f>
        <v>52537</v>
      </c>
      <c r="S7" s="58">
        <f>'2007 CER'!S7+'2008 CER'!S7+'2009 CER'!S7+'2010 CER'!S7+'2011 CER'!S7+'2012 CER'!S7+'2013 CER'!S7+'2014 CER'!S7+'2015 CER'!S7+'2016 CER'!S7+'2017 CER'!S7+'2018 CER'!S7+'2019 CER'!S7+'2020 CER'!S7+'2021 CER'!S7</f>
        <v>3058013</v>
      </c>
      <c r="T7" s="58">
        <f>'2007 CER'!T7+'2008 CER'!T7+'2009 CER'!T7+'2010 CER'!T7+'2011 CER'!T7+'2012 CER'!T7+'2013 CER'!T7+'2014 CER'!T7+'2015 CER'!T7+'2016 CER'!T7+'2017 CER'!T7+'2018 CER'!T7+'2019 CER'!T7+'2020 CER'!T7+'2021 CER'!T7</f>
        <v>0</v>
      </c>
      <c r="U7" s="58">
        <f>'2007 CER'!U7+'2008 CER'!U7+'2009 CER'!U7+'2010 CER'!U7+'2011 CER'!U7+'2012 CER'!U7+'2013 CER'!U7+'2014 CER'!U7+'2015 CER'!U7+'2016 CER'!U7+'2017 CER'!U7+'2018 CER'!U7+'2019 CER'!U7+'2020 CER'!U7+'2021 CER'!U7</f>
        <v>40837</v>
      </c>
      <c r="V7" s="58">
        <f>'2007 CER'!V7+'2008 CER'!V7+'2009 CER'!V7+'2010 CER'!V7+'2011 CER'!V7+'2012 CER'!V7+'2013 CER'!V7+'2014 CER'!V7+'2015 CER'!V7+'2016 CER'!V7+'2017 CER'!V7+'2018 CER'!V7+'2019 CER'!V7+'2020 CER'!V7+'2021 CER'!V7</f>
        <v>0</v>
      </c>
      <c r="W7" s="58">
        <f>'2007 CER'!W7+'2008 CER'!W7+'2009 CER'!W7+'2010 CER'!W7+'2011 CER'!W7+'2012 CER'!W7+'2013 CER'!W7+'2014 CER'!W7+'2015 CER'!W7+'2016 CER'!W7+'2017 CER'!W7+'2018 CER'!W7+'2019 CER'!W7+'2020 CER'!W7+'2021 CER'!W7</f>
        <v>366375</v>
      </c>
      <c r="X7" s="58">
        <f>'2007 CER'!X7+'2008 CER'!X7+'2009 CER'!X7+'2010 CER'!X7+'2011 CER'!X7+'2012 CER'!X7+'2013 CER'!X7+'2014 CER'!X7+'2015 CER'!X7+'2016 CER'!X7+'2017 CER'!X7+'2018 CER'!X7+'2019 CER'!X7+'2020 CER'!X7+'2021 CER'!X7</f>
        <v>0</v>
      </c>
      <c r="Y7" s="58">
        <f>'2007 CER'!Y7+'2008 CER'!Y7+'2009 CER'!Y7+'2010 CER'!Y7+'2011 CER'!Y7+'2012 CER'!Y7+'2013 CER'!Y7+'2014 CER'!Y7+'2015 CER'!Y7+'2016 CER'!Y7+'2017 CER'!Y7+'2018 CER'!Y7+'2019 CER'!Y7+'2020 CER'!Y7+'2021 CER'!Y7</f>
        <v>0</v>
      </c>
      <c r="Z7" s="58">
        <f>'2007 CER'!Z7+'2008 CER'!Z7+'2009 CER'!Z7+'2010 CER'!Z7+'2011 CER'!Z7+'2012 CER'!Z7+'2013 CER'!Z7+'2014 CER'!Z7+'2015 CER'!Z7+'2016 CER'!Z7+'2017 CER'!Z7+'2018 CER'!Z7+'2019 CER'!Z7+'2020 CER'!Z7+'2021 CER'!Z7</f>
        <v>0</v>
      </c>
      <c r="AA7" s="58">
        <f>'2007 CER'!AA7+'2008 CER'!AA7+'2009 CER'!AA7+'2010 CER'!AA7+'2011 CER'!AA7+'2012 CER'!AA7+'2013 CER'!AA7+'2014 CER'!AA7+'2015 CER'!AA7+'2016 CER'!AA7+'2017 CER'!AA7+'2018 CER'!AA7+'2019 CER'!AA7+'2020 CER'!AA7+'2021 CER'!AA7</f>
        <v>305285</v>
      </c>
      <c r="AB7" s="58">
        <f>'2007 CER'!AB7+'2008 CER'!AB7+'2009 CER'!AB7+'2010 CER'!AB7+'2011 CER'!AB7+'2012 CER'!AB7+'2013 CER'!AB7+'2014 CER'!AB7+'2015 CER'!AB7+'2016 CER'!AB7+'2017 CER'!AB7+'2018 CER'!AB7+'2019 CER'!AB7+'2020 CER'!AB7+'2021 CER'!AB7</f>
        <v>117366</v>
      </c>
      <c r="AC7" s="58">
        <f>'2007 CER'!AC7+'2008 CER'!AC7+'2009 CER'!AC7+'2010 CER'!AC7+'2011 CER'!AC7+'2012 CER'!AC7+'2013 CER'!AC7+'2014 CER'!AC7+'2015 CER'!AC7+'2016 CER'!AC7+'2017 CER'!AC7+'2018 CER'!AC7+'2019 CER'!AC7+'2020 CER'!AC7+'2021 CER'!AC7</f>
        <v>0</v>
      </c>
      <c r="AD7" s="58">
        <f>'2007 CER'!AD7+'2008 CER'!AD7+'2009 CER'!AD7+'2010 CER'!AD7+'2011 CER'!AD7+'2012 CER'!AD7+'2013 CER'!AD7+'2014 CER'!AD7+'2015 CER'!AD7+'2016 CER'!AD7+'2017 CER'!AD7+'2018 CER'!AD7+'2019 CER'!AD7+'2020 CER'!AD7+'2021 CER'!AD7</f>
        <v>0</v>
      </c>
      <c r="AE7" s="58">
        <f>'2007 CER'!AE7+'2008 CER'!AE7+'2009 CER'!AE7+'2010 CER'!AE7+'2011 CER'!AE7+'2012 CER'!AE7+'2013 CER'!AE7+'2014 CER'!AE7+'2015 CER'!AE7+'2016 CER'!AE7+'2017 CER'!AE7+'2018 CER'!AE7+'2019 CER'!AE7+'2020 CER'!AE7+'2021 CER'!AE7</f>
        <v>0</v>
      </c>
      <c r="AF7" s="58">
        <f>'2007 CER'!AF7+'2008 CER'!AF7+'2009 CER'!AF7+'2010 CER'!AF7+'2011 CER'!AF7+'2012 CER'!AF7+'2013 CER'!AF7+'2014 CER'!AF7+'2015 CER'!AF7+'2016 CER'!AF7+'2017 CER'!AF7+'2018 CER'!AF7+'2019 CER'!AF7+'2020 CER'!AF7+'2021 CER'!AF7</f>
        <v>0</v>
      </c>
      <c r="AG7" s="58">
        <f>'2007 CER'!AG7+'2008 CER'!AG7+'2009 CER'!AG7+'2010 CER'!AG7+'2011 CER'!AG7+'2012 CER'!AG7+'2013 CER'!AG7+'2014 CER'!AG7+'2015 CER'!AG7+'2016 CER'!AG7+'2017 CER'!AG7+'2018 CER'!AG7+'2019 CER'!AG7+'2020 CER'!AG7+'2021 CER'!AG7</f>
        <v>0</v>
      </c>
      <c r="AH7" s="58">
        <f>'2007 CER'!AH7+'2008 CER'!AH7+'2009 CER'!AH7+'2010 CER'!AH7+'2011 CER'!AH7+'2012 CER'!AH7+'2013 CER'!AH7+'2014 CER'!AH7+'2015 CER'!AH7+'2016 CER'!AH7+'2017 CER'!AH7+'2018 CER'!AH7+'2019 CER'!AH7+'2020 CER'!AH7+'2021 CER'!AH7</f>
        <v>0</v>
      </c>
      <c r="AI7" s="58">
        <f>'2007 CER'!AI7+'2008 CER'!AI7+'2009 CER'!AI7+'2010 CER'!AI7+'2011 CER'!AI7+'2012 CER'!AI7+'2013 CER'!AI7+'2014 CER'!AI7+'2015 CER'!AI7+'2016 CER'!AI7+'2017 CER'!AI7+'2018 CER'!AI7+'2019 CER'!AI7+'2020 CER'!AI7+'2021 CER'!AI7</f>
        <v>0</v>
      </c>
      <c r="AJ7" s="58">
        <f>'2007 CER'!AJ7+'2008 CER'!AJ7+'2009 CER'!AJ7+'2010 CER'!AJ7+'2011 CER'!AJ7+'2012 CER'!AJ7+'2013 CER'!AJ7+'2014 CER'!AJ7+'2015 CER'!AJ7+'2016 CER'!AJ7+'2017 CER'!AJ7+'2018 CER'!AJ7+'2019 CER'!AJ7+'2020 CER'!AJ7+'2021 CER'!AJ7</f>
        <v>0</v>
      </c>
      <c r="AK7" s="58">
        <f>'2007 CER'!AK7+'2008 CER'!AK7+'2009 CER'!AK7+'2010 CER'!AK7+'2011 CER'!AK7+'2012 CER'!AK7+'2013 CER'!AK7+'2014 CER'!AK7+'2015 CER'!AK7+'2016 CER'!AK7+'2017 CER'!AK7+'2018 CER'!AK7+'2019 CER'!AK7+'2020 CER'!AK7+'2021 CER'!AK7</f>
        <v>0</v>
      </c>
      <c r="AL7" s="58">
        <f>'2007 CER'!AL7+'2008 CER'!AL7+'2009 CER'!AL7+'2010 CER'!AL7+'2011 CER'!AL7+'2012 CER'!AL7+'2013 CER'!AL7+'2014 CER'!AL7+'2015 CER'!AL7+'2016 CER'!AL7+'2017 CER'!AL7+'2018 CER'!AL7+'2019 CER'!AL7+'2020 CER'!AL7+'2021 CER'!AL7</f>
        <v>0</v>
      </c>
      <c r="AM7" s="58">
        <f>'2007 CER'!AM7+'2008 CER'!AM7+'2009 CER'!AM7+'2010 CER'!AM7+'2011 CER'!AM7+'2012 CER'!AM7+'2013 CER'!AM7+'2014 CER'!AM7+'2015 CER'!AM7+'2016 CER'!AM7+'2017 CER'!AM7+'2018 CER'!AM7+'2019 CER'!AM7+'2020 CER'!AM7+'2021 CER'!AM7</f>
        <v>0</v>
      </c>
      <c r="AN7" s="58">
        <f>'2007 CER'!AN7+'2008 CER'!AN7+'2009 CER'!AN7+'2010 CER'!AN7+'2011 CER'!AN7+'2012 CER'!AN7+'2013 CER'!AN7+'2014 CER'!AN7+'2015 CER'!AN7+'2016 CER'!AN7+'2017 CER'!AN7+'2018 CER'!AN7+'2019 CER'!AN7+'2020 CER'!AN7+'2021 CER'!AN7</f>
        <v>0</v>
      </c>
      <c r="AO7" s="61">
        <f>'2007 CER'!AO7+'2008 CER'!AO7+'2009 CER'!AO7+'2010 CER'!AO7+'2011 CER'!AO7+'2012 CER'!AO7+'2013 CER'!AO7+'2014 CER'!AO7+'2015 CER'!AO7+'2016 CER'!AO7+'2017 CER'!AO7+'2018 CER'!AO7+'2019 CER'!AO7+'2020 CER'!AO7+'2021 CER'!AO7</f>
        <v>16500</v>
      </c>
    </row>
    <row r="8" spans="1:41" ht="14.25" x14ac:dyDescent="0.15">
      <c r="A8" s="62" t="s">
        <v>16</v>
      </c>
      <c r="B8" s="57">
        <f t="shared" si="1"/>
        <v>91711066</v>
      </c>
      <c r="C8" s="58">
        <f>'2007 CER'!C8+'2008 CER'!C8+'2009 CER'!C8+'2010 CER'!C8+'2011 CER'!C8+'2012 CER'!C8+'2013 CER'!C8+'2014 CER'!C8+'2015 CER'!C8+'2016 CER'!C8+'2017 CER'!C8+'2018 CER'!C8</f>
        <v>0</v>
      </c>
      <c r="D8" s="58">
        <f>'2007 CER'!D8+'2008 CER'!D8+'2009 CER'!D8+'2010 CER'!D8+'2011 CER'!D8+'2012 CER'!D8+'2013 CER'!D8+'2014 CER'!D8+'2015 CER'!D8+'2016 CER'!D8+'2017 CER'!D8+'2018 CER'!D8+'2019 CER'!D8+'2020 CER'!D8+'2021 CER'!D8</f>
        <v>3683240</v>
      </c>
      <c r="E8" s="58">
        <f>'2007 CER'!E8+'2008 CER'!E8+'2009 CER'!E8+'2010 CER'!E8+'2011 CER'!E8+'2012 CER'!E8+'2013 CER'!E8+'2014 CER'!E8+'2015 CER'!E8+'2016 CER'!E8+'2017 CER'!E8+'2018 CER'!E8+'2019 CER'!E8+'2020 CER'!E8+'2021 CER'!E8</f>
        <v>211650</v>
      </c>
      <c r="F8" s="58">
        <f>'2007 CER'!F8+'2008 CER'!F8+'2009 CER'!F8+'2010 CER'!F8+'2011 CER'!F8+'2012 CER'!F8+'2013 CER'!F8+'2014 CER'!F8+'2015 CER'!F8+'2016 CER'!F8+'2017 CER'!F8+'2018 CER'!F8+'2019 CER'!F8+'2020 CER'!F8+'2021 CER'!F8</f>
        <v>699454</v>
      </c>
      <c r="G8" s="70">
        <f>'2007 CER'!G8+'2008 CER'!G8+'2009 CER'!G8+'2010 CER'!G8+'2011 CER'!G8+'2012 CER'!G8+'2013 CER'!G8+'2014 CER'!G8+'2015 CER'!G8+'2016 CER'!G8+'2017 CER'!G8+'2018 CER'!G8+'2019 CER'!G8+'2020 CER'!G8+'2021 CER'!G8</f>
        <v>0</v>
      </c>
      <c r="H8" s="58">
        <f>'2007 CER'!H8+'2008 CER'!H8+'2009 CER'!H8+'2010 CER'!H8+'2011 CER'!H8+'2012 CER'!H8+'2013 CER'!H8+'2014 CER'!H8+'2015 CER'!H8+'2016 CER'!H8+'2017 CER'!H8+'2018 CER'!H8+'2019 CER'!H8+'2020 CER'!H8+'2021 CER'!H8</f>
        <v>2338000</v>
      </c>
      <c r="I8" s="58">
        <f>'2007 CER'!I8+'2008 CER'!I8+'2009 CER'!I8+'2010 CER'!I8+'2011 CER'!I8+'2012 CER'!I8+'2013 CER'!I8+'2014 CER'!I8+'2015 CER'!I8+'2016 CER'!I8+'2017 CER'!I8+'2018 CER'!I8+'2019 CER'!I8+'2020 CER'!I8+'2021 CER'!I8</f>
        <v>8090107</v>
      </c>
      <c r="J8" s="58">
        <f>'2007 CER'!J8+'2008 CER'!J8+'2009 CER'!J8+'2010 CER'!J8+'2011 CER'!J8+'2012 CER'!J8+'2013 CER'!J8+'2014 CER'!J8+'2015 CER'!J8+'2016 CER'!J8+'2017 CER'!J8+'2018 CER'!J8+'2019 CER'!J8+'2020 CER'!J8+'2021 CER'!J8</f>
        <v>10075345</v>
      </c>
      <c r="K8" s="58">
        <f>'2007 CER'!K8+'2008 CER'!K8+'2009 CER'!K8+'2010 CER'!K8+'2011 CER'!K8+'2012 CER'!K8+'2013 CER'!K8+'2014 CER'!K8+'2015 CER'!K8+'2016 CER'!K8+'2017 CER'!K8+'2018 CER'!K8+'2019 CER'!K8+'2020 CER'!K8+'2021 CER'!K8</f>
        <v>0</v>
      </c>
      <c r="L8" s="58">
        <f>'2007 CER'!L8+'2008 CER'!L8+'2009 CER'!L8+'2010 CER'!L8+'2011 CER'!L8+'2012 CER'!L8+'2013 CER'!L8+'2014 CER'!L8+'2015 CER'!L8+'2016 CER'!L8+'2017 CER'!L8+'2018 CER'!L8+'2019 CER'!L8+'2020 CER'!L8+'2021 CER'!L8</f>
        <v>1847838</v>
      </c>
      <c r="M8" s="58">
        <f>'2007 CER'!M8+'2008 CER'!M8+'2009 CER'!M8+'2010 CER'!M8+'2011 CER'!M8+'2012 CER'!M8+'2013 CER'!M8+'2014 CER'!M8+'2015 CER'!M8+'2016 CER'!M8+'2017 CER'!M8+'2018 CER'!M8+'2019 CER'!M8+'2020 CER'!M8+'2021 CER'!M8</f>
        <v>2210501</v>
      </c>
      <c r="N8" s="58">
        <f>'2007 CER'!N8+'2008 CER'!N8+'2009 CER'!N8+'2010 CER'!N8+'2011 CER'!N8+'2012 CER'!N8+'2013 CER'!N8+'2014 CER'!N8+'2015 CER'!N8+'2016 CER'!N8+'2017 CER'!N8+'2018 CER'!N8+'2019 CER'!N8+'2020 CER'!N8+'2021 CER'!N8</f>
        <v>0</v>
      </c>
      <c r="O8" s="58">
        <f>'2007 CER'!O8+'2008 CER'!O8+'2009 CER'!O8+'2010 CER'!O8+'2011 CER'!O8+'2012 CER'!O8+'2013 CER'!O8+'2014 CER'!O8+'2015 CER'!O8+'2016 CER'!O8+'2017 CER'!O8+'2018 CER'!O8+'2019 CER'!O8+'2020 CER'!O8+'2021 CER'!O8</f>
        <v>10516622</v>
      </c>
      <c r="P8" s="58">
        <f>'2007 CER'!P8+'2008 CER'!P8+'2009 CER'!P8+'2010 CER'!P8+'2011 CER'!P8+'2012 CER'!P8+'2013 CER'!P8+'2014 CER'!P8+'2015 CER'!P8+'2016 CER'!P8+'2017 CER'!P8+'2018 CER'!P8+'2019 CER'!P8+'2020 CER'!P8+'2021 CER'!P8</f>
        <v>134000</v>
      </c>
      <c r="Q8" s="58">
        <f>'2007 CER'!Q8+'2008 CER'!Q8+'2009 CER'!Q8+'2010 CER'!Q8+'2011 CER'!Q8+'2012 CER'!Q8+'2013 CER'!Q8+'2014 CER'!Q8+'2015 CER'!Q8+'2016 CER'!Q8+'2017 CER'!Q8+'2018 CER'!Q8+'2019 CER'!Q8+'2020 CER'!Q8+'2021 CER'!Q8</f>
        <v>1406422</v>
      </c>
      <c r="R8" s="58">
        <f>'2007 CER'!R8+'2008 CER'!R8+'2009 CER'!R8+'2010 CER'!R8+'2011 CER'!R8+'2012 CER'!R8+'2013 CER'!R8+'2014 CER'!R8+'2015 CER'!R8+'2016 CER'!R8+'2017 CER'!R8+'2018 CER'!R8+'2019 CER'!R8+'2020 CER'!R8+'2021 CER'!R8</f>
        <v>415393</v>
      </c>
      <c r="S8" s="58">
        <f>'2007 CER'!S8+'2008 CER'!S8+'2009 CER'!S8+'2010 CER'!S8+'2011 CER'!S8+'2012 CER'!S8+'2013 CER'!S8+'2014 CER'!S8+'2015 CER'!S8+'2016 CER'!S8+'2017 CER'!S8+'2018 CER'!S8+'2019 CER'!S8+'2020 CER'!S8+'2021 CER'!S8</f>
        <v>24761728</v>
      </c>
      <c r="T8" s="58">
        <f>'2007 CER'!T8+'2008 CER'!T8+'2009 CER'!T8+'2010 CER'!T8+'2011 CER'!T8+'2012 CER'!T8+'2013 CER'!T8+'2014 CER'!T8+'2015 CER'!T8+'2016 CER'!T8+'2017 CER'!T8+'2018 CER'!T8+'2019 CER'!T8+'2020 CER'!T8+'2021 CER'!T8</f>
        <v>0</v>
      </c>
      <c r="U8" s="58">
        <f>'2007 CER'!U8+'2008 CER'!U8+'2009 CER'!U8+'2010 CER'!U8+'2011 CER'!U8+'2012 CER'!U8+'2013 CER'!U8+'2014 CER'!U8+'2015 CER'!U8+'2016 CER'!U8+'2017 CER'!U8+'2018 CER'!U8+'2019 CER'!U8+'2020 CER'!U8+'2021 CER'!U8</f>
        <v>530524</v>
      </c>
      <c r="V8" s="58">
        <f>'2007 CER'!V8+'2008 CER'!V8+'2009 CER'!V8+'2010 CER'!V8+'2011 CER'!V8+'2012 CER'!V8+'2013 CER'!V8+'2014 CER'!V8+'2015 CER'!V8+'2016 CER'!V8+'2017 CER'!V8+'2018 CER'!V8+'2019 CER'!V8+'2020 CER'!V8+'2021 CER'!V8</f>
        <v>0</v>
      </c>
      <c r="W8" s="58">
        <f>'2007 CER'!W8+'2008 CER'!W8+'2009 CER'!W8+'2010 CER'!W8+'2011 CER'!W8+'2012 CER'!W8+'2013 CER'!W8+'2014 CER'!W8+'2015 CER'!W8+'2016 CER'!W8+'2017 CER'!W8+'2018 CER'!W8+'2019 CER'!W8+'2020 CER'!W8+'2021 CER'!W8</f>
        <v>106658</v>
      </c>
      <c r="X8" s="58">
        <f>'2007 CER'!X8+'2008 CER'!X8+'2009 CER'!X8+'2010 CER'!X8+'2011 CER'!X8+'2012 CER'!X8+'2013 CER'!X8+'2014 CER'!X8+'2015 CER'!X8+'2016 CER'!X8+'2017 CER'!X8+'2018 CER'!X8+'2019 CER'!X8+'2020 CER'!X8+'2021 CER'!X8</f>
        <v>293000</v>
      </c>
      <c r="Y8" s="58">
        <f>'2007 CER'!Y8+'2008 CER'!Y8+'2009 CER'!Y8+'2010 CER'!Y8+'2011 CER'!Y8+'2012 CER'!Y8+'2013 CER'!Y8+'2014 CER'!Y8+'2015 CER'!Y8+'2016 CER'!Y8+'2017 CER'!Y8+'2018 CER'!Y8+'2019 CER'!Y8+'2020 CER'!Y8+'2021 CER'!Y8</f>
        <v>80012</v>
      </c>
      <c r="Z8" s="58">
        <f>'2007 CER'!Z8+'2008 CER'!Z8+'2009 CER'!Z8+'2010 CER'!Z8+'2011 CER'!Z8+'2012 CER'!Z8+'2013 CER'!Z8+'2014 CER'!Z8+'2015 CER'!Z8+'2016 CER'!Z8+'2017 CER'!Z8+'2018 CER'!Z8+'2019 CER'!Z8+'2020 CER'!Z8+'2021 CER'!Z8</f>
        <v>2281030</v>
      </c>
      <c r="AA8" s="58">
        <f>'2007 CER'!AA8+'2008 CER'!AA8+'2009 CER'!AA8+'2010 CER'!AA8+'2011 CER'!AA8+'2012 CER'!AA8+'2013 CER'!AA8+'2014 CER'!AA8+'2015 CER'!AA8+'2016 CER'!AA8+'2017 CER'!AA8+'2018 CER'!AA8+'2019 CER'!AA8+'2020 CER'!AA8+'2021 CER'!AA8</f>
        <v>1484129</v>
      </c>
      <c r="AB8" s="58">
        <f>'2007 CER'!AB8+'2008 CER'!AB8+'2009 CER'!AB8+'2010 CER'!AB8+'2011 CER'!AB8+'2012 CER'!AB8+'2013 CER'!AB8+'2014 CER'!AB8+'2015 CER'!AB8+'2016 CER'!AB8+'2017 CER'!AB8+'2018 CER'!AB8+'2019 CER'!AB8+'2020 CER'!AB8+'2021 CER'!AB8</f>
        <v>102647</v>
      </c>
      <c r="AC8" s="58">
        <f>'2007 CER'!AC8+'2008 CER'!AC8+'2009 CER'!AC8+'2010 CER'!AC8+'2011 CER'!AC8+'2012 CER'!AC8+'2013 CER'!AC8+'2014 CER'!AC8+'2015 CER'!AC8+'2016 CER'!AC8+'2017 CER'!AC8+'2018 CER'!AC8+'2019 CER'!AC8+'2020 CER'!AC8+'2021 CER'!AC8</f>
        <v>543104</v>
      </c>
      <c r="AD8" s="58">
        <f>'2007 CER'!AD8+'2008 CER'!AD8+'2009 CER'!AD8+'2010 CER'!AD8+'2011 CER'!AD8+'2012 CER'!AD8+'2013 CER'!AD8+'2014 CER'!AD8+'2015 CER'!AD8+'2016 CER'!AD8+'2017 CER'!AD8+'2018 CER'!AD8+'2019 CER'!AD8+'2020 CER'!AD8+'2021 CER'!AD8</f>
        <v>0</v>
      </c>
      <c r="AE8" s="58">
        <f>'2007 CER'!AE8+'2008 CER'!AE8+'2009 CER'!AE8+'2010 CER'!AE8+'2011 CER'!AE8+'2012 CER'!AE8+'2013 CER'!AE8+'2014 CER'!AE8+'2015 CER'!AE8+'2016 CER'!AE8+'2017 CER'!AE8+'2018 CER'!AE8+'2019 CER'!AE8+'2020 CER'!AE8+'2021 CER'!AE8</f>
        <v>0</v>
      </c>
      <c r="AF8" s="58">
        <f>'2007 CER'!AF8+'2008 CER'!AF8+'2009 CER'!AF8+'2010 CER'!AF8+'2011 CER'!AF8+'2012 CER'!AF8+'2013 CER'!AF8+'2014 CER'!AF8+'2015 CER'!AF8+'2016 CER'!AF8+'2017 CER'!AF8+'2018 CER'!AF8+'2019 CER'!AF8+'2020 CER'!AF8+'2021 CER'!AF8</f>
        <v>0</v>
      </c>
      <c r="AG8" s="58">
        <f>'2007 CER'!AG8+'2008 CER'!AG8+'2009 CER'!AG8+'2010 CER'!AG8+'2011 CER'!AG8+'2012 CER'!AG8+'2013 CER'!AG8+'2014 CER'!AG8+'2015 CER'!AG8+'2016 CER'!AG8+'2017 CER'!AG8+'2018 CER'!AG8+'2019 CER'!AG8+'2020 CER'!AG8+'2021 CER'!AG8</f>
        <v>0</v>
      </c>
      <c r="AH8" s="58">
        <f>'2007 CER'!AH8+'2008 CER'!AH8+'2009 CER'!AH8+'2010 CER'!AH8+'2011 CER'!AH8+'2012 CER'!AH8+'2013 CER'!AH8+'2014 CER'!AH8+'2015 CER'!AH8+'2016 CER'!AH8+'2017 CER'!AH8+'2018 CER'!AH8+'2019 CER'!AH8+'2020 CER'!AH8+'2021 CER'!AH8</f>
        <v>0</v>
      </c>
      <c r="AI8" s="58">
        <f>'2007 CER'!AI8+'2008 CER'!AI8+'2009 CER'!AI8+'2010 CER'!AI8+'2011 CER'!AI8+'2012 CER'!AI8+'2013 CER'!AI8+'2014 CER'!AI8+'2015 CER'!AI8+'2016 CER'!AI8+'2017 CER'!AI8+'2018 CER'!AI8+'2019 CER'!AI8+'2020 CER'!AI8+'2021 CER'!AI8</f>
        <v>0</v>
      </c>
      <c r="AJ8" s="58">
        <f>'2007 CER'!AJ8+'2008 CER'!AJ8+'2009 CER'!AJ8+'2010 CER'!AJ8+'2011 CER'!AJ8+'2012 CER'!AJ8+'2013 CER'!AJ8+'2014 CER'!AJ8+'2015 CER'!AJ8+'2016 CER'!AJ8+'2017 CER'!AJ8+'2018 CER'!AJ8+'2019 CER'!AJ8+'2020 CER'!AJ8+'2021 CER'!AJ8</f>
        <v>100000</v>
      </c>
      <c r="AK8" s="58">
        <f>'2007 CER'!AK8+'2008 CER'!AK8+'2009 CER'!AK8+'2010 CER'!AK8+'2011 CER'!AK8+'2012 CER'!AK8+'2013 CER'!AK8+'2014 CER'!AK8+'2015 CER'!AK8+'2016 CER'!AK8+'2017 CER'!AK8+'2018 CER'!AK8+'2019 CER'!AK8+'2020 CER'!AK8+'2021 CER'!AK8</f>
        <v>120800</v>
      </c>
      <c r="AL8" s="58">
        <f>'2007 CER'!AL8+'2008 CER'!AL8+'2009 CER'!AL8+'2010 CER'!AL8+'2011 CER'!AL8+'2012 CER'!AL8+'2013 CER'!AL8+'2014 CER'!AL8+'2015 CER'!AL8+'2016 CER'!AL8+'2017 CER'!AL8+'2018 CER'!AL8+'2019 CER'!AL8+'2020 CER'!AL8+'2021 CER'!AL8</f>
        <v>0</v>
      </c>
      <c r="AM8" s="58">
        <f>'2007 CER'!AM8+'2008 CER'!AM8+'2009 CER'!AM8+'2010 CER'!AM8+'2011 CER'!AM8+'2012 CER'!AM8+'2013 CER'!AM8+'2014 CER'!AM8+'2015 CER'!AM8+'2016 CER'!AM8+'2017 CER'!AM8+'2018 CER'!AM8+'2019 CER'!AM8+'2020 CER'!AM8+'2021 CER'!AM8</f>
        <v>0</v>
      </c>
      <c r="AN8" s="58">
        <f>'2007 CER'!AN8+'2008 CER'!AN8+'2009 CER'!AN8+'2010 CER'!AN8+'2011 CER'!AN8+'2012 CER'!AN8+'2013 CER'!AN8+'2014 CER'!AN8+'2015 CER'!AN8+'2016 CER'!AN8+'2017 CER'!AN8+'2018 CER'!AN8+'2019 CER'!AN8+'2020 CER'!AN8+'2021 CER'!AN8</f>
        <v>1260845</v>
      </c>
      <c r="AO8" s="61">
        <f>'2007 CER'!AO8+'2008 CER'!AO8+'2009 CER'!AO8+'2010 CER'!AO8+'2011 CER'!AO8+'2012 CER'!AO8+'2013 CER'!AO8+'2014 CER'!AO8+'2015 CER'!AO8+'2016 CER'!AO8+'2017 CER'!AO8+'2018 CER'!AO8+'2019 CER'!AO8+'2020 CER'!AO8+'2021 CER'!AO8</f>
        <v>18418017</v>
      </c>
    </row>
    <row r="9" spans="1:41" ht="14.25" x14ac:dyDescent="0.15">
      <c r="A9" s="62" t="s">
        <v>10</v>
      </c>
      <c r="B9" s="57">
        <f t="shared" si="1"/>
        <v>8447288</v>
      </c>
      <c r="C9" s="58">
        <f>'2007 CER'!C9+'2008 CER'!C9+'2009 CER'!C9+'2010 CER'!C9+'2011 CER'!C9+'2012 CER'!C9+'2013 CER'!C9+'2014 CER'!C9+'2015 CER'!C9+'2016 CER'!C9+'2017 CER'!C9+'2018 CER'!C9</f>
        <v>0</v>
      </c>
      <c r="D9" s="58">
        <f>'2007 CER'!D9+'2008 CER'!D9+'2009 CER'!D9+'2010 CER'!D9+'2011 CER'!D9+'2012 CER'!D9+'2013 CER'!D9+'2014 CER'!D9+'2015 CER'!D9+'2016 CER'!D9+'2017 CER'!D9+'2018 CER'!D9+'2019 CER'!D9+'2020 CER'!D9+'2021 CER'!D9</f>
        <v>3157328</v>
      </c>
      <c r="E9" s="58">
        <f>'2007 CER'!E9+'2008 CER'!E9+'2009 CER'!E9+'2010 CER'!E9+'2011 CER'!E9+'2012 CER'!E9+'2013 CER'!E9+'2014 CER'!E9+'2015 CER'!E9+'2016 CER'!E9+'2017 CER'!E9+'2018 CER'!E9+'2019 CER'!E9+'2020 CER'!E9+'2021 CER'!E9</f>
        <v>91097</v>
      </c>
      <c r="F9" s="58">
        <f>'2007 CER'!F9+'2008 CER'!F9+'2009 CER'!F9+'2010 CER'!F9+'2011 CER'!F9+'2012 CER'!F9+'2013 CER'!F9+'2014 CER'!F9+'2015 CER'!F9+'2016 CER'!F9+'2017 CER'!F9+'2018 CER'!F9+'2019 CER'!F9+'2020 CER'!F9+'2021 CER'!F9</f>
        <v>26820</v>
      </c>
      <c r="G9" s="58">
        <f>'2007 CER'!G9+'2008 CER'!G9+'2009 CER'!G9+'2010 CER'!G9+'2011 CER'!G9+'2012 CER'!G9+'2013 CER'!G9+'2014 CER'!G9+'2015 CER'!G9+'2016 CER'!G9+'2017 CER'!G9+'2018 CER'!G9+'2019 CER'!G9+'2020 CER'!G9+'2021 CER'!G9</f>
        <v>213000</v>
      </c>
      <c r="H9" s="70">
        <f>'2007 CER'!H9+'2008 CER'!H9+'2009 CER'!H9+'2010 CER'!H9+'2011 CER'!H9+'2012 CER'!H9+'2013 CER'!H9+'2014 CER'!H9+'2015 CER'!H9+'2016 CER'!H9+'2017 CER'!H9+'2018 CER'!H9+'2019 CER'!H9+'2020 CER'!H9+'2021 CER'!H9</f>
        <v>0</v>
      </c>
      <c r="I9" s="58">
        <f>'2007 CER'!I9+'2008 CER'!I9+'2009 CER'!I9+'2010 CER'!I9+'2011 CER'!I9+'2012 CER'!I9+'2013 CER'!I9+'2014 CER'!I9+'2015 CER'!I9+'2016 CER'!I9+'2017 CER'!I9+'2018 CER'!I9+'2019 CER'!I9+'2020 CER'!I9+'2021 CER'!I9</f>
        <v>326120</v>
      </c>
      <c r="J9" s="58">
        <f>'2007 CER'!J9+'2008 CER'!J9+'2009 CER'!J9+'2010 CER'!J9+'2011 CER'!J9+'2012 CER'!J9+'2013 CER'!J9+'2014 CER'!J9+'2015 CER'!J9+'2016 CER'!J9+'2017 CER'!J9+'2018 CER'!J9+'2019 CER'!J9+'2020 CER'!J9+'2021 CER'!J9</f>
        <v>1928206</v>
      </c>
      <c r="K9" s="58">
        <f>'2007 CER'!K9+'2008 CER'!K9+'2009 CER'!K9+'2010 CER'!K9+'2011 CER'!K9+'2012 CER'!K9+'2013 CER'!K9+'2014 CER'!K9+'2015 CER'!K9+'2016 CER'!K9+'2017 CER'!K9+'2018 CER'!K9+'2019 CER'!K9+'2020 CER'!K9+'2021 CER'!K9</f>
        <v>0</v>
      </c>
      <c r="L9" s="58">
        <f>'2007 CER'!L9+'2008 CER'!L9+'2009 CER'!L9+'2010 CER'!L9+'2011 CER'!L9+'2012 CER'!L9+'2013 CER'!L9+'2014 CER'!L9+'2015 CER'!L9+'2016 CER'!L9+'2017 CER'!L9+'2018 CER'!L9+'2019 CER'!L9+'2020 CER'!L9+'2021 CER'!L9</f>
        <v>0</v>
      </c>
      <c r="M9" s="58">
        <f>'2007 CER'!M9+'2008 CER'!M9+'2009 CER'!M9+'2010 CER'!M9+'2011 CER'!M9+'2012 CER'!M9+'2013 CER'!M9+'2014 CER'!M9+'2015 CER'!M9+'2016 CER'!M9+'2017 CER'!M9+'2018 CER'!M9+'2019 CER'!M9+'2020 CER'!M9+'2021 CER'!M9</f>
        <v>17196</v>
      </c>
      <c r="N9" s="58">
        <f>'2007 CER'!N9+'2008 CER'!N9+'2009 CER'!N9+'2010 CER'!N9+'2011 CER'!N9+'2012 CER'!N9+'2013 CER'!N9+'2014 CER'!N9+'2015 CER'!N9+'2016 CER'!N9+'2017 CER'!N9+'2018 CER'!N9+'2019 CER'!N9+'2020 CER'!N9+'2021 CER'!N9</f>
        <v>0</v>
      </c>
      <c r="O9" s="58">
        <f>'2007 CER'!O9+'2008 CER'!O9+'2009 CER'!O9+'2010 CER'!O9+'2011 CER'!O9+'2012 CER'!O9+'2013 CER'!O9+'2014 CER'!O9+'2015 CER'!O9+'2016 CER'!O9+'2017 CER'!O9+'2018 CER'!O9+'2019 CER'!O9+'2020 CER'!O9+'2021 CER'!O9</f>
        <v>139668</v>
      </c>
      <c r="P9" s="58">
        <f>'2007 CER'!P9+'2008 CER'!P9+'2009 CER'!P9+'2010 CER'!P9+'2011 CER'!P9+'2012 CER'!P9+'2013 CER'!P9+'2014 CER'!P9+'2015 CER'!P9+'2016 CER'!P9+'2017 CER'!P9+'2018 CER'!P9+'2019 CER'!P9+'2020 CER'!P9+'2021 CER'!P9</f>
        <v>0</v>
      </c>
      <c r="Q9" s="58">
        <f>'2007 CER'!Q9+'2008 CER'!Q9+'2009 CER'!Q9+'2010 CER'!Q9+'2011 CER'!Q9+'2012 CER'!Q9+'2013 CER'!Q9+'2014 CER'!Q9+'2015 CER'!Q9+'2016 CER'!Q9+'2017 CER'!Q9+'2018 CER'!Q9+'2019 CER'!Q9+'2020 CER'!Q9+'2021 CER'!Q9</f>
        <v>81000</v>
      </c>
      <c r="R9" s="58">
        <f>'2007 CER'!R9+'2008 CER'!R9+'2009 CER'!R9+'2010 CER'!R9+'2011 CER'!R9+'2012 CER'!R9+'2013 CER'!R9+'2014 CER'!R9+'2015 CER'!R9+'2016 CER'!R9+'2017 CER'!R9+'2018 CER'!R9+'2019 CER'!R9+'2020 CER'!R9+'2021 CER'!R9</f>
        <v>519434</v>
      </c>
      <c r="S9" s="58">
        <f>'2007 CER'!S9+'2008 CER'!S9+'2009 CER'!S9+'2010 CER'!S9+'2011 CER'!S9+'2012 CER'!S9+'2013 CER'!S9+'2014 CER'!S9+'2015 CER'!S9+'2016 CER'!S9+'2017 CER'!S9+'2018 CER'!S9+'2019 CER'!S9+'2020 CER'!S9+'2021 CER'!S9</f>
        <v>1276800</v>
      </c>
      <c r="T9" s="58">
        <f>'2007 CER'!T9+'2008 CER'!T9+'2009 CER'!T9+'2010 CER'!T9+'2011 CER'!T9+'2012 CER'!T9+'2013 CER'!T9+'2014 CER'!T9+'2015 CER'!T9+'2016 CER'!T9+'2017 CER'!T9+'2018 CER'!T9+'2019 CER'!T9+'2020 CER'!T9+'2021 CER'!T9</f>
        <v>0</v>
      </c>
      <c r="U9" s="58">
        <f>'2007 CER'!U9+'2008 CER'!U9+'2009 CER'!U9+'2010 CER'!U9+'2011 CER'!U9+'2012 CER'!U9+'2013 CER'!U9+'2014 CER'!U9+'2015 CER'!U9+'2016 CER'!U9+'2017 CER'!U9+'2018 CER'!U9+'2019 CER'!U9+'2020 CER'!U9+'2021 CER'!U9</f>
        <v>0</v>
      </c>
      <c r="V9" s="58">
        <f>'2007 CER'!V9+'2008 CER'!V9+'2009 CER'!V9+'2010 CER'!V9+'2011 CER'!V9+'2012 CER'!V9+'2013 CER'!V9+'2014 CER'!V9+'2015 CER'!V9+'2016 CER'!V9+'2017 CER'!V9+'2018 CER'!V9+'2019 CER'!V9+'2020 CER'!V9+'2021 CER'!V9</f>
        <v>15598</v>
      </c>
      <c r="W9" s="58">
        <f>'2007 CER'!W9+'2008 CER'!W9+'2009 CER'!W9+'2010 CER'!W9+'2011 CER'!W9+'2012 CER'!W9+'2013 CER'!W9+'2014 CER'!W9+'2015 CER'!W9+'2016 CER'!W9+'2017 CER'!W9+'2018 CER'!W9+'2019 CER'!W9+'2020 CER'!W9+'2021 CER'!W9</f>
        <v>0</v>
      </c>
      <c r="X9" s="58">
        <f>'2007 CER'!X9+'2008 CER'!X9+'2009 CER'!X9+'2010 CER'!X9+'2011 CER'!X9+'2012 CER'!X9+'2013 CER'!X9+'2014 CER'!X9+'2015 CER'!X9+'2016 CER'!X9+'2017 CER'!X9+'2018 CER'!X9+'2019 CER'!X9+'2020 CER'!X9+'2021 CER'!X9</f>
        <v>168814</v>
      </c>
      <c r="Y9" s="58">
        <f>'2007 CER'!Y9+'2008 CER'!Y9+'2009 CER'!Y9+'2010 CER'!Y9+'2011 CER'!Y9+'2012 CER'!Y9+'2013 CER'!Y9+'2014 CER'!Y9+'2015 CER'!Y9+'2016 CER'!Y9+'2017 CER'!Y9+'2018 CER'!Y9+'2019 CER'!Y9+'2020 CER'!Y9+'2021 CER'!Y9</f>
        <v>262000</v>
      </c>
      <c r="Z9" s="58">
        <f>'2007 CER'!Z9+'2008 CER'!Z9+'2009 CER'!Z9+'2010 CER'!Z9+'2011 CER'!Z9+'2012 CER'!Z9+'2013 CER'!Z9+'2014 CER'!Z9+'2015 CER'!Z9+'2016 CER'!Z9+'2017 CER'!Z9+'2018 CER'!Z9+'2019 CER'!Z9+'2020 CER'!Z9+'2021 CER'!Z9</f>
        <v>82551</v>
      </c>
      <c r="AA9" s="58">
        <f>'2007 CER'!AA9+'2008 CER'!AA9+'2009 CER'!AA9+'2010 CER'!AA9+'2011 CER'!AA9+'2012 CER'!AA9+'2013 CER'!AA9+'2014 CER'!AA9+'2015 CER'!AA9+'2016 CER'!AA9+'2017 CER'!AA9+'2018 CER'!AA9+'2019 CER'!AA9+'2020 CER'!AA9+'2021 CER'!AA9</f>
        <v>0</v>
      </c>
      <c r="AB9" s="58">
        <f>'2007 CER'!AB9+'2008 CER'!AB9+'2009 CER'!AB9+'2010 CER'!AB9+'2011 CER'!AB9+'2012 CER'!AB9+'2013 CER'!AB9+'2014 CER'!AB9+'2015 CER'!AB9+'2016 CER'!AB9+'2017 CER'!AB9+'2018 CER'!AB9+'2019 CER'!AB9+'2020 CER'!AB9+'2021 CER'!AB9</f>
        <v>3080</v>
      </c>
      <c r="AC9" s="58">
        <f>'2007 CER'!AC9+'2008 CER'!AC9+'2009 CER'!AC9+'2010 CER'!AC9+'2011 CER'!AC9+'2012 CER'!AC9+'2013 CER'!AC9+'2014 CER'!AC9+'2015 CER'!AC9+'2016 CER'!AC9+'2017 CER'!AC9+'2018 CER'!AC9+'2019 CER'!AC9+'2020 CER'!AC9+'2021 CER'!AC9</f>
        <v>0</v>
      </c>
      <c r="AD9" s="58">
        <f>'2007 CER'!AD9+'2008 CER'!AD9+'2009 CER'!AD9+'2010 CER'!AD9+'2011 CER'!AD9+'2012 CER'!AD9+'2013 CER'!AD9+'2014 CER'!AD9+'2015 CER'!AD9+'2016 CER'!AD9+'2017 CER'!AD9+'2018 CER'!AD9+'2019 CER'!AD9+'2020 CER'!AD9+'2021 CER'!AD9</f>
        <v>0</v>
      </c>
      <c r="AE9" s="58">
        <f>'2007 CER'!AE9+'2008 CER'!AE9+'2009 CER'!AE9+'2010 CER'!AE9+'2011 CER'!AE9+'2012 CER'!AE9+'2013 CER'!AE9+'2014 CER'!AE9+'2015 CER'!AE9+'2016 CER'!AE9+'2017 CER'!AE9+'2018 CER'!AE9+'2019 CER'!AE9+'2020 CER'!AE9+'2021 CER'!AE9</f>
        <v>0</v>
      </c>
      <c r="AF9" s="58">
        <f>'2007 CER'!AF9+'2008 CER'!AF9+'2009 CER'!AF9+'2010 CER'!AF9+'2011 CER'!AF9+'2012 CER'!AF9+'2013 CER'!AF9+'2014 CER'!AF9+'2015 CER'!AF9+'2016 CER'!AF9+'2017 CER'!AF9+'2018 CER'!AF9+'2019 CER'!AF9+'2020 CER'!AF9+'2021 CER'!AF9</f>
        <v>0</v>
      </c>
      <c r="AG9" s="58">
        <f>'2007 CER'!AG9+'2008 CER'!AG9+'2009 CER'!AG9+'2010 CER'!AG9+'2011 CER'!AG9+'2012 CER'!AG9+'2013 CER'!AG9+'2014 CER'!AG9+'2015 CER'!AG9+'2016 CER'!AG9+'2017 CER'!AG9+'2018 CER'!AG9+'2019 CER'!AG9+'2020 CER'!AG9+'2021 CER'!AG9</f>
        <v>0</v>
      </c>
      <c r="AH9" s="58">
        <f>'2007 CER'!AH9+'2008 CER'!AH9+'2009 CER'!AH9+'2010 CER'!AH9+'2011 CER'!AH9+'2012 CER'!AH9+'2013 CER'!AH9+'2014 CER'!AH9+'2015 CER'!AH9+'2016 CER'!AH9+'2017 CER'!AH9+'2018 CER'!AH9+'2019 CER'!AH9+'2020 CER'!AH9+'2021 CER'!AH9</f>
        <v>0</v>
      </c>
      <c r="AI9" s="58">
        <f>'2007 CER'!AI9+'2008 CER'!AI9+'2009 CER'!AI9+'2010 CER'!AI9+'2011 CER'!AI9+'2012 CER'!AI9+'2013 CER'!AI9+'2014 CER'!AI9+'2015 CER'!AI9+'2016 CER'!AI9+'2017 CER'!AI9+'2018 CER'!AI9+'2019 CER'!AI9+'2020 CER'!AI9+'2021 CER'!AI9</f>
        <v>0</v>
      </c>
      <c r="AJ9" s="58">
        <f>'2007 CER'!AJ9+'2008 CER'!AJ9+'2009 CER'!AJ9+'2010 CER'!AJ9+'2011 CER'!AJ9+'2012 CER'!AJ9+'2013 CER'!AJ9+'2014 CER'!AJ9+'2015 CER'!AJ9+'2016 CER'!AJ9+'2017 CER'!AJ9+'2018 CER'!AJ9+'2019 CER'!AJ9+'2020 CER'!AJ9+'2021 CER'!AJ9</f>
        <v>0</v>
      </c>
      <c r="AK9" s="58">
        <f>'2007 CER'!AK9+'2008 CER'!AK9+'2009 CER'!AK9+'2010 CER'!AK9+'2011 CER'!AK9+'2012 CER'!AK9+'2013 CER'!AK9+'2014 CER'!AK9+'2015 CER'!AK9+'2016 CER'!AK9+'2017 CER'!AK9+'2018 CER'!AK9+'2019 CER'!AK9+'2020 CER'!AK9+'2021 CER'!AK9</f>
        <v>0</v>
      </c>
      <c r="AL9" s="58">
        <f>'2007 CER'!AL9+'2008 CER'!AL9+'2009 CER'!AL9+'2010 CER'!AL9+'2011 CER'!AL9+'2012 CER'!AL9+'2013 CER'!AL9+'2014 CER'!AL9+'2015 CER'!AL9+'2016 CER'!AL9+'2017 CER'!AL9+'2018 CER'!AL9+'2019 CER'!AL9+'2020 CER'!AL9+'2021 CER'!AL9</f>
        <v>0</v>
      </c>
      <c r="AM9" s="58">
        <f>'2007 CER'!AM9+'2008 CER'!AM9+'2009 CER'!AM9+'2010 CER'!AM9+'2011 CER'!AM9+'2012 CER'!AM9+'2013 CER'!AM9+'2014 CER'!AM9+'2015 CER'!AM9+'2016 CER'!AM9+'2017 CER'!AM9+'2018 CER'!AM9+'2019 CER'!AM9+'2020 CER'!AM9+'2021 CER'!AM9</f>
        <v>0</v>
      </c>
      <c r="AN9" s="58">
        <f>'2007 CER'!AN9+'2008 CER'!AN9+'2009 CER'!AN9+'2010 CER'!AN9+'2011 CER'!AN9+'2012 CER'!AN9+'2013 CER'!AN9+'2014 CER'!AN9+'2015 CER'!AN9+'2016 CER'!AN9+'2017 CER'!AN9+'2018 CER'!AN9+'2019 CER'!AN9+'2020 CER'!AN9+'2021 CER'!AN9</f>
        <v>121500</v>
      </c>
      <c r="AO9" s="61">
        <f>'2007 CER'!AO9+'2008 CER'!AO9+'2009 CER'!AO9+'2010 CER'!AO9+'2011 CER'!AO9+'2012 CER'!AO9+'2013 CER'!AO9+'2014 CER'!AO9+'2015 CER'!AO9+'2016 CER'!AO9+'2017 CER'!AO9+'2018 CER'!AO9+'2019 CER'!AO9+'2020 CER'!AO9+'2021 CER'!AO9</f>
        <v>17076</v>
      </c>
    </row>
    <row r="10" spans="1:41" ht="14.25" x14ac:dyDescent="0.15">
      <c r="A10" s="62" t="s">
        <v>11</v>
      </c>
      <c r="B10" s="57">
        <f t="shared" si="1"/>
        <v>340168387</v>
      </c>
      <c r="C10" s="58">
        <f>'2007 CER'!C10+'2008 CER'!C10+'2009 CER'!C10+'2010 CER'!C10+'2011 CER'!C10+'2012 CER'!C10+'2013 CER'!C10+'2014 CER'!C10+'2015 CER'!C10+'2016 CER'!C10+'2017 CER'!C10+'2018 CER'!C10</f>
        <v>0</v>
      </c>
      <c r="D10" s="58">
        <f>'2007 CER'!D10+'2008 CER'!D10+'2009 CER'!D10+'2010 CER'!D10+'2011 CER'!D10+'2012 CER'!D10+'2013 CER'!D10+'2014 CER'!D10+'2015 CER'!D10+'2016 CER'!D10+'2017 CER'!D10+'2018 CER'!D10+'2019 CER'!D10+'2020 CER'!D10+'2021 CER'!D10</f>
        <v>47052385</v>
      </c>
      <c r="E10" s="58">
        <f>'2007 CER'!E10+'2008 CER'!E10+'2009 CER'!E10+'2010 CER'!E10+'2011 CER'!E10+'2012 CER'!E10+'2013 CER'!E10+'2014 CER'!E10+'2015 CER'!E10+'2016 CER'!E10+'2017 CER'!E10+'2018 CER'!E10+'2019 CER'!E10+'2020 CER'!E10+'2021 CER'!E10</f>
        <v>1247292</v>
      </c>
      <c r="F10" s="58">
        <f>'2007 CER'!F10+'2008 CER'!F10+'2009 CER'!F10+'2010 CER'!F10+'2011 CER'!F10+'2012 CER'!F10+'2013 CER'!F10+'2014 CER'!F10+'2015 CER'!F10+'2016 CER'!F10+'2017 CER'!F10+'2018 CER'!F10+'2019 CER'!F10+'2020 CER'!F10+'2021 CER'!F10</f>
        <v>6320864</v>
      </c>
      <c r="G10" s="58">
        <f>'2007 CER'!G10+'2008 CER'!G10+'2009 CER'!G10+'2010 CER'!G10+'2011 CER'!G10+'2012 CER'!G10+'2013 CER'!G10+'2014 CER'!G10+'2015 CER'!G10+'2016 CER'!G10+'2017 CER'!G10+'2018 CER'!G10+'2019 CER'!G10+'2020 CER'!G10+'2021 CER'!G10</f>
        <v>2123304</v>
      </c>
      <c r="H10" s="58">
        <f>'2007 CER'!H10+'2008 CER'!H10+'2009 CER'!H10+'2010 CER'!H10+'2011 CER'!H10+'2012 CER'!H10+'2013 CER'!H10+'2014 CER'!H10+'2015 CER'!H10+'2016 CER'!H10+'2017 CER'!H10+'2018 CER'!H10+'2019 CER'!H10+'2020 CER'!H10+'2021 CER'!H10</f>
        <v>188112</v>
      </c>
      <c r="I10" s="70">
        <f>'2007 CER'!I10+'2008 CER'!I10+'2009 CER'!I10+'2010 CER'!I10+'2011 CER'!I10+'2012 CER'!I10+'2013 CER'!I10+'2014 CER'!I10+'2015 CER'!I10+'2016 CER'!I10+'2017 CER'!I10+'2018 CER'!I10+'2019 CER'!I10+'2020 CER'!I10+'2021 CER'!I10</f>
        <v>0</v>
      </c>
      <c r="J10" s="58">
        <f>'2007 CER'!J10+'2008 CER'!J10+'2009 CER'!J10+'2010 CER'!J10+'2011 CER'!J10+'2012 CER'!J10+'2013 CER'!J10+'2014 CER'!J10+'2015 CER'!J10+'2016 CER'!J10+'2017 CER'!J10+'2018 CER'!J10+'2019 CER'!J10+'2020 CER'!J10+'2021 CER'!J10</f>
        <v>27187475</v>
      </c>
      <c r="K10" s="58">
        <f>'2007 CER'!K10+'2008 CER'!K10+'2009 CER'!K10+'2010 CER'!K10+'2011 CER'!K10+'2012 CER'!K10+'2013 CER'!K10+'2014 CER'!K10+'2015 CER'!K10+'2016 CER'!K10+'2017 CER'!K10+'2018 CER'!K10+'2019 CER'!K10+'2020 CER'!K10+'2021 CER'!K10</f>
        <v>2404408</v>
      </c>
      <c r="L10" s="58">
        <f>'2007 CER'!L10+'2008 CER'!L10+'2009 CER'!L10+'2010 CER'!L10+'2011 CER'!L10+'2012 CER'!L10+'2013 CER'!L10+'2014 CER'!L10+'2015 CER'!L10+'2016 CER'!L10+'2017 CER'!L10+'2018 CER'!L10+'2019 CER'!L10+'2020 CER'!L10+'2021 CER'!L10</f>
        <v>2854399</v>
      </c>
      <c r="M10" s="58">
        <f>'2007 CER'!M10+'2008 CER'!M10+'2009 CER'!M10+'2010 CER'!M10+'2011 CER'!M10+'2012 CER'!M10+'2013 CER'!M10+'2014 CER'!M10+'2015 CER'!M10+'2016 CER'!M10+'2017 CER'!M10+'2018 CER'!M10+'2019 CER'!M10+'2020 CER'!M10+'2021 CER'!M10</f>
        <v>6710560</v>
      </c>
      <c r="N10" s="58">
        <f>'2007 CER'!N10+'2008 CER'!N10+'2009 CER'!N10+'2010 CER'!N10+'2011 CER'!N10+'2012 CER'!N10+'2013 CER'!N10+'2014 CER'!N10+'2015 CER'!N10+'2016 CER'!N10+'2017 CER'!N10+'2018 CER'!N10+'2019 CER'!N10+'2020 CER'!N10+'2021 CER'!N10</f>
        <v>149638</v>
      </c>
      <c r="O10" s="58">
        <f>'2007 CER'!O10+'2008 CER'!O10+'2009 CER'!O10+'2010 CER'!O10+'2011 CER'!O10+'2012 CER'!O10+'2013 CER'!O10+'2014 CER'!O10+'2015 CER'!O10+'2016 CER'!O10+'2017 CER'!O10+'2018 CER'!O10+'2019 CER'!O10+'2020 CER'!O10+'2021 CER'!O10</f>
        <v>17987427</v>
      </c>
      <c r="P10" s="58">
        <f>'2007 CER'!P10+'2008 CER'!P10+'2009 CER'!P10+'2010 CER'!P10+'2011 CER'!P10+'2012 CER'!P10+'2013 CER'!P10+'2014 CER'!P10+'2015 CER'!P10+'2016 CER'!P10+'2017 CER'!P10+'2018 CER'!P10+'2019 CER'!P10+'2020 CER'!P10+'2021 CER'!P10</f>
        <v>1551384</v>
      </c>
      <c r="Q10" s="58">
        <f>'2007 CER'!Q10+'2008 CER'!Q10+'2009 CER'!Q10+'2010 CER'!Q10+'2011 CER'!Q10+'2012 CER'!Q10+'2013 CER'!Q10+'2014 CER'!Q10+'2015 CER'!Q10+'2016 CER'!Q10+'2017 CER'!Q10+'2018 CER'!Q10+'2019 CER'!Q10+'2020 CER'!Q10+'2021 CER'!Q10</f>
        <v>23852477</v>
      </c>
      <c r="R10" s="58">
        <f>'2007 CER'!R10+'2008 CER'!R10+'2009 CER'!R10+'2010 CER'!R10+'2011 CER'!R10+'2012 CER'!R10+'2013 CER'!R10+'2014 CER'!R10+'2015 CER'!R10+'2016 CER'!R10+'2017 CER'!R10+'2018 CER'!R10+'2019 CER'!R10+'2020 CER'!R10+'2021 CER'!R10</f>
        <v>29235</v>
      </c>
      <c r="S10" s="58">
        <f>'2007 CER'!S10+'2008 CER'!S10+'2009 CER'!S10+'2010 CER'!S10+'2011 CER'!S10+'2012 CER'!S10+'2013 CER'!S10+'2014 CER'!S10+'2015 CER'!S10+'2016 CER'!S10+'2017 CER'!S10+'2018 CER'!S10+'2019 CER'!S10+'2020 CER'!S10+'2021 CER'!S10</f>
        <v>108019899</v>
      </c>
      <c r="T10" s="58">
        <f>'2007 CER'!T10+'2008 CER'!T10+'2009 CER'!T10+'2010 CER'!T10+'2011 CER'!T10+'2012 CER'!T10+'2013 CER'!T10+'2014 CER'!T10+'2015 CER'!T10+'2016 CER'!T10+'2017 CER'!T10+'2018 CER'!T10+'2019 CER'!T10+'2020 CER'!T10+'2021 CER'!T10</f>
        <v>1427436</v>
      </c>
      <c r="U10" s="58">
        <f>'2007 CER'!U10+'2008 CER'!U10+'2009 CER'!U10+'2010 CER'!U10+'2011 CER'!U10+'2012 CER'!U10+'2013 CER'!U10+'2014 CER'!U10+'2015 CER'!U10+'2016 CER'!U10+'2017 CER'!U10+'2018 CER'!U10+'2019 CER'!U10+'2020 CER'!U10+'2021 CER'!U10</f>
        <v>12965142</v>
      </c>
      <c r="V10" s="58">
        <f>'2007 CER'!V10+'2008 CER'!V10+'2009 CER'!V10+'2010 CER'!V10+'2011 CER'!V10+'2012 CER'!V10+'2013 CER'!V10+'2014 CER'!V10+'2015 CER'!V10+'2016 CER'!V10+'2017 CER'!V10+'2018 CER'!V10+'2019 CER'!V10+'2020 CER'!V10+'2021 CER'!V10</f>
        <v>0</v>
      </c>
      <c r="W10" s="58">
        <f>'2007 CER'!W10+'2008 CER'!W10+'2009 CER'!W10+'2010 CER'!W10+'2011 CER'!W10+'2012 CER'!W10+'2013 CER'!W10+'2014 CER'!W10+'2015 CER'!W10+'2016 CER'!W10+'2017 CER'!W10+'2018 CER'!W10+'2019 CER'!W10+'2020 CER'!W10+'2021 CER'!W10</f>
        <v>277469</v>
      </c>
      <c r="X10" s="58">
        <f>'2007 CER'!X10+'2008 CER'!X10+'2009 CER'!X10+'2010 CER'!X10+'2011 CER'!X10+'2012 CER'!X10+'2013 CER'!X10+'2014 CER'!X10+'2015 CER'!X10+'2016 CER'!X10+'2017 CER'!X10+'2018 CER'!X10+'2019 CER'!X10+'2020 CER'!X10+'2021 CER'!X10</f>
        <v>10000</v>
      </c>
      <c r="Y10" s="58">
        <f>'2007 CER'!Y10+'2008 CER'!Y10+'2009 CER'!Y10+'2010 CER'!Y10+'2011 CER'!Y10+'2012 CER'!Y10+'2013 CER'!Y10+'2014 CER'!Y10+'2015 CER'!Y10+'2016 CER'!Y10+'2017 CER'!Y10+'2018 CER'!Y10+'2019 CER'!Y10+'2020 CER'!Y10+'2021 CER'!Y10</f>
        <v>2038572</v>
      </c>
      <c r="Z10" s="58">
        <f>'2007 CER'!Z10+'2008 CER'!Z10+'2009 CER'!Z10+'2010 CER'!Z10+'2011 CER'!Z10+'2012 CER'!Z10+'2013 CER'!Z10+'2014 CER'!Z10+'2015 CER'!Z10+'2016 CER'!Z10+'2017 CER'!Z10+'2018 CER'!Z10+'2019 CER'!Z10+'2020 CER'!Z10+'2021 CER'!Z10</f>
        <v>28629828</v>
      </c>
      <c r="AA10" s="58">
        <f>'2007 CER'!AA10+'2008 CER'!AA10+'2009 CER'!AA10+'2010 CER'!AA10+'2011 CER'!AA10+'2012 CER'!AA10+'2013 CER'!AA10+'2014 CER'!AA10+'2015 CER'!AA10+'2016 CER'!AA10+'2017 CER'!AA10+'2018 CER'!AA10+'2019 CER'!AA10+'2020 CER'!AA10+'2021 CER'!AA10</f>
        <v>1924578</v>
      </c>
      <c r="AB10" s="58">
        <f>'2007 CER'!AB10+'2008 CER'!AB10+'2009 CER'!AB10+'2010 CER'!AB10+'2011 CER'!AB10+'2012 CER'!AB10+'2013 CER'!AB10+'2014 CER'!AB10+'2015 CER'!AB10+'2016 CER'!AB10+'2017 CER'!AB10+'2018 CER'!AB10+'2019 CER'!AB10+'2020 CER'!AB10+'2021 CER'!AB10</f>
        <v>2019620</v>
      </c>
      <c r="AC10" s="58">
        <f>'2007 CER'!AC10+'2008 CER'!AC10+'2009 CER'!AC10+'2010 CER'!AC10+'2011 CER'!AC10+'2012 CER'!AC10+'2013 CER'!AC10+'2014 CER'!AC10+'2015 CER'!AC10+'2016 CER'!AC10+'2017 CER'!AC10+'2018 CER'!AC10+'2019 CER'!AC10+'2020 CER'!AC10+'2021 CER'!AC10</f>
        <v>768193</v>
      </c>
      <c r="AD10" s="58">
        <f>'2007 CER'!AD10+'2008 CER'!AD10+'2009 CER'!AD10+'2010 CER'!AD10+'2011 CER'!AD10+'2012 CER'!AD10+'2013 CER'!AD10+'2014 CER'!AD10+'2015 CER'!AD10+'2016 CER'!AD10+'2017 CER'!AD10+'2018 CER'!AD10+'2019 CER'!AD10+'2020 CER'!AD10+'2021 CER'!AD10</f>
        <v>0</v>
      </c>
      <c r="AE10" s="58">
        <f>'2007 CER'!AE10+'2008 CER'!AE10+'2009 CER'!AE10+'2010 CER'!AE10+'2011 CER'!AE10+'2012 CER'!AE10+'2013 CER'!AE10+'2014 CER'!AE10+'2015 CER'!AE10+'2016 CER'!AE10+'2017 CER'!AE10+'2018 CER'!AE10+'2019 CER'!AE10+'2020 CER'!AE10+'2021 CER'!AE10</f>
        <v>0</v>
      </c>
      <c r="AF10" s="58">
        <f>'2007 CER'!AF10+'2008 CER'!AF10+'2009 CER'!AF10+'2010 CER'!AF10+'2011 CER'!AF10+'2012 CER'!AF10+'2013 CER'!AF10+'2014 CER'!AF10+'2015 CER'!AF10+'2016 CER'!AF10+'2017 CER'!AF10+'2018 CER'!AF10+'2019 CER'!AF10+'2020 CER'!AF10+'2021 CER'!AF10</f>
        <v>0</v>
      </c>
      <c r="AG10" s="58">
        <f>'2007 CER'!AG10+'2008 CER'!AG10+'2009 CER'!AG10+'2010 CER'!AG10+'2011 CER'!AG10+'2012 CER'!AG10+'2013 CER'!AG10+'2014 CER'!AG10+'2015 CER'!AG10+'2016 CER'!AG10+'2017 CER'!AG10+'2018 CER'!AG10+'2019 CER'!AG10+'2020 CER'!AG10+'2021 CER'!AG10</f>
        <v>1000079</v>
      </c>
      <c r="AH10" s="58">
        <f>'2007 CER'!AH10+'2008 CER'!AH10+'2009 CER'!AH10+'2010 CER'!AH10+'2011 CER'!AH10+'2012 CER'!AH10+'2013 CER'!AH10+'2014 CER'!AH10+'2015 CER'!AH10+'2016 CER'!AH10+'2017 CER'!AH10+'2018 CER'!AH10+'2019 CER'!AH10+'2020 CER'!AH10+'2021 CER'!AH10</f>
        <v>0</v>
      </c>
      <c r="AI10" s="58">
        <f>'2007 CER'!AI10+'2008 CER'!AI10+'2009 CER'!AI10+'2010 CER'!AI10+'2011 CER'!AI10+'2012 CER'!AI10+'2013 CER'!AI10+'2014 CER'!AI10+'2015 CER'!AI10+'2016 CER'!AI10+'2017 CER'!AI10+'2018 CER'!AI10+'2019 CER'!AI10+'2020 CER'!AI10+'2021 CER'!AI10</f>
        <v>0</v>
      </c>
      <c r="AJ10" s="58">
        <f>'2007 CER'!AJ10+'2008 CER'!AJ10+'2009 CER'!AJ10+'2010 CER'!AJ10+'2011 CER'!AJ10+'2012 CER'!AJ10+'2013 CER'!AJ10+'2014 CER'!AJ10+'2015 CER'!AJ10+'2016 CER'!AJ10+'2017 CER'!AJ10+'2018 CER'!AJ10+'2019 CER'!AJ10+'2020 CER'!AJ10+'2021 CER'!AJ10</f>
        <v>8839691</v>
      </c>
      <c r="AK10" s="58">
        <f>'2007 CER'!AK10+'2008 CER'!AK10+'2009 CER'!AK10+'2010 CER'!AK10+'2011 CER'!AK10+'2012 CER'!AK10+'2013 CER'!AK10+'2014 CER'!AK10+'2015 CER'!AK10+'2016 CER'!AK10+'2017 CER'!AK10+'2018 CER'!AK10+'2019 CER'!AK10+'2020 CER'!AK10+'2021 CER'!AK10</f>
        <v>98500</v>
      </c>
      <c r="AL10" s="58">
        <f>'2007 CER'!AL10+'2008 CER'!AL10+'2009 CER'!AL10+'2010 CER'!AL10+'2011 CER'!AL10+'2012 CER'!AL10+'2013 CER'!AL10+'2014 CER'!AL10+'2015 CER'!AL10+'2016 CER'!AL10+'2017 CER'!AL10+'2018 CER'!AL10+'2019 CER'!AL10+'2020 CER'!AL10+'2021 CER'!AL10</f>
        <v>0</v>
      </c>
      <c r="AM10" s="58">
        <f>'2007 CER'!AM10+'2008 CER'!AM10+'2009 CER'!AM10+'2010 CER'!AM10+'2011 CER'!AM10+'2012 CER'!AM10+'2013 CER'!AM10+'2014 CER'!AM10+'2015 CER'!AM10+'2016 CER'!AM10+'2017 CER'!AM10+'2018 CER'!AM10+'2019 CER'!AM10+'2020 CER'!AM10+'2021 CER'!AM10</f>
        <v>581461</v>
      </c>
      <c r="AN10" s="58">
        <f>'2007 CER'!AN10+'2008 CER'!AN10+'2009 CER'!AN10+'2010 CER'!AN10+'2011 CER'!AN10+'2012 CER'!AN10+'2013 CER'!AN10+'2014 CER'!AN10+'2015 CER'!AN10+'2016 CER'!AN10+'2017 CER'!AN10+'2018 CER'!AN10+'2019 CER'!AN10+'2020 CER'!AN10+'2021 CER'!AN10</f>
        <v>155116</v>
      </c>
      <c r="AO10" s="61">
        <f>'2007 CER'!AO10+'2008 CER'!AO10+'2009 CER'!AO10+'2010 CER'!AO10+'2011 CER'!AO10+'2012 CER'!AO10+'2013 CER'!AO10+'2014 CER'!AO10+'2015 CER'!AO10+'2016 CER'!AO10+'2017 CER'!AO10+'2018 CER'!AO10+'2019 CER'!AO10+'2020 CER'!AO10+'2021 CER'!AO10</f>
        <v>31753843</v>
      </c>
    </row>
    <row r="11" spans="1:41" ht="14.25" x14ac:dyDescent="0.15">
      <c r="A11" s="62" t="s">
        <v>17</v>
      </c>
      <c r="B11" s="57">
        <f t="shared" si="1"/>
        <v>266928583</v>
      </c>
      <c r="C11" s="58">
        <f>'2007 CER'!C11+'2008 CER'!C11+'2009 CER'!C11+'2010 CER'!C11+'2011 CER'!C11+'2012 CER'!C11+'2013 CER'!C11+'2014 CER'!C11+'2015 CER'!C11+'2016 CER'!C11+'2017 CER'!C11+'2018 CER'!C11</f>
        <v>0</v>
      </c>
      <c r="D11" s="58">
        <f>'2007 CER'!D11+'2008 CER'!D11+'2009 CER'!D11+'2010 CER'!D11+'2011 CER'!D11+'2012 CER'!D11+'2013 CER'!D11+'2014 CER'!D11+'2015 CER'!D11+'2016 CER'!D11+'2017 CER'!D11+'2018 CER'!D11+'2019 CER'!D11+'2020 CER'!D11+'2021 CER'!D11</f>
        <v>77348671</v>
      </c>
      <c r="E11" s="58">
        <f>'2007 CER'!E11+'2008 CER'!E11+'2009 CER'!E11+'2010 CER'!E11+'2011 CER'!E11+'2012 CER'!E11+'2013 CER'!E11+'2014 CER'!E11+'2015 CER'!E11+'2016 CER'!E11+'2017 CER'!E11+'2018 CER'!E11+'2019 CER'!E11+'2020 CER'!E11+'2021 CER'!E11</f>
        <v>3771211</v>
      </c>
      <c r="F11" s="58">
        <f>'2007 CER'!F11+'2008 CER'!F11+'2009 CER'!F11+'2010 CER'!F11+'2011 CER'!F11+'2012 CER'!F11+'2013 CER'!F11+'2014 CER'!F11+'2015 CER'!F11+'2016 CER'!F11+'2017 CER'!F11+'2018 CER'!F11+'2019 CER'!F11+'2020 CER'!F11+'2021 CER'!F11</f>
        <v>5964622</v>
      </c>
      <c r="G11" s="58">
        <f>'2007 CER'!G11+'2008 CER'!G11+'2009 CER'!G11+'2010 CER'!G11+'2011 CER'!G11+'2012 CER'!G11+'2013 CER'!G11+'2014 CER'!G11+'2015 CER'!G11+'2016 CER'!G11+'2017 CER'!G11+'2018 CER'!G11+'2019 CER'!G11+'2020 CER'!G11+'2021 CER'!G11</f>
        <v>2577650</v>
      </c>
      <c r="H11" s="58">
        <f>'2007 CER'!H11+'2008 CER'!H11+'2009 CER'!H11+'2010 CER'!H11+'2011 CER'!H11+'2012 CER'!H11+'2013 CER'!H11+'2014 CER'!H11+'2015 CER'!H11+'2016 CER'!H11+'2017 CER'!H11+'2018 CER'!H11+'2019 CER'!H11+'2020 CER'!H11+'2021 CER'!H11</f>
        <v>1197252</v>
      </c>
      <c r="I11" s="58">
        <f>'2007 CER'!I11+'2008 CER'!I11+'2009 CER'!I11+'2010 CER'!I11+'2011 CER'!I11+'2012 CER'!I11+'2013 CER'!I11+'2014 CER'!I11+'2015 CER'!I11+'2016 CER'!I11+'2017 CER'!I11+'2018 CER'!I11+'2019 CER'!I11+'2020 CER'!I11+'2021 CER'!I11</f>
        <v>9813608</v>
      </c>
      <c r="J11" s="70">
        <f>'2007 CER'!J11+'2008 CER'!J11+'2009 CER'!J11+'2010 CER'!J11+'2011 CER'!J11+'2012 CER'!J11+'2013 CER'!J11+'2014 CER'!J11+'2015 CER'!J11+'2016 CER'!J11+'2017 CER'!J11+'2018 CER'!J11+'2019 CER'!J11+'2020 CER'!J11+'2021 CER'!J11</f>
        <v>0</v>
      </c>
      <c r="K11" s="58">
        <f>'2007 CER'!K11+'2008 CER'!K11+'2009 CER'!K11+'2010 CER'!K11+'2011 CER'!K11+'2012 CER'!K11+'2013 CER'!K11+'2014 CER'!K11+'2015 CER'!K11+'2016 CER'!K11+'2017 CER'!K11+'2018 CER'!K11+'2019 CER'!K11+'2020 CER'!K11+'2021 CER'!K11</f>
        <v>184191</v>
      </c>
      <c r="L11" s="58">
        <f>'2007 CER'!L11+'2008 CER'!L11+'2009 CER'!L11+'2010 CER'!L11+'2011 CER'!L11+'2012 CER'!L11+'2013 CER'!L11+'2014 CER'!L11+'2015 CER'!L11+'2016 CER'!L11+'2017 CER'!L11+'2018 CER'!L11+'2019 CER'!L11+'2020 CER'!L11+'2021 CER'!L11</f>
        <v>120550</v>
      </c>
      <c r="M11" s="58">
        <f>'2007 CER'!M11+'2008 CER'!M11+'2009 CER'!M11+'2010 CER'!M11+'2011 CER'!M11+'2012 CER'!M11+'2013 CER'!M11+'2014 CER'!M11+'2015 CER'!M11+'2016 CER'!M11+'2017 CER'!M11+'2018 CER'!M11+'2019 CER'!M11+'2020 CER'!M11+'2021 CER'!M11</f>
        <v>4495786</v>
      </c>
      <c r="N11" s="58">
        <f>'2007 CER'!N11+'2008 CER'!N11+'2009 CER'!N11+'2010 CER'!N11+'2011 CER'!N11+'2012 CER'!N11+'2013 CER'!N11+'2014 CER'!N11+'2015 CER'!N11+'2016 CER'!N11+'2017 CER'!N11+'2018 CER'!N11+'2019 CER'!N11+'2020 CER'!N11+'2021 CER'!N11</f>
        <v>489959</v>
      </c>
      <c r="O11" s="58">
        <f>'2007 CER'!O11+'2008 CER'!O11+'2009 CER'!O11+'2010 CER'!O11+'2011 CER'!O11+'2012 CER'!O11+'2013 CER'!O11+'2014 CER'!O11+'2015 CER'!O11+'2016 CER'!O11+'2017 CER'!O11+'2018 CER'!O11+'2019 CER'!O11+'2020 CER'!O11+'2021 CER'!O11</f>
        <v>20489588</v>
      </c>
      <c r="P11" s="58">
        <f>'2007 CER'!P11+'2008 CER'!P11+'2009 CER'!P11+'2010 CER'!P11+'2011 CER'!P11+'2012 CER'!P11+'2013 CER'!P11+'2014 CER'!P11+'2015 CER'!P11+'2016 CER'!P11+'2017 CER'!P11+'2018 CER'!P11+'2019 CER'!P11+'2020 CER'!P11+'2021 CER'!P11</f>
        <v>5282511</v>
      </c>
      <c r="Q11" s="58">
        <f>'2007 CER'!Q11+'2008 CER'!Q11+'2009 CER'!Q11+'2010 CER'!Q11+'2011 CER'!Q11+'2012 CER'!Q11+'2013 CER'!Q11+'2014 CER'!Q11+'2015 CER'!Q11+'2016 CER'!Q11+'2017 CER'!Q11+'2018 CER'!Q11+'2019 CER'!Q11+'2020 CER'!Q11+'2021 CER'!Q11</f>
        <v>5553285</v>
      </c>
      <c r="R11" s="58">
        <f>'2007 CER'!R11+'2008 CER'!R11+'2009 CER'!R11+'2010 CER'!R11+'2011 CER'!R11+'2012 CER'!R11+'2013 CER'!R11+'2014 CER'!R11+'2015 CER'!R11+'2016 CER'!R11+'2017 CER'!R11+'2018 CER'!R11+'2019 CER'!R11+'2020 CER'!R11+'2021 CER'!R11</f>
        <v>1929121</v>
      </c>
      <c r="S11" s="58">
        <f>'2007 CER'!S11+'2008 CER'!S11+'2009 CER'!S11+'2010 CER'!S11+'2011 CER'!S11+'2012 CER'!S11+'2013 CER'!S11+'2014 CER'!S11+'2015 CER'!S11+'2016 CER'!S11+'2017 CER'!S11+'2018 CER'!S11+'2019 CER'!S11+'2020 CER'!S11+'2021 CER'!S11</f>
        <v>83802790</v>
      </c>
      <c r="T11" s="58">
        <f>'2007 CER'!T11+'2008 CER'!T11+'2009 CER'!T11+'2010 CER'!T11+'2011 CER'!T11+'2012 CER'!T11+'2013 CER'!T11+'2014 CER'!T11+'2015 CER'!T11+'2016 CER'!T11+'2017 CER'!T11+'2018 CER'!T11+'2019 CER'!T11+'2020 CER'!T11+'2021 CER'!T11</f>
        <v>6500</v>
      </c>
      <c r="U11" s="58">
        <f>'2007 CER'!U11+'2008 CER'!U11+'2009 CER'!U11+'2010 CER'!U11+'2011 CER'!U11+'2012 CER'!U11+'2013 CER'!U11+'2014 CER'!U11+'2015 CER'!U11+'2016 CER'!U11+'2017 CER'!U11+'2018 CER'!U11+'2019 CER'!U11+'2020 CER'!U11+'2021 CER'!U11</f>
        <v>2012622</v>
      </c>
      <c r="V11" s="58">
        <f>'2007 CER'!V11+'2008 CER'!V11+'2009 CER'!V11+'2010 CER'!V11+'2011 CER'!V11+'2012 CER'!V11+'2013 CER'!V11+'2014 CER'!V11+'2015 CER'!V11+'2016 CER'!V11+'2017 CER'!V11+'2018 CER'!V11+'2019 CER'!V11+'2020 CER'!V11+'2021 CER'!V11</f>
        <v>0</v>
      </c>
      <c r="W11" s="58">
        <f>'2007 CER'!W11+'2008 CER'!W11+'2009 CER'!W11+'2010 CER'!W11+'2011 CER'!W11+'2012 CER'!W11+'2013 CER'!W11+'2014 CER'!W11+'2015 CER'!W11+'2016 CER'!W11+'2017 CER'!W11+'2018 CER'!W11+'2019 CER'!W11+'2020 CER'!W11+'2021 CER'!W11</f>
        <v>2460020</v>
      </c>
      <c r="X11" s="58">
        <f>'2007 CER'!X11+'2008 CER'!X11+'2009 CER'!X11+'2010 CER'!X11+'2011 CER'!X11+'2012 CER'!X11+'2013 CER'!X11+'2014 CER'!X11+'2015 CER'!X11+'2016 CER'!X11+'2017 CER'!X11+'2018 CER'!X11+'2019 CER'!X11+'2020 CER'!X11+'2021 CER'!X11</f>
        <v>3337</v>
      </c>
      <c r="Y11" s="58">
        <f>'2007 CER'!Y11+'2008 CER'!Y11+'2009 CER'!Y11+'2010 CER'!Y11+'2011 CER'!Y11+'2012 CER'!Y11+'2013 CER'!Y11+'2014 CER'!Y11+'2015 CER'!Y11+'2016 CER'!Y11+'2017 CER'!Y11+'2018 CER'!Y11+'2019 CER'!Y11+'2020 CER'!Y11+'2021 CER'!Y11</f>
        <v>125000</v>
      </c>
      <c r="Z11" s="58">
        <f>'2007 CER'!Z11+'2008 CER'!Z11+'2009 CER'!Z11+'2010 CER'!Z11+'2011 CER'!Z11+'2012 CER'!Z11+'2013 CER'!Z11+'2014 CER'!Z11+'2015 CER'!Z11+'2016 CER'!Z11+'2017 CER'!Z11+'2018 CER'!Z11+'2019 CER'!Z11+'2020 CER'!Z11+'2021 CER'!Z11</f>
        <v>8032459</v>
      </c>
      <c r="AA11" s="58">
        <f>'2007 CER'!AA11+'2008 CER'!AA11+'2009 CER'!AA11+'2010 CER'!AA11+'2011 CER'!AA11+'2012 CER'!AA11+'2013 CER'!AA11+'2014 CER'!AA11+'2015 CER'!AA11+'2016 CER'!AA11+'2017 CER'!AA11+'2018 CER'!AA11+'2019 CER'!AA11+'2020 CER'!AA11+'2021 CER'!AA11</f>
        <v>395586</v>
      </c>
      <c r="AB11" s="58">
        <f>'2007 CER'!AB11+'2008 CER'!AB11+'2009 CER'!AB11+'2010 CER'!AB11+'2011 CER'!AB11+'2012 CER'!AB11+'2013 CER'!AB11+'2014 CER'!AB11+'2015 CER'!AB11+'2016 CER'!AB11+'2017 CER'!AB11+'2018 CER'!AB11+'2019 CER'!AB11+'2020 CER'!AB11+'2021 CER'!AB11</f>
        <v>1744380</v>
      </c>
      <c r="AC11" s="58">
        <f>'2007 CER'!AC11+'2008 CER'!AC11+'2009 CER'!AC11+'2010 CER'!AC11+'2011 CER'!AC11+'2012 CER'!AC11+'2013 CER'!AC11+'2014 CER'!AC11+'2015 CER'!AC11+'2016 CER'!AC11+'2017 CER'!AC11+'2018 CER'!AC11+'2019 CER'!AC11+'2020 CER'!AC11+'2021 CER'!AC11</f>
        <v>412721</v>
      </c>
      <c r="AD11" s="58">
        <f>'2007 CER'!AD11+'2008 CER'!AD11+'2009 CER'!AD11+'2010 CER'!AD11+'2011 CER'!AD11+'2012 CER'!AD11+'2013 CER'!AD11+'2014 CER'!AD11+'2015 CER'!AD11+'2016 CER'!AD11+'2017 CER'!AD11+'2018 CER'!AD11+'2019 CER'!AD11+'2020 CER'!AD11+'2021 CER'!AD11</f>
        <v>0</v>
      </c>
      <c r="AE11" s="58">
        <f>'2007 CER'!AE11+'2008 CER'!AE11+'2009 CER'!AE11+'2010 CER'!AE11+'2011 CER'!AE11+'2012 CER'!AE11+'2013 CER'!AE11+'2014 CER'!AE11+'2015 CER'!AE11+'2016 CER'!AE11+'2017 CER'!AE11+'2018 CER'!AE11+'2019 CER'!AE11+'2020 CER'!AE11+'2021 CER'!AE11</f>
        <v>0</v>
      </c>
      <c r="AF11" s="58">
        <f>'2007 CER'!AF11+'2008 CER'!AF11+'2009 CER'!AF11+'2010 CER'!AF11+'2011 CER'!AF11+'2012 CER'!AF11+'2013 CER'!AF11+'2014 CER'!AF11+'2015 CER'!AF11+'2016 CER'!AF11+'2017 CER'!AF11+'2018 CER'!AF11+'2019 CER'!AF11+'2020 CER'!AF11+'2021 CER'!AF11</f>
        <v>0</v>
      </c>
      <c r="AG11" s="58">
        <f>'2007 CER'!AG11+'2008 CER'!AG11+'2009 CER'!AG11+'2010 CER'!AG11+'2011 CER'!AG11+'2012 CER'!AG11+'2013 CER'!AG11+'2014 CER'!AG11+'2015 CER'!AG11+'2016 CER'!AG11+'2017 CER'!AG11+'2018 CER'!AG11+'2019 CER'!AG11+'2020 CER'!AG11+'2021 CER'!AG11</f>
        <v>12091314</v>
      </c>
      <c r="AH11" s="58">
        <f>'2007 CER'!AH11+'2008 CER'!AH11+'2009 CER'!AH11+'2010 CER'!AH11+'2011 CER'!AH11+'2012 CER'!AH11+'2013 CER'!AH11+'2014 CER'!AH11+'2015 CER'!AH11+'2016 CER'!AH11+'2017 CER'!AH11+'2018 CER'!AH11+'2019 CER'!AH11+'2020 CER'!AH11+'2021 CER'!AH11</f>
        <v>0</v>
      </c>
      <c r="AI11" s="58">
        <f>'2007 CER'!AI11+'2008 CER'!AI11+'2009 CER'!AI11+'2010 CER'!AI11+'2011 CER'!AI11+'2012 CER'!AI11+'2013 CER'!AI11+'2014 CER'!AI11+'2015 CER'!AI11+'2016 CER'!AI11+'2017 CER'!AI11+'2018 CER'!AI11+'2019 CER'!AI11+'2020 CER'!AI11+'2021 CER'!AI11</f>
        <v>0</v>
      </c>
      <c r="AJ11" s="58">
        <f>'2007 CER'!AJ11+'2008 CER'!AJ11+'2009 CER'!AJ11+'2010 CER'!AJ11+'2011 CER'!AJ11+'2012 CER'!AJ11+'2013 CER'!AJ11+'2014 CER'!AJ11+'2015 CER'!AJ11+'2016 CER'!AJ11+'2017 CER'!AJ11+'2018 CER'!AJ11+'2019 CER'!AJ11+'2020 CER'!AJ11+'2021 CER'!AJ11</f>
        <v>4494</v>
      </c>
      <c r="AK11" s="58">
        <f>'2007 CER'!AK11+'2008 CER'!AK11+'2009 CER'!AK11+'2010 CER'!AK11+'2011 CER'!AK11+'2012 CER'!AK11+'2013 CER'!AK11+'2014 CER'!AK11+'2015 CER'!AK11+'2016 CER'!AK11+'2017 CER'!AK11+'2018 CER'!AK11+'2019 CER'!AK11+'2020 CER'!AK11+'2021 CER'!AK11</f>
        <v>408100</v>
      </c>
      <c r="AL11" s="58">
        <f>'2007 CER'!AL11+'2008 CER'!AL11+'2009 CER'!AL11+'2010 CER'!AL11+'2011 CER'!AL11+'2012 CER'!AL11+'2013 CER'!AL11+'2014 CER'!AL11+'2015 CER'!AL11+'2016 CER'!AL11+'2017 CER'!AL11+'2018 CER'!AL11+'2019 CER'!AL11+'2020 CER'!AL11+'2021 CER'!AL11</f>
        <v>0</v>
      </c>
      <c r="AM11" s="58">
        <f>'2007 CER'!AM11+'2008 CER'!AM11+'2009 CER'!AM11+'2010 CER'!AM11+'2011 CER'!AM11+'2012 CER'!AM11+'2013 CER'!AM11+'2014 CER'!AM11+'2015 CER'!AM11+'2016 CER'!AM11+'2017 CER'!AM11+'2018 CER'!AM11+'2019 CER'!AM11+'2020 CER'!AM11+'2021 CER'!AM11</f>
        <v>798845</v>
      </c>
      <c r="AN11" s="58">
        <f>'2007 CER'!AN11+'2008 CER'!AN11+'2009 CER'!AN11+'2010 CER'!AN11+'2011 CER'!AN11+'2012 CER'!AN11+'2013 CER'!AN11+'2014 CER'!AN11+'2015 CER'!AN11+'2016 CER'!AN11+'2017 CER'!AN11+'2018 CER'!AN11+'2019 CER'!AN11+'2020 CER'!AN11+'2021 CER'!AN11</f>
        <v>2223568</v>
      </c>
      <c r="AO11" s="61">
        <f>'2007 CER'!AO11+'2008 CER'!AO11+'2009 CER'!AO11+'2010 CER'!AO11+'2011 CER'!AO11+'2012 CER'!AO11+'2013 CER'!AO11+'2014 CER'!AO11+'2015 CER'!AO11+'2016 CER'!AO11+'2017 CER'!AO11+'2018 CER'!AO11+'2019 CER'!AO11+'2020 CER'!AO11+'2021 CER'!AO11</f>
        <v>13188842</v>
      </c>
    </row>
    <row r="12" spans="1:41" ht="14.25" x14ac:dyDescent="0.15">
      <c r="A12" s="62" t="s">
        <v>6</v>
      </c>
      <c r="B12" s="57">
        <f t="shared" si="1"/>
        <v>1143335</v>
      </c>
      <c r="C12" s="58">
        <f>'2007 CER'!C12+'2008 CER'!C12+'2009 CER'!C12+'2010 CER'!C12+'2011 CER'!C12+'2012 CER'!C12+'2013 CER'!C12+'2014 CER'!C12+'2015 CER'!C12+'2016 CER'!C12+'2017 CER'!C12+'2018 CER'!C12</f>
        <v>0</v>
      </c>
      <c r="D12" s="58">
        <f>'2007 CER'!D12+'2008 CER'!D12+'2009 CER'!D12+'2010 CER'!D12+'2011 CER'!D12+'2012 CER'!D12+'2013 CER'!D12+'2014 CER'!D12+'2015 CER'!D12+'2016 CER'!D12+'2017 CER'!D12+'2018 CER'!D12+'2019 CER'!D12+'2020 CER'!D12+'2021 CER'!D12</f>
        <v>831467</v>
      </c>
      <c r="E12" s="58">
        <f>'2007 CER'!E12+'2008 CER'!E12+'2009 CER'!E12+'2010 CER'!E12+'2011 CER'!E12+'2012 CER'!E12+'2013 CER'!E12+'2014 CER'!E12+'2015 CER'!E12+'2016 CER'!E12+'2017 CER'!E12+'2018 CER'!E12+'2019 CER'!E12+'2020 CER'!E12+'2021 CER'!E12</f>
        <v>0</v>
      </c>
      <c r="F12" s="58">
        <f>'2007 CER'!F12+'2008 CER'!F12+'2009 CER'!F12+'2010 CER'!F12+'2011 CER'!F12+'2012 CER'!F12+'2013 CER'!F12+'2014 CER'!F12+'2015 CER'!F12+'2016 CER'!F12+'2017 CER'!F12+'2018 CER'!F12+'2019 CER'!F12+'2020 CER'!F12+'2021 CER'!F12</f>
        <v>0</v>
      </c>
      <c r="G12" s="58">
        <f>'2007 CER'!G12+'2008 CER'!G12+'2009 CER'!G12+'2010 CER'!G12+'2011 CER'!G12+'2012 CER'!G12+'2013 CER'!G12+'2014 CER'!G12+'2015 CER'!G12+'2016 CER'!G12+'2017 CER'!G12+'2018 CER'!G12+'2019 CER'!G12+'2020 CER'!G12+'2021 CER'!G12</f>
        <v>0</v>
      </c>
      <c r="H12" s="58">
        <f>'2007 CER'!H12+'2008 CER'!H12+'2009 CER'!H12+'2010 CER'!H12+'2011 CER'!H12+'2012 CER'!H12+'2013 CER'!H12+'2014 CER'!H12+'2015 CER'!H12+'2016 CER'!H12+'2017 CER'!H12+'2018 CER'!H12+'2019 CER'!H12+'2020 CER'!H12+'2021 CER'!H12</f>
        <v>0</v>
      </c>
      <c r="I12" s="58">
        <f>'2007 CER'!I12+'2008 CER'!I12+'2009 CER'!I12+'2010 CER'!I12+'2011 CER'!I12+'2012 CER'!I12+'2013 CER'!I12+'2014 CER'!I12+'2015 CER'!I12+'2016 CER'!I12+'2017 CER'!I12+'2018 CER'!I12+'2019 CER'!I12+'2020 CER'!I12+'2021 CER'!I12</f>
        <v>143235</v>
      </c>
      <c r="J12" s="58">
        <f>'2007 CER'!J12+'2008 CER'!J12+'2009 CER'!J12+'2010 CER'!J12+'2011 CER'!J12+'2012 CER'!J12+'2013 CER'!J12+'2014 CER'!J12+'2015 CER'!J12+'2016 CER'!J12+'2017 CER'!J12+'2018 CER'!J12+'2019 CER'!J12+'2020 CER'!J12+'2021 CER'!J12</f>
        <v>0</v>
      </c>
      <c r="K12" s="70">
        <f>'2007 CER'!K12+'2008 CER'!K12+'2009 CER'!K12+'2010 CER'!K12+'2011 CER'!K12+'2012 CER'!K12+'2013 CER'!K12+'2014 CER'!K12+'2015 CER'!K12+'2016 CER'!K12+'2017 CER'!K12+'2018 CER'!K12+'2019 CER'!K12+'2020 CER'!K12+'2021 CER'!K12</f>
        <v>0</v>
      </c>
      <c r="L12" s="58">
        <f>'2007 CER'!L12+'2008 CER'!L12+'2009 CER'!L12+'2010 CER'!L12+'2011 CER'!L12+'2012 CER'!L12+'2013 CER'!L12+'2014 CER'!L12+'2015 CER'!L12+'2016 CER'!L12+'2017 CER'!L12+'2018 CER'!L12+'2019 CER'!L12+'2020 CER'!L12+'2021 CER'!L12</f>
        <v>0</v>
      </c>
      <c r="M12" s="58">
        <f>'2007 CER'!M12+'2008 CER'!M12+'2009 CER'!M12+'2010 CER'!M12+'2011 CER'!M12+'2012 CER'!M12+'2013 CER'!M12+'2014 CER'!M12+'2015 CER'!M12+'2016 CER'!M12+'2017 CER'!M12+'2018 CER'!M12+'2019 CER'!M12+'2020 CER'!M12+'2021 CER'!M12</f>
        <v>61000</v>
      </c>
      <c r="N12" s="58">
        <f>'2007 CER'!N12+'2008 CER'!N12+'2009 CER'!N12+'2010 CER'!N12+'2011 CER'!N12+'2012 CER'!N12+'2013 CER'!N12+'2014 CER'!N12+'2015 CER'!N12+'2016 CER'!N12+'2017 CER'!N12+'2018 CER'!N12+'2019 CER'!N12+'2020 CER'!N12+'2021 CER'!N12</f>
        <v>0</v>
      </c>
      <c r="O12" s="58">
        <f>'2007 CER'!O12+'2008 CER'!O12+'2009 CER'!O12+'2010 CER'!O12+'2011 CER'!O12+'2012 CER'!O12+'2013 CER'!O12+'2014 CER'!O12+'2015 CER'!O12+'2016 CER'!O12+'2017 CER'!O12+'2018 CER'!O12+'2019 CER'!O12+'2020 CER'!O12+'2021 CER'!O12</f>
        <v>45000</v>
      </c>
      <c r="P12" s="58">
        <f>'2007 CER'!P12+'2008 CER'!P12+'2009 CER'!P12+'2010 CER'!P12+'2011 CER'!P12+'2012 CER'!P12+'2013 CER'!P12+'2014 CER'!P12+'2015 CER'!P12+'2016 CER'!P12+'2017 CER'!P12+'2018 CER'!P12+'2019 CER'!P12+'2020 CER'!P12+'2021 CER'!P12</f>
        <v>0</v>
      </c>
      <c r="Q12" s="58">
        <f>'2007 CER'!Q12+'2008 CER'!Q12+'2009 CER'!Q12+'2010 CER'!Q12+'2011 CER'!Q12+'2012 CER'!Q12+'2013 CER'!Q12+'2014 CER'!Q12+'2015 CER'!Q12+'2016 CER'!Q12+'2017 CER'!Q12+'2018 CER'!Q12+'2019 CER'!Q12+'2020 CER'!Q12+'2021 CER'!Q12</f>
        <v>0</v>
      </c>
      <c r="R12" s="58">
        <f>'2007 CER'!R12+'2008 CER'!R12+'2009 CER'!R12+'2010 CER'!R12+'2011 CER'!R12+'2012 CER'!R12+'2013 CER'!R12+'2014 CER'!R12+'2015 CER'!R12+'2016 CER'!R12+'2017 CER'!R12+'2018 CER'!R12+'2019 CER'!R12+'2020 CER'!R12+'2021 CER'!R12</f>
        <v>0</v>
      </c>
      <c r="S12" s="58">
        <f>'2007 CER'!S12+'2008 CER'!S12+'2009 CER'!S12+'2010 CER'!S12+'2011 CER'!S12+'2012 CER'!S12+'2013 CER'!S12+'2014 CER'!S12+'2015 CER'!S12+'2016 CER'!S12+'2017 CER'!S12+'2018 CER'!S12+'2019 CER'!S12+'2020 CER'!S12+'2021 CER'!S12</f>
        <v>62633</v>
      </c>
      <c r="T12" s="58">
        <f>'2007 CER'!T12+'2008 CER'!T12+'2009 CER'!T12+'2010 CER'!T12+'2011 CER'!T12+'2012 CER'!T12+'2013 CER'!T12+'2014 CER'!T12+'2015 CER'!T12+'2016 CER'!T12+'2017 CER'!T12+'2018 CER'!T12+'2019 CER'!T12+'2020 CER'!T12+'2021 CER'!T12</f>
        <v>0</v>
      </c>
      <c r="U12" s="58">
        <f>'2007 CER'!U12+'2008 CER'!U12+'2009 CER'!U12+'2010 CER'!U12+'2011 CER'!U12+'2012 CER'!U12+'2013 CER'!U12+'2014 CER'!U12+'2015 CER'!U12+'2016 CER'!U12+'2017 CER'!U12+'2018 CER'!U12+'2019 CER'!U12+'2020 CER'!U12+'2021 CER'!U12</f>
        <v>0</v>
      </c>
      <c r="V12" s="58">
        <f>'2007 CER'!V12+'2008 CER'!V12+'2009 CER'!V12+'2010 CER'!V12+'2011 CER'!V12+'2012 CER'!V12+'2013 CER'!V12+'2014 CER'!V12+'2015 CER'!V12+'2016 CER'!V12+'2017 CER'!V12+'2018 CER'!V12+'2019 CER'!V12+'2020 CER'!V12+'2021 CER'!V12</f>
        <v>0</v>
      </c>
      <c r="W12" s="58">
        <f>'2007 CER'!W12+'2008 CER'!W12+'2009 CER'!W12+'2010 CER'!W12+'2011 CER'!W12+'2012 CER'!W12+'2013 CER'!W12+'2014 CER'!W12+'2015 CER'!W12+'2016 CER'!W12+'2017 CER'!W12+'2018 CER'!W12+'2019 CER'!W12+'2020 CER'!W12+'2021 CER'!W12</f>
        <v>0</v>
      </c>
      <c r="X12" s="58">
        <f>'2007 CER'!X12+'2008 CER'!X12+'2009 CER'!X12+'2010 CER'!X12+'2011 CER'!X12+'2012 CER'!X12+'2013 CER'!X12+'2014 CER'!X12+'2015 CER'!X12+'2016 CER'!X12+'2017 CER'!X12+'2018 CER'!X12+'2019 CER'!X12+'2020 CER'!X12+'2021 CER'!X12</f>
        <v>0</v>
      </c>
      <c r="Y12" s="58">
        <f>'2007 CER'!Y12+'2008 CER'!Y12+'2009 CER'!Y12+'2010 CER'!Y12+'2011 CER'!Y12+'2012 CER'!Y12+'2013 CER'!Y12+'2014 CER'!Y12+'2015 CER'!Y12+'2016 CER'!Y12+'2017 CER'!Y12+'2018 CER'!Y12+'2019 CER'!Y12+'2020 CER'!Y12+'2021 CER'!Y12</f>
        <v>0</v>
      </c>
      <c r="Z12" s="58">
        <f>'2007 CER'!Z12+'2008 CER'!Z12+'2009 CER'!Z12+'2010 CER'!Z12+'2011 CER'!Z12+'2012 CER'!Z12+'2013 CER'!Z12+'2014 CER'!Z12+'2015 CER'!Z12+'2016 CER'!Z12+'2017 CER'!Z12+'2018 CER'!Z12+'2019 CER'!Z12+'2020 CER'!Z12+'2021 CER'!Z12</f>
        <v>0</v>
      </c>
      <c r="AA12" s="58">
        <f>'2007 CER'!AA12+'2008 CER'!AA12+'2009 CER'!AA12+'2010 CER'!AA12+'2011 CER'!AA12+'2012 CER'!AA12+'2013 CER'!AA12+'2014 CER'!AA12+'2015 CER'!AA12+'2016 CER'!AA12+'2017 CER'!AA12+'2018 CER'!AA12+'2019 CER'!AA12+'2020 CER'!AA12+'2021 CER'!AA12</f>
        <v>0</v>
      </c>
      <c r="AB12" s="58">
        <f>'2007 CER'!AB12+'2008 CER'!AB12+'2009 CER'!AB12+'2010 CER'!AB12+'2011 CER'!AB12+'2012 CER'!AB12+'2013 CER'!AB12+'2014 CER'!AB12+'2015 CER'!AB12+'2016 CER'!AB12+'2017 CER'!AB12+'2018 CER'!AB12+'2019 CER'!AB12+'2020 CER'!AB12+'2021 CER'!AB12</f>
        <v>0</v>
      </c>
      <c r="AC12" s="58">
        <f>'2007 CER'!AC12+'2008 CER'!AC12+'2009 CER'!AC12+'2010 CER'!AC12+'2011 CER'!AC12+'2012 CER'!AC12+'2013 CER'!AC12+'2014 CER'!AC12+'2015 CER'!AC12+'2016 CER'!AC12+'2017 CER'!AC12+'2018 CER'!AC12+'2019 CER'!AC12+'2020 CER'!AC12+'2021 CER'!AC12</f>
        <v>0</v>
      </c>
      <c r="AD12" s="58">
        <f>'2007 CER'!AD12+'2008 CER'!AD12+'2009 CER'!AD12+'2010 CER'!AD12+'2011 CER'!AD12+'2012 CER'!AD12+'2013 CER'!AD12+'2014 CER'!AD12+'2015 CER'!AD12+'2016 CER'!AD12+'2017 CER'!AD12+'2018 CER'!AD12+'2019 CER'!AD12+'2020 CER'!AD12+'2021 CER'!AD12</f>
        <v>0</v>
      </c>
      <c r="AE12" s="58">
        <f>'2007 CER'!AE12+'2008 CER'!AE12+'2009 CER'!AE12+'2010 CER'!AE12+'2011 CER'!AE12+'2012 CER'!AE12+'2013 CER'!AE12+'2014 CER'!AE12+'2015 CER'!AE12+'2016 CER'!AE12+'2017 CER'!AE12+'2018 CER'!AE12+'2019 CER'!AE12+'2020 CER'!AE12+'2021 CER'!AE12</f>
        <v>0</v>
      </c>
      <c r="AF12" s="58">
        <f>'2007 CER'!AF12+'2008 CER'!AF12+'2009 CER'!AF12+'2010 CER'!AF12+'2011 CER'!AF12+'2012 CER'!AF12+'2013 CER'!AF12+'2014 CER'!AF12+'2015 CER'!AF12+'2016 CER'!AF12+'2017 CER'!AF12+'2018 CER'!AF12+'2019 CER'!AF12+'2020 CER'!AF12+'2021 CER'!AF12</f>
        <v>0</v>
      </c>
      <c r="AG12" s="58">
        <f>'2007 CER'!AG12+'2008 CER'!AG12+'2009 CER'!AG12+'2010 CER'!AG12+'2011 CER'!AG12+'2012 CER'!AG12+'2013 CER'!AG12+'2014 CER'!AG12+'2015 CER'!AG12+'2016 CER'!AG12+'2017 CER'!AG12+'2018 CER'!AG12+'2019 CER'!AG12+'2020 CER'!AG12+'2021 CER'!AG12</f>
        <v>0</v>
      </c>
      <c r="AH12" s="58">
        <f>'2007 CER'!AH12+'2008 CER'!AH12+'2009 CER'!AH12+'2010 CER'!AH12+'2011 CER'!AH12+'2012 CER'!AH12+'2013 CER'!AH12+'2014 CER'!AH12+'2015 CER'!AH12+'2016 CER'!AH12+'2017 CER'!AH12+'2018 CER'!AH12+'2019 CER'!AH12+'2020 CER'!AH12+'2021 CER'!AH12</f>
        <v>0</v>
      </c>
      <c r="AI12" s="58">
        <f>'2007 CER'!AI12+'2008 CER'!AI12+'2009 CER'!AI12+'2010 CER'!AI12+'2011 CER'!AI12+'2012 CER'!AI12+'2013 CER'!AI12+'2014 CER'!AI12+'2015 CER'!AI12+'2016 CER'!AI12+'2017 CER'!AI12+'2018 CER'!AI12+'2019 CER'!AI12+'2020 CER'!AI12+'2021 CER'!AI12</f>
        <v>0</v>
      </c>
      <c r="AJ12" s="58">
        <f>'2007 CER'!AJ12+'2008 CER'!AJ12+'2009 CER'!AJ12+'2010 CER'!AJ12+'2011 CER'!AJ12+'2012 CER'!AJ12+'2013 CER'!AJ12+'2014 CER'!AJ12+'2015 CER'!AJ12+'2016 CER'!AJ12+'2017 CER'!AJ12+'2018 CER'!AJ12+'2019 CER'!AJ12+'2020 CER'!AJ12+'2021 CER'!AJ12</f>
        <v>0</v>
      </c>
      <c r="AK12" s="58">
        <f>'2007 CER'!AK12+'2008 CER'!AK12+'2009 CER'!AK12+'2010 CER'!AK12+'2011 CER'!AK12+'2012 CER'!AK12+'2013 CER'!AK12+'2014 CER'!AK12+'2015 CER'!AK12+'2016 CER'!AK12+'2017 CER'!AK12+'2018 CER'!AK12+'2019 CER'!AK12+'2020 CER'!AK12+'2021 CER'!AK12</f>
        <v>0</v>
      </c>
      <c r="AL12" s="58">
        <f>'2007 CER'!AL12+'2008 CER'!AL12+'2009 CER'!AL12+'2010 CER'!AL12+'2011 CER'!AL12+'2012 CER'!AL12+'2013 CER'!AL12+'2014 CER'!AL12+'2015 CER'!AL12+'2016 CER'!AL12+'2017 CER'!AL12+'2018 CER'!AL12+'2019 CER'!AL12+'2020 CER'!AL12+'2021 CER'!AL12</f>
        <v>0</v>
      </c>
      <c r="AM12" s="58">
        <f>'2007 CER'!AM12+'2008 CER'!AM12+'2009 CER'!AM12+'2010 CER'!AM12+'2011 CER'!AM12+'2012 CER'!AM12+'2013 CER'!AM12+'2014 CER'!AM12+'2015 CER'!AM12+'2016 CER'!AM12+'2017 CER'!AM12+'2018 CER'!AM12+'2019 CER'!AM12+'2020 CER'!AM12+'2021 CER'!AM12</f>
        <v>0</v>
      </c>
      <c r="AN12" s="58">
        <f>'2007 CER'!AN12+'2008 CER'!AN12+'2009 CER'!AN12+'2010 CER'!AN12+'2011 CER'!AN12+'2012 CER'!AN12+'2013 CER'!AN12+'2014 CER'!AN12+'2015 CER'!AN12+'2016 CER'!AN12+'2017 CER'!AN12+'2018 CER'!AN12+'2019 CER'!AN12+'2020 CER'!AN12+'2021 CER'!AN12</f>
        <v>0</v>
      </c>
      <c r="AO12" s="61">
        <f>'2007 CER'!AO12+'2008 CER'!AO12+'2009 CER'!AO12+'2010 CER'!AO12+'2011 CER'!AO12+'2012 CER'!AO12+'2013 CER'!AO12+'2014 CER'!AO12+'2015 CER'!AO12+'2016 CER'!AO12+'2017 CER'!AO12+'2018 CER'!AO12+'2019 CER'!AO12+'2020 CER'!AO12+'2021 CER'!AO12</f>
        <v>0</v>
      </c>
    </row>
    <row r="13" spans="1:41" ht="14.25" x14ac:dyDescent="0.15">
      <c r="A13" s="62" t="s">
        <v>8</v>
      </c>
      <c r="B13" s="57">
        <f t="shared" si="1"/>
        <v>35225925</v>
      </c>
      <c r="C13" s="58">
        <f>'2007 CER'!C13+'2008 CER'!C13+'2009 CER'!C13+'2010 CER'!C13+'2011 CER'!C13+'2012 CER'!C13+'2013 CER'!C13+'2014 CER'!C13+'2015 CER'!C13+'2016 CER'!C13+'2017 CER'!C13+'2018 CER'!C13</f>
        <v>0</v>
      </c>
      <c r="D13" s="58">
        <f>'2007 CER'!D13+'2008 CER'!D13+'2009 CER'!D13+'2010 CER'!D13+'2011 CER'!D13+'2012 CER'!D13+'2013 CER'!D13+'2014 CER'!D13+'2015 CER'!D13+'2016 CER'!D13+'2017 CER'!D13+'2018 CER'!D13+'2019 CER'!D13+'2020 CER'!D13+'2021 CER'!D13</f>
        <v>2283826</v>
      </c>
      <c r="E13" s="58">
        <f>'2007 CER'!E13+'2008 CER'!E13+'2009 CER'!E13+'2010 CER'!E13+'2011 CER'!E13+'2012 CER'!E13+'2013 CER'!E13+'2014 CER'!E13+'2015 CER'!E13+'2016 CER'!E13+'2017 CER'!E13+'2018 CER'!E13+'2019 CER'!E13+'2020 CER'!E13+'2021 CER'!E13</f>
        <v>700187</v>
      </c>
      <c r="F13" s="58">
        <f>'2007 CER'!F13+'2008 CER'!F13+'2009 CER'!F13+'2010 CER'!F13+'2011 CER'!F13+'2012 CER'!F13+'2013 CER'!F13+'2014 CER'!F13+'2015 CER'!F13+'2016 CER'!F13+'2017 CER'!F13+'2018 CER'!F13+'2019 CER'!F13+'2020 CER'!F13+'2021 CER'!F13</f>
        <v>0</v>
      </c>
      <c r="G13" s="58">
        <f>'2007 CER'!G13+'2008 CER'!G13+'2009 CER'!G13+'2010 CER'!G13+'2011 CER'!G13+'2012 CER'!G13+'2013 CER'!G13+'2014 CER'!G13+'2015 CER'!G13+'2016 CER'!G13+'2017 CER'!G13+'2018 CER'!G13+'2019 CER'!G13+'2020 CER'!G13+'2021 CER'!G13</f>
        <v>1</v>
      </c>
      <c r="H13" s="58">
        <f>'2007 CER'!H13+'2008 CER'!H13+'2009 CER'!H13+'2010 CER'!H13+'2011 CER'!H13+'2012 CER'!H13+'2013 CER'!H13+'2014 CER'!H13+'2015 CER'!H13+'2016 CER'!H13+'2017 CER'!H13+'2018 CER'!H13+'2019 CER'!H13+'2020 CER'!H13+'2021 CER'!H13</f>
        <v>0</v>
      </c>
      <c r="I13" s="58">
        <f>'2007 CER'!I13+'2008 CER'!I13+'2009 CER'!I13+'2010 CER'!I13+'2011 CER'!I13+'2012 CER'!I13+'2013 CER'!I13+'2014 CER'!I13+'2015 CER'!I13+'2016 CER'!I13+'2017 CER'!I13+'2018 CER'!I13+'2019 CER'!I13+'2020 CER'!I13+'2021 CER'!I13</f>
        <v>28500</v>
      </c>
      <c r="J13" s="58">
        <f>'2007 CER'!J13+'2008 CER'!J13+'2009 CER'!J13+'2010 CER'!J13+'2011 CER'!J13+'2012 CER'!J13+'2013 CER'!J13+'2014 CER'!J13+'2015 CER'!J13+'2016 CER'!J13+'2017 CER'!J13+'2018 CER'!J13+'2019 CER'!J13+'2020 CER'!J13+'2021 CER'!J13</f>
        <v>1211200</v>
      </c>
      <c r="K13" s="58">
        <f>'2007 CER'!K13+'2008 CER'!K13+'2009 CER'!K13+'2010 CER'!K13+'2011 CER'!K13+'2012 CER'!K13+'2013 CER'!K13+'2014 CER'!K13+'2015 CER'!K13+'2016 CER'!K13+'2017 CER'!K13+'2018 CER'!K13+'2019 CER'!K13+'2020 CER'!K13+'2021 CER'!K13</f>
        <v>0</v>
      </c>
      <c r="L13" s="70">
        <f>'2007 CER'!L13+'2008 CER'!L13+'2009 CER'!L13+'2010 CER'!L13+'2011 CER'!L13+'2012 CER'!L13+'2013 CER'!L13+'2014 CER'!L13+'2015 CER'!L13+'2016 CER'!L13+'2017 CER'!L13+'2018 CER'!L13+'2019 CER'!L13+'2020 CER'!L13+'2021 CER'!L13</f>
        <v>0</v>
      </c>
      <c r="M13" s="58">
        <f>'2007 CER'!M13+'2008 CER'!M13+'2009 CER'!M13+'2010 CER'!M13+'2011 CER'!M13+'2012 CER'!M13+'2013 CER'!M13+'2014 CER'!M13+'2015 CER'!M13+'2016 CER'!M13+'2017 CER'!M13+'2018 CER'!M13+'2019 CER'!M13+'2020 CER'!M13+'2021 CER'!M13</f>
        <v>768500</v>
      </c>
      <c r="N13" s="58">
        <f>'2007 CER'!N13+'2008 CER'!N13+'2009 CER'!N13+'2010 CER'!N13+'2011 CER'!N13+'2012 CER'!N13+'2013 CER'!N13+'2014 CER'!N13+'2015 CER'!N13+'2016 CER'!N13+'2017 CER'!N13+'2018 CER'!N13+'2019 CER'!N13+'2020 CER'!N13+'2021 CER'!N13</f>
        <v>0</v>
      </c>
      <c r="O13" s="58">
        <f>'2007 CER'!O13+'2008 CER'!O13+'2009 CER'!O13+'2010 CER'!O13+'2011 CER'!O13+'2012 CER'!O13+'2013 CER'!O13+'2014 CER'!O13+'2015 CER'!O13+'2016 CER'!O13+'2017 CER'!O13+'2018 CER'!O13+'2019 CER'!O13+'2020 CER'!O13+'2021 CER'!O13</f>
        <v>232700</v>
      </c>
      <c r="P13" s="58">
        <f>'2007 CER'!P13+'2008 CER'!P13+'2009 CER'!P13+'2010 CER'!P13+'2011 CER'!P13+'2012 CER'!P13+'2013 CER'!P13+'2014 CER'!P13+'2015 CER'!P13+'2016 CER'!P13+'2017 CER'!P13+'2018 CER'!P13+'2019 CER'!P13+'2020 CER'!P13+'2021 CER'!P13</f>
        <v>595000</v>
      </c>
      <c r="Q13" s="58">
        <f>'2007 CER'!Q13+'2008 CER'!Q13+'2009 CER'!Q13+'2010 CER'!Q13+'2011 CER'!Q13+'2012 CER'!Q13+'2013 CER'!Q13+'2014 CER'!Q13+'2015 CER'!Q13+'2016 CER'!Q13+'2017 CER'!Q13+'2018 CER'!Q13+'2019 CER'!Q13+'2020 CER'!Q13+'2021 CER'!Q13</f>
        <v>3615997</v>
      </c>
      <c r="R13" s="58">
        <f>'2007 CER'!R13+'2008 CER'!R13+'2009 CER'!R13+'2010 CER'!R13+'2011 CER'!R13+'2012 CER'!R13+'2013 CER'!R13+'2014 CER'!R13+'2015 CER'!R13+'2016 CER'!R13+'2017 CER'!R13+'2018 CER'!R13+'2019 CER'!R13+'2020 CER'!R13+'2021 CER'!R13</f>
        <v>26718</v>
      </c>
      <c r="S13" s="58">
        <f>'2007 CER'!S13+'2008 CER'!S13+'2009 CER'!S13+'2010 CER'!S13+'2011 CER'!S13+'2012 CER'!S13+'2013 CER'!S13+'2014 CER'!S13+'2015 CER'!S13+'2016 CER'!S13+'2017 CER'!S13+'2018 CER'!S13+'2019 CER'!S13+'2020 CER'!S13+'2021 CER'!S13</f>
        <v>9185722</v>
      </c>
      <c r="T13" s="58">
        <f>'2007 CER'!T13+'2008 CER'!T13+'2009 CER'!T13+'2010 CER'!T13+'2011 CER'!T13+'2012 CER'!T13+'2013 CER'!T13+'2014 CER'!T13+'2015 CER'!T13+'2016 CER'!T13+'2017 CER'!T13+'2018 CER'!T13+'2019 CER'!T13+'2020 CER'!T13+'2021 CER'!T13</f>
        <v>0</v>
      </c>
      <c r="U13" s="58">
        <f>'2007 CER'!U13+'2008 CER'!U13+'2009 CER'!U13+'2010 CER'!U13+'2011 CER'!U13+'2012 CER'!U13+'2013 CER'!U13+'2014 CER'!U13+'2015 CER'!U13+'2016 CER'!U13+'2017 CER'!U13+'2018 CER'!U13+'2019 CER'!U13+'2020 CER'!U13+'2021 CER'!U13</f>
        <v>7700</v>
      </c>
      <c r="V13" s="58">
        <f>'2007 CER'!V13+'2008 CER'!V13+'2009 CER'!V13+'2010 CER'!V13+'2011 CER'!V13+'2012 CER'!V13+'2013 CER'!V13+'2014 CER'!V13+'2015 CER'!V13+'2016 CER'!V13+'2017 CER'!V13+'2018 CER'!V13+'2019 CER'!V13+'2020 CER'!V13+'2021 CER'!V13</f>
        <v>0</v>
      </c>
      <c r="W13" s="58">
        <f>'2007 CER'!W13+'2008 CER'!W13+'2009 CER'!W13+'2010 CER'!W13+'2011 CER'!W13+'2012 CER'!W13+'2013 CER'!W13+'2014 CER'!W13+'2015 CER'!W13+'2016 CER'!W13+'2017 CER'!W13+'2018 CER'!W13+'2019 CER'!W13+'2020 CER'!W13+'2021 CER'!W13</f>
        <v>0</v>
      </c>
      <c r="X13" s="58">
        <f>'2007 CER'!X13+'2008 CER'!X13+'2009 CER'!X13+'2010 CER'!X13+'2011 CER'!X13+'2012 CER'!X13+'2013 CER'!X13+'2014 CER'!X13+'2015 CER'!X13+'2016 CER'!X13+'2017 CER'!X13+'2018 CER'!X13+'2019 CER'!X13+'2020 CER'!X13+'2021 CER'!X13</f>
        <v>0</v>
      </c>
      <c r="Y13" s="58">
        <f>'2007 CER'!Y13+'2008 CER'!Y13+'2009 CER'!Y13+'2010 CER'!Y13+'2011 CER'!Y13+'2012 CER'!Y13+'2013 CER'!Y13+'2014 CER'!Y13+'2015 CER'!Y13+'2016 CER'!Y13+'2017 CER'!Y13+'2018 CER'!Y13+'2019 CER'!Y13+'2020 CER'!Y13+'2021 CER'!Y13</f>
        <v>0</v>
      </c>
      <c r="Z13" s="58">
        <f>'2007 CER'!Z13+'2008 CER'!Z13+'2009 CER'!Z13+'2010 CER'!Z13+'2011 CER'!Z13+'2012 CER'!Z13+'2013 CER'!Z13+'2014 CER'!Z13+'2015 CER'!Z13+'2016 CER'!Z13+'2017 CER'!Z13+'2018 CER'!Z13+'2019 CER'!Z13+'2020 CER'!Z13+'2021 CER'!Z13</f>
        <v>0</v>
      </c>
      <c r="AA13" s="58">
        <f>'2007 CER'!AA13+'2008 CER'!AA13+'2009 CER'!AA13+'2010 CER'!AA13+'2011 CER'!AA13+'2012 CER'!AA13+'2013 CER'!AA13+'2014 CER'!AA13+'2015 CER'!AA13+'2016 CER'!AA13+'2017 CER'!AA13+'2018 CER'!AA13+'2019 CER'!AA13+'2020 CER'!AA13+'2021 CER'!AA13</f>
        <v>0</v>
      </c>
      <c r="AB13" s="58">
        <f>'2007 CER'!AB13+'2008 CER'!AB13+'2009 CER'!AB13+'2010 CER'!AB13+'2011 CER'!AB13+'2012 CER'!AB13+'2013 CER'!AB13+'2014 CER'!AB13+'2015 CER'!AB13+'2016 CER'!AB13+'2017 CER'!AB13+'2018 CER'!AB13+'2019 CER'!AB13+'2020 CER'!AB13+'2021 CER'!AB13</f>
        <v>1</v>
      </c>
      <c r="AC13" s="58">
        <f>'2007 CER'!AC13+'2008 CER'!AC13+'2009 CER'!AC13+'2010 CER'!AC13+'2011 CER'!AC13+'2012 CER'!AC13+'2013 CER'!AC13+'2014 CER'!AC13+'2015 CER'!AC13+'2016 CER'!AC13+'2017 CER'!AC13+'2018 CER'!AC13+'2019 CER'!AC13+'2020 CER'!AC13+'2021 CER'!AC13</f>
        <v>0</v>
      </c>
      <c r="AD13" s="58">
        <f>'2007 CER'!AD13+'2008 CER'!AD13+'2009 CER'!AD13+'2010 CER'!AD13+'2011 CER'!AD13+'2012 CER'!AD13+'2013 CER'!AD13+'2014 CER'!AD13+'2015 CER'!AD13+'2016 CER'!AD13+'2017 CER'!AD13+'2018 CER'!AD13+'2019 CER'!AD13+'2020 CER'!AD13+'2021 CER'!AD13</f>
        <v>0</v>
      </c>
      <c r="AE13" s="58">
        <f>'2007 CER'!AE13+'2008 CER'!AE13+'2009 CER'!AE13+'2010 CER'!AE13+'2011 CER'!AE13+'2012 CER'!AE13+'2013 CER'!AE13+'2014 CER'!AE13+'2015 CER'!AE13+'2016 CER'!AE13+'2017 CER'!AE13+'2018 CER'!AE13+'2019 CER'!AE13+'2020 CER'!AE13+'2021 CER'!AE13</f>
        <v>0</v>
      </c>
      <c r="AF13" s="58">
        <f>'2007 CER'!AF13+'2008 CER'!AF13+'2009 CER'!AF13+'2010 CER'!AF13+'2011 CER'!AF13+'2012 CER'!AF13+'2013 CER'!AF13+'2014 CER'!AF13+'2015 CER'!AF13+'2016 CER'!AF13+'2017 CER'!AF13+'2018 CER'!AF13+'2019 CER'!AF13+'2020 CER'!AF13+'2021 CER'!AF13</f>
        <v>0</v>
      </c>
      <c r="AG13" s="58">
        <f>'2007 CER'!AG13+'2008 CER'!AG13+'2009 CER'!AG13+'2010 CER'!AG13+'2011 CER'!AG13+'2012 CER'!AG13+'2013 CER'!AG13+'2014 CER'!AG13+'2015 CER'!AG13+'2016 CER'!AG13+'2017 CER'!AG13+'2018 CER'!AG13+'2019 CER'!AG13+'2020 CER'!AG13+'2021 CER'!AG13</f>
        <v>0</v>
      </c>
      <c r="AH13" s="58">
        <f>'2007 CER'!AH13+'2008 CER'!AH13+'2009 CER'!AH13+'2010 CER'!AH13+'2011 CER'!AH13+'2012 CER'!AH13+'2013 CER'!AH13+'2014 CER'!AH13+'2015 CER'!AH13+'2016 CER'!AH13+'2017 CER'!AH13+'2018 CER'!AH13+'2019 CER'!AH13+'2020 CER'!AH13+'2021 CER'!AH13</f>
        <v>0</v>
      </c>
      <c r="AI13" s="58">
        <f>'2007 CER'!AI13+'2008 CER'!AI13+'2009 CER'!AI13+'2010 CER'!AI13+'2011 CER'!AI13+'2012 CER'!AI13+'2013 CER'!AI13+'2014 CER'!AI13+'2015 CER'!AI13+'2016 CER'!AI13+'2017 CER'!AI13+'2018 CER'!AI13+'2019 CER'!AI13+'2020 CER'!AI13+'2021 CER'!AI13</f>
        <v>0</v>
      </c>
      <c r="AJ13" s="58">
        <f>'2007 CER'!AJ13+'2008 CER'!AJ13+'2009 CER'!AJ13+'2010 CER'!AJ13+'2011 CER'!AJ13+'2012 CER'!AJ13+'2013 CER'!AJ13+'2014 CER'!AJ13+'2015 CER'!AJ13+'2016 CER'!AJ13+'2017 CER'!AJ13+'2018 CER'!AJ13+'2019 CER'!AJ13+'2020 CER'!AJ13+'2021 CER'!AJ13</f>
        <v>12793603</v>
      </c>
      <c r="AK13" s="58">
        <f>'2007 CER'!AK13+'2008 CER'!AK13+'2009 CER'!AK13+'2010 CER'!AK13+'2011 CER'!AK13+'2012 CER'!AK13+'2013 CER'!AK13+'2014 CER'!AK13+'2015 CER'!AK13+'2016 CER'!AK13+'2017 CER'!AK13+'2018 CER'!AK13+'2019 CER'!AK13+'2020 CER'!AK13+'2021 CER'!AK13</f>
        <v>0</v>
      </c>
      <c r="AL13" s="58">
        <f>'2007 CER'!AL13+'2008 CER'!AL13+'2009 CER'!AL13+'2010 CER'!AL13+'2011 CER'!AL13+'2012 CER'!AL13+'2013 CER'!AL13+'2014 CER'!AL13+'2015 CER'!AL13+'2016 CER'!AL13+'2017 CER'!AL13+'2018 CER'!AL13+'2019 CER'!AL13+'2020 CER'!AL13+'2021 CER'!AL13</f>
        <v>0</v>
      </c>
      <c r="AM13" s="58">
        <f>'2007 CER'!AM13+'2008 CER'!AM13+'2009 CER'!AM13+'2010 CER'!AM13+'2011 CER'!AM13+'2012 CER'!AM13+'2013 CER'!AM13+'2014 CER'!AM13+'2015 CER'!AM13+'2016 CER'!AM13+'2017 CER'!AM13+'2018 CER'!AM13+'2019 CER'!AM13+'2020 CER'!AM13+'2021 CER'!AM13</f>
        <v>0</v>
      </c>
      <c r="AN13" s="58">
        <f>'2007 CER'!AN13+'2008 CER'!AN13+'2009 CER'!AN13+'2010 CER'!AN13+'2011 CER'!AN13+'2012 CER'!AN13+'2013 CER'!AN13+'2014 CER'!AN13+'2015 CER'!AN13+'2016 CER'!AN13+'2017 CER'!AN13+'2018 CER'!AN13+'2019 CER'!AN13+'2020 CER'!AN13+'2021 CER'!AN13</f>
        <v>0</v>
      </c>
      <c r="AO13" s="61">
        <f>'2007 CER'!AO13+'2008 CER'!AO13+'2009 CER'!AO13+'2010 CER'!AO13+'2011 CER'!AO13+'2012 CER'!AO13+'2013 CER'!AO13+'2014 CER'!AO13+'2015 CER'!AO13+'2016 CER'!AO13+'2017 CER'!AO13+'2018 CER'!AO13+'2019 CER'!AO13+'2020 CER'!AO13+'2021 CER'!AO13</f>
        <v>3776270</v>
      </c>
    </row>
    <row r="14" spans="1:41" ht="14.25" x14ac:dyDescent="0.15">
      <c r="A14" s="62" t="s">
        <v>12</v>
      </c>
      <c r="B14" s="57">
        <f t="shared" si="1"/>
        <v>117762670</v>
      </c>
      <c r="C14" s="58">
        <f>'2007 CER'!C14+'2008 CER'!C14+'2009 CER'!C14+'2010 CER'!C14+'2011 CER'!C14+'2012 CER'!C14+'2013 CER'!C14+'2014 CER'!C14+'2015 CER'!C14+'2016 CER'!C14+'2017 CER'!C14+'2018 CER'!C14</f>
        <v>0</v>
      </c>
      <c r="D14" s="58">
        <f>'2007 CER'!D14+'2008 CER'!D14+'2009 CER'!D14+'2010 CER'!D14+'2011 CER'!D14+'2012 CER'!D14+'2013 CER'!D14+'2014 CER'!D14+'2015 CER'!D14+'2016 CER'!D14+'2017 CER'!D14+'2018 CER'!D14+'2019 CER'!D14+'2020 CER'!D14+'2021 CER'!D14</f>
        <v>41030064</v>
      </c>
      <c r="E14" s="58">
        <f>'2007 CER'!E14+'2008 CER'!E14+'2009 CER'!E14+'2010 CER'!E14+'2011 CER'!E14+'2012 CER'!E14+'2013 CER'!E14+'2014 CER'!E14+'2015 CER'!E14+'2016 CER'!E14+'2017 CER'!E14+'2018 CER'!E14+'2019 CER'!E14+'2020 CER'!E14+'2021 CER'!E14</f>
        <v>72970</v>
      </c>
      <c r="F14" s="58">
        <f>'2007 CER'!F14+'2008 CER'!F14+'2009 CER'!F14+'2010 CER'!F14+'2011 CER'!F14+'2012 CER'!F14+'2013 CER'!F14+'2014 CER'!F14+'2015 CER'!F14+'2016 CER'!F14+'2017 CER'!F14+'2018 CER'!F14+'2019 CER'!F14+'2020 CER'!F14+'2021 CER'!F14</f>
        <v>216243</v>
      </c>
      <c r="G14" s="58">
        <f>'2007 CER'!G14+'2008 CER'!G14+'2009 CER'!G14+'2010 CER'!G14+'2011 CER'!G14+'2012 CER'!G14+'2013 CER'!G14+'2014 CER'!G14+'2015 CER'!G14+'2016 CER'!G14+'2017 CER'!G14+'2018 CER'!G14+'2019 CER'!G14+'2020 CER'!G14+'2021 CER'!G14</f>
        <v>1651000</v>
      </c>
      <c r="H14" s="58">
        <f>'2007 CER'!H14+'2008 CER'!H14+'2009 CER'!H14+'2010 CER'!H14+'2011 CER'!H14+'2012 CER'!H14+'2013 CER'!H14+'2014 CER'!H14+'2015 CER'!H14+'2016 CER'!H14+'2017 CER'!H14+'2018 CER'!H14+'2019 CER'!H14+'2020 CER'!H14+'2021 CER'!H14</f>
        <v>0</v>
      </c>
      <c r="I14" s="58">
        <f>'2007 CER'!I14+'2008 CER'!I14+'2009 CER'!I14+'2010 CER'!I14+'2011 CER'!I14+'2012 CER'!I14+'2013 CER'!I14+'2014 CER'!I14+'2015 CER'!I14+'2016 CER'!I14+'2017 CER'!I14+'2018 CER'!I14+'2019 CER'!I14+'2020 CER'!I14+'2021 CER'!I14</f>
        <v>7527325</v>
      </c>
      <c r="J14" s="58">
        <f>'2007 CER'!J14+'2008 CER'!J14+'2009 CER'!J14+'2010 CER'!J14+'2011 CER'!J14+'2012 CER'!J14+'2013 CER'!J14+'2014 CER'!J14+'2015 CER'!J14+'2016 CER'!J14+'2017 CER'!J14+'2018 CER'!J14+'2019 CER'!J14+'2020 CER'!J14+'2021 CER'!J14</f>
        <v>2010233</v>
      </c>
      <c r="K14" s="58">
        <f>'2007 CER'!K14+'2008 CER'!K14+'2009 CER'!K14+'2010 CER'!K14+'2011 CER'!K14+'2012 CER'!K14+'2013 CER'!K14+'2014 CER'!K14+'2015 CER'!K14+'2016 CER'!K14+'2017 CER'!K14+'2018 CER'!K14+'2019 CER'!K14+'2020 CER'!K14+'2021 CER'!K14</f>
        <v>318912</v>
      </c>
      <c r="L14" s="58">
        <f>'2007 CER'!L14+'2008 CER'!L14+'2009 CER'!L14+'2010 CER'!L14+'2011 CER'!L14+'2012 CER'!L14+'2013 CER'!L14+'2014 CER'!L14+'2015 CER'!L14+'2016 CER'!L14+'2017 CER'!L14+'2018 CER'!L14+'2019 CER'!L14+'2020 CER'!L14+'2021 CER'!L14</f>
        <v>0</v>
      </c>
      <c r="M14" s="70">
        <f>'2007 CER'!M14+'2008 CER'!M14+'2009 CER'!M14+'2010 CER'!M14+'2011 CER'!M14+'2012 CER'!M14+'2013 CER'!M14+'2014 CER'!M14+'2015 CER'!M14+'2016 CER'!M14+'2017 CER'!M14+'2018 CER'!M14+'2019 CER'!M14+'2020 CER'!M14+'2021 CER'!M14</f>
        <v>0</v>
      </c>
      <c r="N14" s="58">
        <f>'2007 CER'!N14+'2008 CER'!N14+'2009 CER'!N14+'2010 CER'!N14+'2011 CER'!N14+'2012 CER'!N14+'2013 CER'!N14+'2014 CER'!N14+'2015 CER'!N14+'2016 CER'!N14+'2017 CER'!N14+'2018 CER'!N14+'2019 CER'!N14+'2020 CER'!N14+'2021 CER'!N14</f>
        <v>0</v>
      </c>
      <c r="O14" s="58">
        <f>'2007 CER'!O14+'2008 CER'!O14+'2009 CER'!O14+'2010 CER'!O14+'2011 CER'!O14+'2012 CER'!O14+'2013 CER'!O14+'2014 CER'!O14+'2015 CER'!O14+'2016 CER'!O14+'2017 CER'!O14+'2018 CER'!O14+'2019 CER'!O14+'2020 CER'!O14+'2021 CER'!O14</f>
        <v>1623389</v>
      </c>
      <c r="P14" s="58">
        <f>'2007 CER'!P14+'2008 CER'!P14+'2009 CER'!P14+'2010 CER'!P14+'2011 CER'!P14+'2012 CER'!P14+'2013 CER'!P14+'2014 CER'!P14+'2015 CER'!P14+'2016 CER'!P14+'2017 CER'!P14+'2018 CER'!P14+'2019 CER'!P14+'2020 CER'!P14+'2021 CER'!P14</f>
        <v>38875</v>
      </c>
      <c r="Q14" s="58">
        <f>'2007 CER'!Q14+'2008 CER'!Q14+'2009 CER'!Q14+'2010 CER'!Q14+'2011 CER'!Q14+'2012 CER'!Q14+'2013 CER'!Q14+'2014 CER'!Q14+'2015 CER'!Q14+'2016 CER'!Q14+'2017 CER'!Q14+'2018 CER'!Q14+'2019 CER'!Q14+'2020 CER'!Q14+'2021 CER'!Q14</f>
        <v>3874764</v>
      </c>
      <c r="R14" s="58">
        <f>'2007 CER'!R14+'2008 CER'!R14+'2009 CER'!R14+'2010 CER'!R14+'2011 CER'!R14+'2012 CER'!R14+'2013 CER'!R14+'2014 CER'!R14+'2015 CER'!R14+'2016 CER'!R14+'2017 CER'!R14+'2018 CER'!R14+'2019 CER'!R14+'2020 CER'!R14+'2021 CER'!R14</f>
        <v>0</v>
      </c>
      <c r="S14" s="58">
        <f>'2007 CER'!S14+'2008 CER'!S14+'2009 CER'!S14+'2010 CER'!S14+'2011 CER'!S14+'2012 CER'!S14+'2013 CER'!S14+'2014 CER'!S14+'2015 CER'!S14+'2016 CER'!S14+'2017 CER'!S14+'2018 CER'!S14+'2019 CER'!S14+'2020 CER'!S14+'2021 CER'!S14</f>
        <v>51845149</v>
      </c>
      <c r="T14" s="58">
        <f>'2007 CER'!T14+'2008 CER'!T14+'2009 CER'!T14+'2010 CER'!T14+'2011 CER'!T14+'2012 CER'!T14+'2013 CER'!T14+'2014 CER'!T14+'2015 CER'!T14+'2016 CER'!T14+'2017 CER'!T14+'2018 CER'!T14+'2019 CER'!T14+'2020 CER'!T14+'2021 CER'!T14</f>
        <v>521967</v>
      </c>
      <c r="U14" s="58">
        <f>'2007 CER'!U14+'2008 CER'!U14+'2009 CER'!U14+'2010 CER'!U14+'2011 CER'!U14+'2012 CER'!U14+'2013 CER'!U14+'2014 CER'!U14+'2015 CER'!U14+'2016 CER'!U14+'2017 CER'!U14+'2018 CER'!U14+'2019 CER'!U14+'2020 CER'!U14+'2021 CER'!U14</f>
        <v>0</v>
      </c>
      <c r="V14" s="58">
        <f>'2007 CER'!V14+'2008 CER'!V14+'2009 CER'!V14+'2010 CER'!V14+'2011 CER'!V14+'2012 CER'!V14+'2013 CER'!V14+'2014 CER'!V14+'2015 CER'!V14+'2016 CER'!V14+'2017 CER'!V14+'2018 CER'!V14+'2019 CER'!V14+'2020 CER'!V14+'2021 CER'!V14</f>
        <v>0</v>
      </c>
      <c r="W14" s="58">
        <f>'2007 CER'!W14+'2008 CER'!W14+'2009 CER'!W14+'2010 CER'!W14+'2011 CER'!W14+'2012 CER'!W14+'2013 CER'!W14+'2014 CER'!W14+'2015 CER'!W14+'2016 CER'!W14+'2017 CER'!W14+'2018 CER'!W14+'2019 CER'!W14+'2020 CER'!W14+'2021 CER'!W14</f>
        <v>10000</v>
      </c>
      <c r="X14" s="58">
        <f>'2007 CER'!X14+'2008 CER'!X14+'2009 CER'!X14+'2010 CER'!X14+'2011 CER'!X14+'2012 CER'!X14+'2013 CER'!X14+'2014 CER'!X14+'2015 CER'!X14+'2016 CER'!X14+'2017 CER'!X14+'2018 CER'!X14+'2019 CER'!X14+'2020 CER'!X14+'2021 CER'!X14</f>
        <v>0</v>
      </c>
      <c r="Y14" s="58">
        <f>'2007 CER'!Y14+'2008 CER'!Y14+'2009 CER'!Y14+'2010 CER'!Y14+'2011 CER'!Y14+'2012 CER'!Y14+'2013 CER'!Y14+'2014 CER'!Y14+'2015 CER'!Y14+'2016 CER'!Y14+'2017 CER'!Y14+'2018 CER'!Y14+'2019 CER'!Y14+'2020 CER'!Y14+'2021 CER'!Y14</f>
        <v>0</v>
      </c>
      <c r="Z14" s="58">
        <f>'2007 CER'!Z14+'2008 CER'!Z14+'2009 CER'!Z14+'2010 CER'!Z14+'2011 CER'!Z14+'2012 CER'!Z14+'2013 CER'!Z14+'2014 CER'!Z14+'2015 CER'!Z14+'2016 CER'!Z14+'2017 CER'!Z14+'2018 CER'!Z14+'2019 CER'!Z14+'2020 CER'!Z14+'2021 CER'!Z14</f>
        <v>85100</v>
      </c>
      <c r="AA14" s="58">
        <f>'2007 CER'!AA14+'2008 CER'!AA14+'2009 CER'!AA14+'2010 CER'!AA14+'2011 CER'!AA14+'2012 CER'!AA14+'2013 CER'!AA14+'2014 CER'!AA14+'2015 CER'!AA14+'2016 CER'!AA14+'2017 CER'!AA14+'2018 CER'!AA14+'2019 CER'!AA14+'2020 CER'!AA14+'2021 CER'!AA14</f>
        <v>14000</v>
      </c>
      <c r="AB14" s="58">
        <f>'2007 CER'!AB14+'2008 CER'!AB14+'2009 CER'!AB14+'2010 CER'!AB14+'2011 CER'!AB14+'2012 CER'!AB14+'2013 CER'!AB14+'2014 CER'!AB14+'2015 CER'!AB14+'2016 CER'!AB14+'2017 CER'!AB14+'2018 CER'!AB14+'2019 CER'!AB14+'2020 CER'!AB14+'2021 CER'!AB14</f>
        <v>2096105</v>
      </c>
      <c r="AC14" s="58">
        <f>'2007 CER'!AC14+'2008 CER'!AC14+'2009 CER'!AC14+'2010 CER'!AC14+'2011 CER'!AC14+'2012 CER'!AC14+'2013 CER'!AC14+'2014 CER'!AC14+'2015 CER'!AC14+'2016 CER'!AC14+'2017 CER'!AC14+'2018 CER'!AC14+'2019 CER'!AC14+'2020 CER'!AC14+'2021 CER'!AC14</f>
        <v>0</v>
      </c>
      <c r="AD14" s="58">
        <f>'2007 CER'!AD14+'2008 CER'!AD14+'2009 CER'!AD14+'2010 CER'!AD14+'2011 CER'!AD14+'2012 CER'!AD14+'2013 CER'!AD14+'2014 CER'!AD14+'2015 CER'!AD14+'2016 CER'!AD14+'2017 CER'!AD14+'2018 CER'!AD14+'2019 CER'!AD14+'2020 CER'!AD14+'2021 CER'!AD14</f>
        <v>0</v>
      </c>
      <c r="AE14" s="58">
        <f>'2007 CER'!AE14+'2008 CER'!AE14+'2009 CER'!AE14+'2010 CER'!AE14+'2011 CER'!AE14+'2012 CER'!AE14+'2013 CER'!AE14+'2014 CER'!AE14+'2015 CER'!AE14+'2016 CER'!AE14+'2017 CER'!AE14+'2018 CER'!AE14+'2019 CER'!AE14+'2020 CER'!AE14+'2021 CER'!AE14</f>
        <v>0</v>
      </c>
      <c r="AF14" s="58">
        <f>'2007 CER'!AF14+'2008 CER'!AF14+'2009 CER'!AF14+'2010 CER'!AF14+'2011 CER'!AF14+'2012 CER'!AF14+'2013 CER'!AF14+'2014 CER'!AF14+'2015 CER'!AF14+'2016 CER'!AF14+'2017 CER'!AF14+'2018 CER'!AF14+'2019 CER'!AF14+'2020 CER'!AF14+'2021 CER'!AF14</f>
        <v>0</v>
      </c>
      <c r="AG14" s="58">
        <f>'2007 CER'!AG14+'2008 CER'!AG14+'2009 CER'!AG14+'2010 CER'!AG14+'2011 CER'!AG14+'2012 CER'!AG14+'2013 CER'!AG14+'2014 CER'!AG14+'2015 CER'!AG14+'2016 CER'!AG14+'2017 CER'!AG14+'2018 CER'!AG14+'2019 CER'!AG14+'2020 CER'!AG14+'2021 CER'!AG14</f>
        <v>0</v>
      </c>
      <c r="AH14" s="58">
        <f>'2007 CER'!AH14+'2008 CER'!AH14+'2009 CER'!AH14+'2010 CER'!AH14+'2011 CER'!AH14+'2012 CER'!AH14+'2013 CER'!AH14+'2014 CER'!AH14+'2015 CER'!AH14+'2016 CER'!AH14+'2017 CER'!AH14+'2018 CER'!AH14+'2019 CER'!AH14+'2020 CER'!AH14+'2021 CER'!AH14</f>
        <v>0</v>
      </c>
      <c r="AI14" s="58">
        <f>'2007 CER'!AI14+'2008 CER'!AI14+'2009 CER'!AI14+'2010 CER'!AI14+'2011 CER'!AI14+'2012 CER'!AI14+'2013 CER'!AI14+'2014 CER'!AI14+'2015 CER'!AI14+'2016 CER'!AI14+'2017 CER'!AI14+'2018 CER'!AI14+'2019 CER'!AI14+'2020 CER'!AI14+'2021 CER'!AI14</f>
        <v>0</v>
      </c>
      <c r="AJ14" s="58">
        <f>'2007 CER'!AJ14+'2008 CER'!AJ14+'2009 CER'!AJ14+'2010 CER'!AJ14+'2011 CER'!AJ14+'2012 CER'!AJ14+'2013 CER'!AJ14+'2014 CER'!AJ14+'2015 CER'!AJ14+'2016 CER'!AJ14+'2017 CER'!AJ14+'2018 CER'!AJ14+'2019 CER'!AJ14+'2020 CER'!AJ14+'2021 CER'!AJ14</f>
        <v>2999997</v>
      </c>
      <c r="AK14" s="58">
        <f>'2007 CER'!AK14+'2008 CER'!AK14+'2009 CER'!AK14+'2010 CER'!AK14+'2011 CER'!AK14+'2012 CER'!AK14+'2013 CER'!AK14+'2014 CER'!AK14+'2015 CER'!AK14+'2016 CER'!AK14+'2017 CER'!AK14+'2018 CER'!AK14+'2019 CER'!AK14+'2020 CER'!AK14+'2021 CER'!AK14</f>
        <v>61000</v>
      </c>
      <c r="AL14" s="58">
        <f>'2007 CER'!AL14+'2008 CER'!AL14+'2009 CER'!AL14+'2010 CER'!AL14+'2011 CER'!AL14+'2012 CER'!AL14+'2013 CER'!AL14+'2014 CER'!AL14+'2015 CER'!AL14+'2016 CER'!AL14+'2017 CER'!AL14+'2018 CER'!AL14+'2019 CER'!AL14+'2020 CER'!AL14+'2021 CER'!AL14</f>
        <v>0</v>
      </c>
      <c r="AM14" s="58">
        <f>'2007 CER'!AM14+'2008 CER'!AM14+'2009 CER'!AM14+'2010 CER'!AM14+'2011 CER'!AM14+'2012 CER'!AM14+'2013 CER'!AM14+'2014 CER'!AM14+'2015 CER'!AM14+'2016 CER'!AM14+'2017 CER'!AM14+'2018 CER'!AM14+'2019 CER'!AM14+'2020 CER'!AM14+'2021 CER'!AM14</f>
        <v>0</v>
      </c>
      <c r="AN14" s="58">
        <f>'2007 CER'!AN14+'2008 CER'!AN14+'2009 CER'!AN14+'2010 CER'!AN14+'2011 CER'!AN14+'2012 CER'!AN14+'2013 CER'!AN14+'2014 CER'!AN14+'2015 CER'!AN14+'2016 CER'!AN14+'2017 CER'!AN14+'2018 CER'!AN14+'2019 CER'!AN14+'2020 CER'!AN14+'2021 CER'!AN14</f>
        <v>870</v>
      </c>
      <c r="AO14" s="61">
        <f>'2007 CER'!AO14+'2008 CER'!AO14+'2009 CER'!AO14+'2010 CER'!AO14+'2011 CER'!AO14+'2012 CER'!AO14+'2013 CER'!AO14+'2014 CER'!AO14+'2015 CER'!AO14+'2016 CER'!AO14+'2017 CER'!AO14+'2018 CER'!AO14+'2019 CER'!AO14+'2020 CER'!AO14+'2021 CER'!AO14</f>
        <v>1764707</v>
      </c>
    </row>
    <row r="15" spans="1:41" ht="14.25" x14ac:dyDescent="0.15">
      <c r="A15" s="62" t="s">
        <v>18</v>
      </c>
      <c r="B15" s="57">
        <f>SUM(C15:AO15)</f>
        <v>304816</v>
      </c>
      <c r="C15" s="58">
        <f>'2007 CER'!C15+'2008 CER'!C15+'2009 CER'!C15+'2010 CER'!C15+'2011 CER'!C15+'2012 CER'!C15+'2013 CER'!C15+'2014 CER'!C15+'2015 CER'!C15+'2016 CER'!C15+'2017 CER'!C15+'2018 CER'!C15</f>
        <v>0</v>
      </c>
      <c r="D15" s="58">
        <f>'2007 CER'!D15+'2008 CER'!D15+'2009 CER'!D15+'2010 CER'!D15+'2011 CER'!D15+'2012 CER'!D15+'2013 CER'!D15+'2014 CER'!D15+'2015 CER'!D15+'2016 CER'!D15+'2017 CER'!D15+'2018 CER'!D15+'2019 CER'!D15+'2020 CER'!D15+'2021 CER'!D15</f>
        <v>82355</v>
      </c>
      <c r="E15" s="58">
        <f>'2007 CER'!E15+'2008 CER'!E15+'2009 CER'!E15+'2010 CER'!E15+'2011 CER'!E15+'2012 CER'!E15+'2013 CER'!E15+'2014 CER'!E15+'2015 CER'!E15+'2016 CER'!E15+'2017 CER'!E15+'2018 CER'!E15+'2019 CER'!E15+'2020 CER'!E15+'2021 CER'!E15</f>
        <v>0</v>
      </c>
      <c r="F15" s="58">
        <f>'2007 CER'!F15+'2008 CER'!F15+'2009 CER'!F15+'2010 CER'!F15+'2011 CER'!F15+'2012 CER'!F15+'2013 CER'!F15+'2014 CER'!F15+'2015 CER'!F15+'2016 CER'!F15+'2017 CER'!F15+'2018 CER'!F15+'2019 CER'!F15+'2020 CER'!F15+'2021 CER'!F15</f>
        <v>0</v>
      </c>
      <c r="G15" s="58">
        <f>'2007 CER'!G15+'2008 CER'!G15+'2009 CER'!G15+'2010 CER'!G15+'2011 CER'!G15+'2012 CER'!G15+'2013 CER'!G15+'2014 CER'!G15+'2015 CER'!G15+'2016 CER'!G15+'2017 CER'!G15+'2018 CER'!G15+'2019 CER'!G15+'2020 CER'!G15+'2021 CER'!G15</f>
        <v>0</v>
      </c>
      <c r="H15" s="58">
        <f>'2007 CER'!H15+'2008 CER'!H15+'2009 CER'!H15+'2010 CER'!H15+'2011 CER'!H15+'2012 CER'!H15+'2013 CER'!H15+'2014 CER'!H15+'2015 CER'!H15+'2016 CER'!H15+'2017 CER'!H15+'2018 CER'!H15+'2019 CER'!H15+'2020 CER'!H15+'2021 CER'!H15</f>
        <v>0</v>
      </c>
      <c r="I15" s="58">
        <f>'2007 CER'!I15+'2008 CER'!I15+'2009 CER'!I15+'2010 CER'!I15+'2011 CER'!I15+'2012 CER'!I15+'2013 CER'!I15+'2014 CER'!I15+'2015 CER'!I15+'2016 CER'!I15+'2017 CER'!I15+'2018 CER'!I15+'2019 CER'!I15+'2020 CER'!I15+'2021 CER'!I15</f>
        <v>4203</v>
      </c>
      <c r="J15" s="58">
        <f>'2007 CER'!J15+'2008 CER'!J15+'2009 CER'!J15+'2010 CER'!J15+'2011 CER'!J15+'2012 CER'!J15+'2013 CER'!J15+'2014 CER'!J15+'2015 CER'!J15+'2016 CER'!J15+'2017 CER'!J15+'2018 CER'!J15+'2019 CER'!J15+'2020 CER'!J15+'2021 CER'!J15</f>
        <v>27618</v>
      </c>
      <c r="K15" s="58">
        <f>'2007 CER'!K15+'2008 CER'!K15+'2009 CER'!K15+'2010 CER'!K15+'2011 CER'!K15+'2012 CER'!K15+'2013 CER'!K15+'2014 CER'!K15+'2015 CER'!K15+'2016 CER'!K15+'2017 CER'!K15+'2018 CER'!K15+'2019 CER'!K15+'2020 CER'!K15+'2021 CER'!K15</f>
        <v>0</v>
      </c>
      <c r="L15" s="58">
        <f>'2007 CER'!L15+'2008 CER'!L15+'2009 CER'!L15+'2010 CER'!L15+'2011 CER'!L15+'2012 CER'!L15+'2013 CER'!L15+'2014 CER'!L15+'2015 CER'!L15+'2016 CER'!L15+'2017 CER'!L15+'2018 CER'!L15+'2019 CER'!L15+'2020 CER'!L15+'2021 CER'!L15</f>
        <v>0</v>
      </c>
      <c r="M15" s="58">
        <f>'2007 CER'!M15+'2008 CER'!M15+'2009 CER'!M15+'2010 CER'!M15+'2011 CER'!M15+'2012 CER'!M15+'2013 CER'!M15+'2014 CER'!M15+'2015 CER'!M15+'2016 CER'!M15+'2017 CER'!M15+'2018 CER'!M15+'2019 CER'!M15+'2020 CER'!M15+'2021 CER'!M15</f>
        <v>0</v>
      </c>
      <c r="N15" s="70">
        <f>'2007 CER'!N15+'2008 CER'!N15+'2009 CER'!N15+'2010 CER'!N15+'2011 CER'!N15+'2012 CER'!N15+'2013 CER'!N15+'2014 CER'!N15+'2015 CER'!N15+'2016 CER'!N15+'2017 CER'!N15+'2018 CER'!N15+'2019 CER'!N15+'2020 CER'!N15+'2021 CER'!N15</f>
        <v>0</v>
      </c>
      <c r="O15" s="58">
        <f>'2007 CER'!O15+'2008 CER'!O15+'2009 CER'!O15+'2010 CER'!O15+'2011 CER'!O15+'2012 CER'!O15+'2013 CER'!O15+'2014 CER'!O15+'2015 CER'!O15+'2016 CER'!O15+'2017 CER'!O15+'2018 CER'!O15+'2019 CER'!O15+'2020 CER'!O15+'2021 CER'!O15</f>
        <v>51489</v>
      </c>
      <c r="P15" s="58">
        <f>'2007 CER'!P15+'2008 CER'!P15+'2009 CER'!P15+'2010 CER'!P15+'2011 CER'!P15+'2012 CER'!P15+'2013 CER'!P15+'2014 CER'!P15+'2015 CER'!P15+'2016 CER'!P15+'2017 CER'!P15+'2018 CER'!P15+'2019 CER'!P15+'2020 CER'!P15+'2021 CER'!P15</f>
        <v>0</v>
      </c>
      <c r="Q15" s="58">
        <f>'2007 CER'!Q15+'2008 CER'!Q15+'2009 CER'!Q15+'2010 CER'!Q15+'2011 CER'!Q15+'2012 CER'!Q15+'2013 CER'!Q15+'2014 CER'!Q15+'2015 CER'!Q15+'2016 CER'!Q15+'2017 CER'!Q15+'2018 CER'!Q15+'2019 CER'!Q15+'2020 CER'!Q15+'2021 CER'!Q15</f>
        <v>30</v>
      </c>
      <c r="R15" s="58">
        <f>'2007 CER'!R15+'2008 CER'!R15+'2009 CER'!R15+'2010 CER'!R15+'2011 CER'!R15+'2012 CER'!R15+'2013 CER'!R15+'2014 CER'!R15+'2015 CER'!R15+'2016 CER'!R15+'2017 CER'!R15+'2018 CER'!R15+'2019 CER'!R15+'2020 CER'!R15+'2021 CER'!R15</f>
        <v>0</v>
      </c>
      <c r="S15" s="58">
        <f>'2007 CER'!S15+'2008 CER'!S15+'2009 CER'!S15+'2010 CER'!S15+'2011 CER'!S15+'2012 CER'!S15+'2013 CER'!S15+'2014 CER'!S15+'2015 CER'!S15+'2016 CER'!S15+'2017 CER'!S15+'2018 CER'!S15+'2019 CER'!S15+'2020 CER'!S15+'2021 CER'!S15</f>
        <v>54858</v>
      </c>
      <c r="T15" s="58">
        <f>'2007 CER'!T15+'2008 CER'!T15+'2009 CER'!T15+'2010 CER'!T15+'2011 CER'!T15+'2012 CER'!T15+'2013 CER'!T15+'2014 CER'!T15+'2015 CER'!T15+'2016 CER'!T15+'2017 CER'!T15+'2018 CER'!T15+'2019 CER'!T15+'2020 CER'!T15+'2021 CER'!T15</f>
        <v>0</v>
      </c>
      <c r="U15" s="58">
        <f>'2007 CER'!U15+'2008 CER'!U15+'2009 CER'!U15+'2010 CER'!U15+'2011 CER'!U15+'2012 CER'!U15+'2013 CER'!U15+'2014 CER'!U15+'2015 CER'!U15+'2016 CER'!U15+'2017 CER'!U15+'2018 CER'!U15+'2019 CER'!U15+'2020 CER'!U15+'2021 CER'!U15</f>
        <v>0</v>
      </c>
      <c r="V15" s="58">
        <f>'2007 CER'!V15+'2008 CER'!V15+'2009 CER'!V15+'2010 CER'!V15+'2011 CER'!V15+'2012 CER'!V15+'2013 CER'!V15+'2014 CER'!V15+'2015 CER'!V15+'2016 CER'!V15+'2017 CER'!V15+'2018 CER'!V15+'2019 CER'!V15+'2020 CER'!V15+'2021 CER'!V15</f>
        <v>0</v>
      </c>
      <c r="W15" s="58">
        <f>'2007 CER'!W15+'2008 CER'!W15+'2009 CER'!W15+'2010 CER'!W15+'2011 CER'!W15+'2012 CER'!W15+'2013 CER'!W15+'2014 CER'!W15+'2015 CER'!W15+'2016 CER'!W15+'2017 CER'!W15+'2018 CER'!W15+'2019 CER'!W15+'2020 CER'!W15+'2021 CER'!W15</f>
        <v>0</v>
      </c>
      <c r="X15" s="58">
        <f>'2007 CER'!X15+'2008 CER'!X15+'2009 CER'!X15+'2010 CER'!X15+'2011 CER'!X15+'2012 CER'!X15+'2013 CER'!X15+'2014 CER'!X15+'2015 CER'!X15+'2016 CER'!X15+'2017 CER'!X15+'2018 CER'!X15+'2019 CER'!X15+'2020 CER'!X15+'2021 CER'!X15</f>
        <v>0</v>
      </c>
      <c r="Y15" s="58">
        <f>'2007 CER'!Y15+'2008 CER'!Y15+'2009 CER'!Y15+'2010 CER'!Y15+'2011 CER'!Y15+'2012 CER'!Y15+'2013 CER'!Y15+'2014 CER'!Y15+'2015 CER'!Y15+'2016 CER'!Y15+'2017 CER'!Y15+'2018 CER'!Y15+'2019 CER'!Y15+'2020 CER'!Y15+'2021 CER'!Y15</f>
        <v>0</v>
      </c>
      <c r="Z15" s="58">
        <f>'2007 CER'!Z15+'2008 CER'!Z15+'2009 CER'!Z15+'2010 CER'!Z15+'2011 CER'!Z15+'2012 CER'!Z15+'2013 CER'!Z15+'2014 CER'!Z15+'2015 CER'!Z15+'2016 CER'!Z15+'2017 CER'!Z15+'2018 CER'!Z15+'2019 CER'!Z15+'2020 CER'!Z15+'2021 CER'!Z15</f>
        <v>0</v>
      </c>
      <c r="AA15" s="58">
        <f>'2007 CER'!AA15+'2008 CER'!AA15+'2009 CER'!AA15+'2010 CER'!AA15+'2011 CER'!AA15+'2012 CER'!AA15+'2013 CER'!AA15+'2014 CER'!AA15+'2015 CER'!AA15+'2016 CER'!AA15+'2017 CER'!AA15+'2018 CER'!AA15+'2019 CER'!AA15+'2020 CER'!AA15+'2021 CER'!AA15</f>
        <v>0</v>
      </c>
      <c r="AB15" s="58">
        <f>'2007 CER'!AB15+'2008 CER'!AB15+'2009 CER'!AB15+'2010 CER'!AB15+'2011 CER'!AB15+'2012 CER'!AB15+'2013 CER'!AB15+'2014 CER'!AB15+'2015 CER'!AB15+'2016 CER'!AB15+'2017 CER'!AB15+'2018 CER'!AB15+'2019 CER'!AB15+'2020 CER'!AB15+'2021 CER'!AB15</f>
        <v>0</v>
      </c>
      <c r="AC15" s="58">
        <f>'2007 CER'!AC15+'2008 CER'!AC15+'2009 CER'!AC15+'2010 CER'!AC15+'2011 CER'!AC15+'2012 CER'!AC15+'2013 CER'!AC15+'2014 CER'!AC15+'2015 CER'!AC15+'2016 CER'!AC15+'2017 CER'!AC15+'2018 CER'!AC15+'2019 CER'!AC15+'2020 CER'!AC15+'2021 CER'!AC15</f>
        <v>0</v>
      </c>
      <c r="AD15" s="58">
        <f>'2007 CER'!AD15+'2008 CER'!AD15+'2009 CER'!AD15+'2010 CER'!AD15+'2011 CER'!AD15+'2012 CER'!AD15+'2013 CER'!AD15+'2014 CER'!AD15+'2015 CER'!AD15+'2016 CER'!AD15+'2017 CER'!AD15+'2018 CER'!AD15+'2019 CER'!AD15+'2020 CER'!AD15+'2021 CER'!AD15</f>
        <v>0</v>
      </c>
      <c r="AE15" s="58">
        <f>'2007 CER'!AE15+'2008 CER'!AE15+'2009 CER'!AE15+'2010 CER'!AE15+'2011 CER'!AE15+'2012 CER'!AE15+'2013 CER'!AE15+'2014 CER'!AE15+'2015 CER'!AE15+'2016 CER'!AE15+'2017 CER'!AE15+'2018 CER'!AE15+'2019 CER'!AE15+'2020 CER'!AE15+'2021 CER'!AE15</f>
        <v>0</v>
      </c>
      <c r="AF15" s="58">
        <f>'2007 CER'!AF15+'2008 CER'!AF15+'2009 CER'!AF15+'2010 CER'!AF15+'2011 CER'!AF15+'2012 CER'!AF15+'2013 CER'!AF15+'2014 CER'!AF15+'2015 CER'!AF15+'2016 CER'!AF15+'2017 CER'!AF15+'2018 CER'!AF15+'2019 CER'!AF15+'2020 CER'!AF15+'2021 CER'!AF15</f>
        <v>0</v>
      </c>
      <c r="AG15" s="58">
        <f>'2007 CER'!AG15+'2008 CER'!AG15+'2009 CER'!AG15+'2010 CER'!AG15+'2011 CER'!AG15+'2012 CER'!AG15+'2013 CER'!AG15+'2014 CER'!AG15+'2015 CER'!AG15+'2016 CER'!AG15+'2017 CER'!AG15+'2018 CER'!AG15+'2019 CER'!AG15+'2020 CER'!AG15+'2021 CER'!AG15</f>
        <v>0</v>
      </c>
      <c r="AH15" s="58">
        <f>'2007 CER'!AH15+'2008 CER'!AH15+'2009 CER'!AH15+'2010 CER'!AH15+'2011 CER'!AH15+'2012 CER'!AH15+'2013 CER'!AH15+'2014 CER'!AH15+'2015 CER'!AH15+'2016 CER'!AH15+'2017 CER'!AH15+'2018 CER'!AH15+'2019 CER'!AH15+'2020 CER'!AH15+'2021 CER'!AH15</f>
        <v>0</v>
      </c>
      <c r="AI15" s="58">
        <f>'2007 CER'!AI15+'2008 CER'!AI15+'2009 CER'!AI15+'2010 CER'!AI15+'2011 CER'!AI15+'2012 CER'!AI15+'2013 CER'!AI15+'2014 CER'!AI15+'2015 CER'!AI15+'2016 CER'!AI15+'2017 CER'!AI15+'2018 CER'!AI15+'2019 CER'!AI15+'2020 CER'!AI15+'2021 CER'!AI15</f>
        <v>0</v>
      </c>
      <c r="AJ15" s="58">
        <f>'2007 CER'!AJ15+'2008 CER'!AJ15+'2009 CER'!AJ15+'2010 CER'!AJ15+'2011 CER'!AJ15+'2012 CER'!AJ15+'2013 CER'!AJ15+'2014 CER'!AJ15+'2015 CER'!AJ15+'2016 CER'!AJ15+'2017 CER'!AJ15+'2018 CER'!AJ15+'2019 CER'!AJ15+'2020 CER'!AJ15+'2021 CER'!AJ15</f>
        <v>0</v>
      </c>
      <c r="AK15" s="58">
        <f>'2007 CER'!AK15+'2008 CER'!AK15+'2009 CER'!AK15+'2010 CER'!AK15+'2011 CER'!AK15+'2012 CER'!AK15+'2013 CER'!AK15+'2014 CER'!AK15+'2015 CER'!AK15+'2016 CER'!AK15+'2017 CER'!AK15+'2018 CER'!AK15+'2019 CER'!AK15+'2020 CER'!AK15+'2021 CER'!AK15</f>
        <v>0</v>
      </c>
      <c r="AL15" s="58">
        <f>'2007 CER'!AL15+'2008 CER'!AL15+'2009 CER'!AL15+'2010 CER'!AL15+'2011 CER'!AL15+'2012 CER'!AL15+'2013 CER'!AL15+'2014 CER'!AL15+'2015 CER'!AL15+'2016 CER'!AL15+'2017 CER'!AL15+'2018 CER'!AL15+'2019 CER'!AL15+'2020 CER'!AL15+'2021 CER'!AL15</f>
        <v>0</v>
      </c>
      <c r="AM15" s="58">
        <f>'2007 CER'!AM15+'2008 CER'!AM15+'2009 CER'!AM15+'2010 CER'!AM15+'2011 CER'!AM15+'2012 CER'!AM15+'2013 CER'!AM15+'2014 CER'!AM15+'2015 CER'!AM15+'2016 CER'!AM15+'2017 CER'!AM15+'2018 CER'!AM15+'2019 CER'!AM15+'2020 CER'!AM15+'2021 CER'!AM15</f>
        <v>0</v>
      </c>
      <c r="AN15" s="58">
        <f>'2007 CER'!AN15+'2008 CER'!AN15+'2009 CER'!AN15+'2010 CER'!AN15+'2011 CER'!AN15+'2012 CER'!AN15+'2013 CER'!AN15+'2014 CER'!AN15+'2015 CER'!AN15+'2016 CER'!AN15+'2017 CER'!AN15+'2018 CER'!AN15+'2019 CER'!AN15+'2020 CER'!AN15+'2021 CER'!AN15</f>
        <v>0</v>
      </c>
      <c r="AO15" s="61">
        <f>'2007 CER'!AO15+'2008 CER'!AO15+'2009 CER'!AO15+'2010 CER'!AO15+'2011 CER'!AO15+'2012 CER'!AO15+'2013 CER'!AO15+'2014 CER'!AO15+'2015 CER'!AO15+'2016 CER'!AO15+'2017 CER'!AO15+'2018 CER'!AO15+'2019 CER'!AO15+'2020 CER'!AO15+'2021 CER'!AO15</f>
        <v>84263</v>
      </c>
    </row>
    <row r="16" spans="1:41" ht="14.25" x14ac:dyDescent="0.15">
      <c r="A16" s="62" t="s">
        <v>265</v>
      </c>
      <c r="B16" s="57">
        <f t="shared" si="1"/>
        <v>338404942</v>
      </c>
      <c r="C16" s="58">
        <f>'2007 CER'!C16+'2008 CER'!C16+'2009 CER'!C16+'2010 CER'!C16+'2011 CER'!C16+'2012 CER'!C16+'2013 CER'!C16+'2014 CER'!C16+'2015 CER'!C16+'2016 CER'!C16+'2017 CER'!C16+'2018 CER'!C16</f>
        <v>0</v>
      </c>
      <c r="D16" s="58">
        <f>'2007 CER'!D16+'2008 CER'!D16+'2009 CER'!D16+'2010 CER'!D16+'2011 CER'!D16+'2012 CER'!D16+'2013 CER'!D16+'2014 CER'!D16+'2015 CER'!D16+'2016 CER'!D16+'2017 CER'!D16+'2018 CER'!D16+'2019 CER'!D16+'2020 CER'!D16+'2021 CER'!D16</f>
        <v>66149834</v>
      </c>
      <c r="E16" s="58">
        <f>'2007 CER'!E16+'2008 CER'!E16+'2009 CER'!E16+'2010 CER'!E16+'2011 CER'!E16+'2012 CER'!E16+'2013 CER'!E16+'2014 CER'!E16+'2015 CER'!E16+'2016 CER'!E16+'2017 CER'!E16+'2018 CER'!E16+'2019 CER'!E16+'2020 CER'!E16+'2021 CER'!E16</f>
        <v>756216</v>
      </c>
      <c r="F16" s="58">
        <f>'2007 CER'!F16+'2008 CER'!F16+'2009 CER'!F16+'2010 CER'!F16+'2011 CER'!F16+'2012 CER'!F16+'2013 CER'!F16+'2014 CER'!F16+'2015 CER'!F16+'2016 CER'!F16+'2017 CER'!F16+'2018 CER'!F16+'2019 CER'!F16+'2020 CER'!F16+'2021 CER'!F16</f>
        <v>4967931</v>
      </c>
      <c r="G16" s="58">
        <f>'2007 CER'!G16+'2008 CER'!G16+'2009 CER'!G16+'2010 CER'!G16+'2011 CER'!G16+'2012 CER'!G16+'2013 CER'!G16+'2014 CER'!G16+'2015 CER'!G16+'2016 CER'!G16+'2017 CER'!G16+'2018 CER'!G16+'2019 CER'!G16+'2020 CER'!G16+'2021 CER'!G16</f>
        <v>34902780</v>
      </c>
      <c r="H16" s="58">
        <f>'2007 CER'!H16+'2008 CER'!H16+'2009 CER'!H16+'2010 CER'!H16+'2011 CER'!H16+'2012 CER'!H16+'2013 CER'!H16+'2014 CER'!H16+'2015 CER'!H16+'2016 CER'!H16+'2017 CER'!H16+'2018 CER'!H16+'2019 CER'!H16+'2020 CER'!H16+'2021 CER'!H16</f>
        <v>575306</v>
      </c>
      <c r="I16" s="58">
        <f>'2007 CER'!I16+'2008 CER'!I16+'2009 CER'!I16+'2010 CER'!I16+'2011 CER'!I16+'2012 CER'!I16+'2013 CER'!I16+'2014 CER'!I16+'2015 CER'!I16+'2016 CER'!I16+'2017 CER'!I16+'2018 CER'!I16+'2019 CER'!I16+'2020 CER'!I16+'2021 CER'!I16</f>
        <v>13232737</v>
      </c>
      <c r="J16" s="58">
        <f>'2007 CER'!J16+'2008 CER'!J16+'2009 CER'!J16+'2010 CER'!J16+'2011 CER'!J16+'2012 CER'!J16+'2013 CER'!J16+'2014 CER'!J16+'2015 CER'!J16+'2016 CER'!J16+'2017 CER'!J16+'2018 CER'!J16+'2019 CER'!J16+'2020 CER'!J16+'2021 CER'!J16</f>
        <v>41514225</v>
      </c>
      <c r="K16" s="58">
        <f>'2007 CER'!K16+'2008 CER'!K16+'2009 CER'!K16+'2010 CER'!K16+'2011 CER'!K16+'2012 CER'!K16+'2013 CER'!K16+'2014 CER'!K16+'2015 CER'!K16+'2016 CER'!K16+'2017 CER'!K16+'2018 CER'!K16+'2019 CER'!K16+'2020 CER'!K16+'2021 CER'!K16</f>
        <v>511624</v>
      </c>
      <c r="L16" s="58">
        <f>'2007 CER'!L16+'2008 CER'!L16+'2009 CER'!L16+'2010 CER'!L16+'2011 CER'!L16+'2012 CER'!L16+'2013 CER'!L16+'2014 CER'!L16+'2015 CER'!L16+'2016 CER'!L16+'2017 CER'!L16+'2018 CER'!L16+'2019 CER'!L16+'2020 CER'!L16+'2021 CER'!L16</f>
        <v>2187079</v>
      </c>
      <c r="M16" s="58">
        <f>'2007 CER'!M16+'2008 CER'!M16+'2009 CER'!M16+'2010 CER'!M16+'2011 CER'!M16+'2012 CER'!M16+'2013 CER'!M16+'2014 CER'!M16+'2015 CER'!M16+'2016 CER'!M16+'2017 CER'!M16+'2018 CER'!M16+'2019 CER'!M16+'2020 CER'!M16+'2021 CER'!M16</f>
        <v>8128760</v>
      </c>
      <c r="N16" s="58">
        <f>'2007 CER'!N16+'2008 CER'!N16+'2009 CER'!N16+'2010 CER'!N16+'2011 CER'!N16+'2012 CER'!N16+'2013 CER'!N16+'2014 CER'!N16+'2015 CER'!N16+'2016 CER'!N16+'2017 CER'!N16+'2018 CER'!N16+'2019 CER'!N16+'2020 CER'!N16+'2021 CER'!N16</f>
        <v>957482</v>
      </c>
      <c r="O16" s="70">
        <f>'2007 CER'!O16+'2008 CER'!O16+'2009 CER'!O16+'2010 CER'!O16+'2011 CER'!O16+'2012 CER'!O16+'2013 CER'!O16+'2014 CER'!O16+'2015 CER'!O16+'2016 CER'!O16+'2017 CER'!O16+'2018 CER'!O16+'2019 CER'!O16+'2020 CER'!O16+'2021 CER'!O16</f>
        <v>0</v>
      </c>
      <c r="P16" s="58">
        <f>'2007 CER'!P16+'2008 CER'!P16+'2009 CER'!P16+'2010 CER'!P16+'2011 CER'!P16+'2012 CER'!P16+'2013 CER'!P16+'2014 CER'!P16+'2015 CER'!P16+'2016 CER'!P16+'2017 CER'!P16+'2018 CER'!P16+'2019 CER'!P16+'2020 CER'!P16+'2021 CER'!P16</f>
        <v>3448408</v>
      </c>
      <c r="Q16" s="58">
        <f>'2007 CER'!Q16+'2008 CER'!Q16+'2009 CER'!Q16+'2010 CER'!Q16+'2011 CER'!Q16+'2012 CER'!Q16+'2013 CER'!Q16+'2014 CER'!Q16+'2015 CER'!Q16+'2016 CER'!Q16+'2017 CER'!Q16+'2018 CER'!Q16+'2019 CER'!Q16+'2020 CER'!Q16+'2021 CER'!Q16</f>
        <v>7542353</v>
      </c>
      <c r="R16" s="58">
        <f>'2007 CER'!R16+'2008 CER'!R16+'2009 CER'!R16+'2010 CER'!R16+'2011 CER'!R16+'2012 CER'!R16+'2013 CER'!R16+'2014 CER'!R16+'2015 CER'!R16+'2016 CER'!R16+'2017 CER'!R16+'2018 CER'!R16+'2019 CER'!R16+'2020 CER'!R16+'2021 CER'!R16</f>
        <v>1781765</v>
      </c>
      <c r="S16" s="58">
        <f>'2007 CER'!S16+'2008 CER'!S16+'2009 CER'!S16+'2010 CER'!S16+'2011 CER'!S16+'2012 CER'!S16+'2013 CER'!S16+'2014 CER'!S16+'2015 CER'!S16+'2016 CER'!S16+'2017 CER'!S16+'2018 CER'!S16+'2019 CER'!S16+'2020 CER'!S16+'2021 CER'!S16</f>
        <v>88827950</v>
      </c>
      <c r="T16" s="58">
        <f>'2007 CER'!T16+'2008 CER'!T16+'2009 CER'!T16+'2010 CER'!T16+'2011 CER'!T16+'2012 CER'!T16+'2013 CER'!T16+'2014 CER'!T16+'2015 CER'!T16+'2016 CER'!T16+'2017 CER'!T16+'2018 CER'!T16+'2019 CER'!T16+'2020 CER'!T16+'2021 CER'!T16</f>
        <v>120333</v>
      </c>
      <c r="U16" s="58">
        <f>'2007 CER'!U16+'2008 CER'!U16+'2009 CER'!U16+'2010 CER'!U16+'2011 CER'!U16+'2012 CER'!U16+'2013 CER'!U16+'2014 CER'!U16+'2015 CER'!U16+'2016 CER'!U16+'2017 CER'!U16+'2018 CER'!U16+'2019 CER'!U16+'2020 CER'!U16+'2021 CER'!U16</f>
        <v>1591016</v>
      </c>
      <c r="V16" s="58">
        <f>'2007 CER'!V16+'2008 CER'!V16+'2009 CER'!V16+'2010 CER'!V16+'2011 CER'!V16+'2012 CER'!V16+'2013 CER'!V16+'2014 CER'!V16+'2015 CER'!V16+'2016 CER'!V16+'2017 CER'!V16+'2018 CER'!V16+'2019 CER'!V16+'2020 CER'!V16+'2021 CER'!V16</f>
        <v>12996</v>
      </c>
      <c r="W16" s="58">
        <f>'2007 CER'!W16+'2008 CER'!W16+'2009 CER'!W16+'2010 CER'!W16+'2011 CER'!W16+'2012 CER'!W16+'2013 CER'!W16+'2014 CER'!W16+'2015 CER'!W16+'2016 CER'!W16+'2017 CER'!W16+'2018 CER'!W16+'2019 CER'!W16+'2020 CER'!W16+'2021 CER'!W16</f>
        <v>148033</v>
      </c>
      <c r="X16" s="58">
        <f>'2007 CER'!X16+'2008 CER'!X16+'2009 CER'!X16+'2010 CER'!X16+'2011 CER'!X16+'2012 CER'!X16+'2013 CER'!X16+'2014 CER'!X16+'2015 CER'!X16+'2016 CER'!X16+'2017 CER'!X16+'2018 CER'!X16+'2019 CER'!X16+'2020 CER'!X16+'2021 CER'!X16</f>
        <v>56046</v>
      </c>
      <c r="Y16" s="58">
        <f>'2007 CER'!Y16+'2008 CER'!Y16+'2009 CER'!Y16+'2010 CER'!Y16+'2011 CER'!Y16+'2012 CER'!Y16+'2013 CER'!Y16+'2014 CER'!Y16+'2015 CER'!Y16+'2016 CER'!Y16+'2017 CER'!Y16+'2018 CER'!Y16+'2019 CER'!Y16+'2020 CER'!Y16+'2021 CER'!Y16</f>
        <v>526742</v>
      </c>
      <c r="Z16" s="58">
        <f>'2007 CER'!Z16+'2008 CER'!Z16+'2009 CER'!Z16+'2010 CER'!Z16+'2011 CER'!Z16+'2012 CER'!Z16+'2013 CER'!Z16+'2014 CER'!Z16+'2015 CER'!Z16+'2016 CER'!Z16+'2017 CER'!Z16+'2018 CER'!Z16+'2019 CER'!Z16+'2020 CER'!Z16+'2021 CER'!Z16</f>
        <v>1622700</v>
      </c>
      <c r="AA16" s="58">
        <f>'2007 CER'!AA16+'2008 CER'!AA16+'2009 CER'!AA16+'2010 CER'!AA16+'2011 CER'!AA16+'2012 CER'!AA16+'2013 CER'!AA16+'2014 CER'!AA16+'2015 CER'!AA16+'2016 CER'!AA16+'2017 CER'!AA16+'2018 CER'!AA16+'2019 CER'!AA16+'2020 CER'!AA16+'2021 CER'!AA16</f>
        <v>70000</v>
      </c>
      <c r="AB16" s="58">
        <f>'2007 CER'!AB16+'2008 CER'!AB16+'2009 CER'!AB16+'2010 CER'!AB16+'2011 CER'!AB16+'2012 CER'!AB16+'2013 CER'!AB16+'2014 CER'!AB16+'2015 CER'!AB16+'2016 CER'!AB16+'2017 CER'!AB16+'2018 CER'!AB16+'2019 CER'!AB16+'2020 CER'!AB16+'2021 CER'!AB16</f>
        <v>550509</v>
      </c>
      <c r="AC16" s="58">
        <f>'2007 CER'!AC16+'2008 CER'!AC16+'2009 CER'!AC16+'2010 CER'!AC16+'2011 CER'!AC16+'2012 CER'!AC16+'2013 CER'!AC16+'2014 CER'!AC16+'2015 CER'!AC16+'2016 CER'!AC16+'2017 CER'!AC16+'2018 CER'!AC16+'2019 CER'!AC16+'2020 CER'!AC16+'2021 CER'!AC16</f>
        <v>137219</v>
      </c>
      <c r="AD16" s="58">
        <f>'2007 CER'!AD16+'2008 CER'!AD16+'2009 CER'!AD16+'2010 CER'!AD16+'2011 CER'!AD16+'2012 CER'!AD16+'2013 CER'!AD16+'2014 CER'!AD16+'2015 CER'!AD16+'2016 CER'!AD16+'2017 CER'!AD16+'2018 CER'!AD16+'2019 CER'!AD16+'2020 CER'!AD16+'2021 CER'!AD16</f>
        <v>0</v>
      </c>
      <c r="AE16" s="58">
        <f>'2007 CER'!AE16+'2008 CER'!AE16+'2009 CER'!AE16+'2010 CER'!AE16+'2011 CER'!AE16+'2012 CER'!AE16+'2013 CER'!AE16+'2014 CER'!AE16+'2015 CER'!AE16+'2016 CER'!AE16+'2017 CER'!AE16+'2018 CER'!AE16+'2019 CER'!AE16+'2020 CER'!AE16+'2021 CER'!AE16</f>
        <v>0</v>
      </c>
      <c r="AF16" s="58">
        <f>'2007 CER'!AF16+'2008 CER'!AF16+'2009 CER'!AF16+'2010 CER'!AF16+'2011 CER'!AF16+'2012 CER'!AF16+'2013 CER'!AF16+'2014 CER'!AF16+'2015 CER'!AF16+'2016 CER'!AF16+'2017 CER'!AF16+'2018 CER'!AF16+'2019 CER'!AF16+'2020 CER'!AF16+'2021 CER'!AF16</f>
        <v>0</v>
      </c>
      <c r="AG16" s="58">
        <f>'2007 CER'!AG16+'2008 CER'!AG16+'2009 CER'!AG16+'2010 CER'!AG16+'2011 CER'!AG16+'2012 CER'!AG16+'2013 CER'!AG16+'2014 CER'!AG16+'2015 CER'!AG16+'2016 CER'!AG16+'2017 CER'!AG16+'2018 CER'!AG16+'2019 CER'!AG16+'2020 CER'!AG16+'2021 CER'!AG16</f>
        <v>2649586</v>
      </c>
      <c r="AH16" s="58">
        <f>'2007 CER'!AH16+'2008 CER'!AH16+'2009 CER'!AH16+'2010 CER'!AH16+'2011 CER'!AH16+'2012 CER'!AH16+'2013 CER'!AH16+'2014 CER'!AH16+'2015 CER'!AH16+'2016 CER'!AH16+'2017 CER'!AH16+'2018 CER'!AH16+'2019 CER'!AH16+'2020 CER'!AH16+'2021 CER'!AH16</f>
        <v>0</v>
      </c>
      <c r="AI16" s="58">
        <f>'2007 CER'!AI16+'2008 CER'!AI16+'2009 CER'!AI16+'2010 CER'!AI16+'2011 CER'!AI16+'2012 CER'!AI16+'2013 CER'!AI16+'2014 CER'!AI16+'2015 CER'!AI16+'2016 CER'!AI16+'2017 CER'!AI16+'2018 CER'!AI16+'2019 CER'!AI16+'2020 CER'!AI16+'2021 CER'!AI16</f>
        <v>0</v>
      </c>
      <c r="AJ16" s="58">
        <f>'2007 CER'!AJ16+'2008 CER'!AJ16+'2009 CER'!AJ16+'2010 CER'!AJ16+'2011 CER'!AJ16+'2012 CER'!AJ16+'2013 CER'!AJ16+'2014 CER'!AJ16+'2015 CER'!AJ16+'2016 CER'!AJ16+'2017 CER'!AJ16+'2018 CER'!AJ16+'2019 CER'!AJ16+'2020 CER'!AJ16+'2021 CER'!AJ16</f>
        <v>4179965</v>
      </c>
      <c r="AK16" s="58">
        <f>'2007 CER'!AK16+'2008 CER'!AK16+'2009 CER'!AK16+'2010 CER'!AK16+'2011 CER'!AK16+'2012 CER'!AK16+'2013 CER'!AK16+'2014 CER'!AK16+'2015 CER'!AK16+'2016 CER'!AK16+'2017 CER'!AK16+'2018 CER'!AK16+'2019 CER'!AK16+'2020 CER'!AK16+'2021 CER'!AK16</f>
        <v>663000</v>
      </c>
      <c r="AL16" s="58">
        <f>'2007 CER'!AL16+'2008 CER'!AL16+'2009 CER'!AL16+'2010 CER'!AL16+'2011 CER'!AL16+'2012 CER'!AL16+'2013 CER'!AL16+'2014 CER'!AL16+'2015 CER'!AL16+'2016 CER'!AL16+'2017 CER'!AL16+'2018 CER'!AL16+'2019 CER'!AL16+'2020 CER'!AL16+'2021 CER'!AL16</f>
        <v>0</v>
      </c>
      <c r="AM16" s="58">
        <f>'2007 CER'!AM16+'2008 CER'!AM16+'2009 CER'!AM16+'2010 CER'!AM16+'2011 CER'!AM16+'2012 CER'!AM16+'2013 CER'!AM16+'2014 CER'!AM16+'2015 CER'!AM16+'2016 CER'!AM16+'2017 CER'!AM16+'2018 CER'!AM16+'2019 CER'!AM16+'2020 CER'!AM16+'2021 CER'!AM16</f>
        <v>2987669</v>
      </c>
      <c r="AN16" s="58">
        <f>'2007 CER'!AN16+'2008 CER'!AN16+'2009 CER'!AN16+'2010 CER'!AN16+'2011 CER'!AN16+'2012 CER'!AN16+'2013 CER'!AN16+'2014 CER'!AN16+'2015 CER'!AN16+'2016 CER'!AN16+'2017 CER'!AN16+'2018 CER'!AN16+'2019 CER'!AN16+'2020 CER'!AN16+'2021 CER'!AN16</f>
        <v>376628</v>
      </c>
      <c r="AO16" s="61">
        <f>'2007 CER'!AO16+'2008 CER'!AO16+'2009 CER'!AO16+'2010 CER'!AO16+'2011 CER'!AO16+'2012 CER'!AO16+'2013 CER'!AO16+'2014 CER'!AO16+'2015 CER'!AO16+'2016 CER'!AO16+'2017 CER'!AO16+'2018 CER'!AO16+'2019 CER'!AO16+'2020 CER'!AO16+'2021 CER'!AO16</f>
        <v>47228050</v>
      </c>
    </row>
    <row r="17" spans="1:41" ht="14.25" x14ac:dyDescent="0.15">
      <c r="A17" s="62" t="s">
        <v>5</v>
      </c>
      <c r="B17" s="57">
        <f t="shared" si="1"/>
        <v>14303519</v>
      </c>
      <c r="C17" s="58">
        <f>'2007 CER'!C17+'2008 CER'!C17+'2009 CER'!C17+'2010 CER'!C17+'2011 CER'!C17+'2012 CER'!C17+'2013 CER'!C17+'2014 CER'!C17+'2015 CER'!C17+'2016 CER'!C17+'2017 CER'!C17+'2018 CER'!C17</f>
        <v>0</v>
      </c>
      <c r="D17" s="58">
        <f>'2007 CER'!D17+'2008 CER'!D17+'2009 CER'!D17+'2010 CER'!D17+'2011 CER'!D17+'2012 CER'!D17+'2013 CER'!D17+'2014 CER'!D17+'2015 CER'!D17+'2016 CER'!D17+'2017 CER'!D17+'2018 CER'!D17+'2019 CER'!D17+'2020 CER'!D17+'2021 CER'!D17</f>
        <v>3992929</v>
      </c>
      <c r="E17" s="58">
        <f>'2007 CER'!E17+'2008 CER'!E17+'2009 CER'!E17+'2010 CER'!E17+'2011 CER'!E17+'2012 CER'!E17+'2013 CER'!E17+'2014 CER'!E17+'2015 CER'!E17+'2016 CER'!E17+'2017 CER'!E17+'2018 CER'!E17+'2019 CER'!E17+'2020 CER'!E17+'2021 CER'!E17</f>
        <v>0</v>
      </c>
      <c r="F17" s="58">
        <f>'2007 CER'!F17+'2008 CER'!F17+'2009 CER'!F17+'2010 CER'!F17+'2011 CER'!F17+'2012 CER'!F17+'2013 CER'!F17+'2014 CER'!F17+'2015 CER'!F17+'2016 CER'!F17+'2017 CER'!F17+'2018 CER'!F17+'2019 CER'!F17+'2020 CER'!F17+'2021 CER'!F17</f>
        <v>0</v>
      </c>
      <c r="G17" s="58">
        <f>'2007 CER'!G17+'2008 CER'!G17+'2009 CER'!G17+'2010 CER'!G17+'2011 CER'!G17+'2012 CER'!G17+'2013 CER'!G17+'2014 CER'!G17+'2015 CER'!G17+'2016 CER'!G17+'2017 CER'!G17+'2018 CER'!G17+'2019 CER'!G17+'2020 CER'!G17+'2021 CER'!G17</f>
        <v>6000</v>
      </c>
      <c r="H17" s="58">
        <f>'2007 CER'!H17+'2008 CER'!H17+'2009 CER'!H17+'2010 CER'!H17+'2011 CER'!H17+'2012 CER'!H17+'2013 CER'!H17+'2014 CER'!H17+'2015 CER'!H17+'2016 CER'!H17+'2017 CER'!H17+'2018 CER'!H17+'2019 CER'!H17+'2020 CER'!H17+'2021 CER'!H17</f>
        <v>0</v>
      </c>
      <c r="I17" s="58">
        <f>'2007 CER'!I17+'2008 CER'!I17+'2009 CER'!I17+'2010 CER'!I17+'2011 CER'!I17+'2012 CER'!I17+'2013 CER'!I17+'2014 CER'!I17+'2015 CER'!I17+'2016 CER'!I17+'2017 CER'!I17+'2018 CER'!I17+'2019 CER'!I17+'2020 CER'!I17+'2021 CER'!I17</f>
        <v>45211</v>
      </c>
      <c r="J17" s="58">
        <f>'2007 CER'!J17+'2008 CER'!J17+'2009 CER'!J17+'2010 CER'!J17+'2011 CER'!J17+'2012 CER'!J17+'2013 CER'!J17+'2014 CER'!J17+'2015 CER'!J17+'2016 CER'!J17+'2017 CER'!J17+'2018 CER'!J17+'2019 CER'!J17+'2020 CER'!J17+'2021 CER'!J17</f>
        <v>714641</v>
      </c>
      <c r="K17" s="58">
        <f>'2007 CER'!K17+'2008 CER'!K17+'2009 CER'!K17+'2010 CER'!K17+'2011 CER'!K17+'2012 CER'!K17+'2013 CER'!K17+'2014 CER'!K17+'2015 CER'!K17+'2016 CER'!K17+'2017 CER'!K17+'2018 CER'!K17+'2019 CER'!K17+'2020 CER'!K17+'2021 CER'!K17</f>
        <v>0</v>
      </c>
      <c r="L17" s="58">
        <f>'2007 CER'!L17+'2008 CER'!L17+'2009 CER'!L17+'2010 CER'!L17+'2011 CER'!L17+'2012 CER'!L17+'2013 CER'!L17+'2014 CER'!L17+'2015 CER'!L17+'2016 CER'!L17+'2017 CER'!L17+'2018 CER'!L17+'2019 CER'!L17+'2020 CER'!L17+'2021 CER'!L17</f>
        <v>0</v>
      </c>
      <c r="M17" s="58">
        <f>'2007 CER'!M17+'2008 CER'!M17+'2009 CER'!M17+'2010 CER'!M17+'2011 CER'!M17+'2012 CER'!M17+'2013 CER'!M17+'2014 CER'!M17+'2015 CER'!M17+'2016 CER'!M17+'2017 CER'!M17+'2018 CER'!M17+'2019 CER'!M17+'2020 CER'!M17+'2021 CER'!M17</f>
        <v>0</v>
      </c>
      <c r="N17" s="58">
        <f>'2007 CER'!N17+'2008 CER'!N17+'2009 CER'!N17+'2010 CER'!N17+'2011 CER'!N17+'2012 CER'!N17+'2013 CER'!N17+'2014 CER'!N17+'2015 CER'!N17+'2016 CER'!N17+'2017 CER'!N17+'2018 CER'!N17+'2019 CER'!N17+'2020 CER'!N17+'2021 CER'!N17</f>
        <v>0</v>
      </c>
      <c r="O17" s="58">
        <f>'2007 CER'!O17+'2008 CER'!O17+'2009 CER'!O17+'2010 CER'!O17+'2011 CER'!O17+'2012 CER'!O17+'2013 CER'!O17+'2014 CER'!O17+'2015 CER'!O17+'2016 CER'!O17+'2017 CER'!O17+'2018 CER'!O17+'2019 CER'!O17+'2020 CER'!O17+'2021 CER'!O17</f>
        <v>2979029</v>
      </c>
      <c r="P17" s="70">
        <f>'2007 CER'!P17+'2008 CER'!P17+'2009 CER'!P17+'2010 CER'!P17+'2011 CER'!P17+'2012 CER'!P17+'2013 CER'!P17+'2014 CER'!P17+'2015 CER'!P17+'2016 CER'!P17+'2017 CER'!P17+'2018 CER'!P17+'2019 CER'!P17+'2020 CER'!P17+'2021 CER'!P17</f>
        <v>0</v>
      </c>
      <c r="Q17" s="58">
        <f>'2007 CER'!Q17+'2008 CER'!Q17+'2009 CER'!Q17+'2010 CER'!Q17+'2011 CER'!Q17+'2012 CER'!Q17+'2013 CER'!Q17+'2014 CER'!Q17+'2015 CER'!Q17+'2016 CER'!Q17+'2017 CER'!Q17+'2018 CER'!Q17+'2019 CER'!Q17+'2020 CER'!Q17+'2021 CER'!Q17</f>
        <v>5381572</v>
      </c>
      <c r="R17" s="58">
        <f>'2007 CER'!R17+'2008 CER'!R17+'2009 CER'!R17+'2010 CER'!R17+'2011 CER'!R17+'2012 CER'!R17+'2013 CER'!R17+'2014 CER'!R17+'2015 CER'!R17+'2016 CER'!R17+'2017 CER'!R17+'2018 CER'!R17+'2019 CER'!R17+'2020 CER'!R17+'2021 CER'!R17</f>
        <v>0</v>
      </c>
      <c r="S17" s="58">
        <f>'2007 CER'!S17+'2008 CER'!S17+'2009 CER'!S17+'2010 CER'!S17+'2011 CER'!S17+'2012 CER'!S17+'2013 CER'!S17+'2014 CER'!S17+'2015 CER'!S17+'2016 CER'!S17+'2017 CER'!S17+'2018 CER'!S17+'2019 CER'!S17+'2020 CER'!S17+'2021 CER'!S17</f>
        <v>1017137</v>
      </c>
      <c r="T17" s="58">
        <f>'2007 CER'!T17+'2008 CER'!T17+'2009 CER'!T17+'2010 CER'!T17+'2011 CER'!T17+'2012 CER'!T17+'2013 CER'!T17+'2014 CER'!T17+'2015 CER'!T17+'2016 CER'!T17+'2017 CER'!T17+'2018 CER'!T17+'2019 CER'!T17+'2020 CER'!T17+'2021 CER'!T17</f>
        <v>0</v>
      </c>
      <c r="U17" s="58">
        <f>'2007 CER'!U17+'2008 CER'!U17+'2009 CER'!U17+'2010 CER'!U17+'2011 CER'!U17+'2012 CER'!U17+'2013 CER'!U17+'2014 CER'!U17+'2015 CER'!U17+'2016 CER'!U17+'2017 CER'!U17+'2018 CER'!U17+'2019 CER'!U17+'2020 CER'!U17+'2021 CER'!U17</f>
        <v>0</v>
      </c>
      <c r="V17" s="58">
        <f>'2007 CER'!V17+'2008 CER'!V17+'2009 CER'!V17+'2010 CER'!V17+'2011 CER'!V17+'2012 CER'!V17+'2013 CER'!V17+'2014 CER'!V17+'2015 CER'!V17+'2016 CER'!V17+'2017 CER'!V17+'2018 CER'!V17+'2019 CER'!V17+'2020 CER'!V17+'2021 CER'!V17</f>
        <v>0</v>
      </c>
      <c r="W17" s="58">
        <f>'2007 CER'!W17+'2008 CER'!W17+'2009 CER'!W17+'2010 CER'!W17+'2011 CER'!W17+'2012 CER'!W17+'2013 CER'!W17+'2014 CER'!W17+'2015 CER'!W17+'2016 CER'!W17+'2017 CER'!W17+'2018 CER'!W17+'2019 CER'!W17+'2020 CER'!W17+'2021 CER'!W17</f>
        <v>0</v>
      </c>
      <c r="X17" s="58">
        <f>'2007 CER'!X17+'2008 CER'!X17+'2009 CER'!X17+'2010 CER'!X17+'2011 CER'!X17+'2012 CER'!X17+'2013 CER'!X17+'2014 CER'!X17+'2015 CER'!X17+'2016 CER'!X17+'2017 CER'!X17+'2018 CER'!X17+'2019 CER'!X17+'2020 CER'!X17+'2021 CER'!X17</f>
        <v>0</v>
      </c>
      <c r="Y17" s="58">
        <f>'2007 CER'!Y17+'2008 CER'!Y17+'2009 CER'!Y17+'2010 CER'!Y17+'2011 CER'!Y17+'2012 CER'!Y17+'2013 CER'!Y17+'2014 CER'!Y17+'2015 CER'!Y17+'2016 CER'!Y17+'2017 CER'!Y17+'2018 CER'!Y17+'2019 CER'!Y17+'2020 CER'!Y17+'2021 CER'!Y17</f>
        <v>0</v>
      </c>
      <c r="Z17" s="58">
        <f>'2007 CER'!Z17+'2008 CER'!Z17+'2009 CER'!Z17+'2010 CER'!Z17+'2011 CER'!Z17+'2012 CER'!Z17+'2013 CER'!Z17+'2014 CER'!Z17+'2015 CER'!Z17+'2016 CER'!Z17+'2017 CER'!Z17+'2018 CER'!Z17+'2019 CER'!Z17+'2020 CER'!Z17+'2021 CER'!Z17</f>
        <v>0</v>
      </c>
      <c r="AA17" s="58">
        <f>'2007 CER'!AA17+'2008 CER'!AA17+'2009 CER'!AA17+'2010 CER'!AA17+'2011 CER'!AA17+'2012 CER'!AA17+'2013 CER'!AA17+'2014 CER'!AA17+'2015 CER'!AA17+'2016 CER'!AA17+'2017 CER'!AA17+'2018 CER'!AA17+'2019 CER'!AA17+'2020 CER'!AA17+'2021 CER'!AA17</f>
        <v>0</v>
      </c>
      <c r="AB17" s="58">
        <f>'2007 CER'!AB17+'2008 CER'!AB17+'2009 CER'!AB17+'2010 CER'!AB17+'2011 CER'!AB17+'2012 CER'!AB17+'2013 CER'!AB17+'2014 CER'!AB17+'2015 CER'!AB17+'2016 CER'!AB17+'2017 CER'!AB17+'2018 CER'!AB17+'2019 CER'!AB17+'2020 CER'!AB17+'2021 CER'!AB17</f>
        <v>0</v>
      </c>
      <c r="AC17" s="58">
        <f>'2007 CER'!AC17+'2008 CER'!AC17+'2009 CER'!AC17+'2010 CER'!AC17+'2011 CER'!AC17+'2012 CER'!AC17+'2013 CER'!AC17+'2014 CER'!AC17+'2015 CER'!AC17+'2016 CER'!AC17+'2017 CER'!AC17+'2018 CER'!AC17+'2019 CER'!AC17+'2020 CER'!AC17+'2021 CER'!AC17</f>
        <v>0</v>
      </c>
      <c r="AD17" s="58">
        <f>'2007 CER'!AD17+'2008 CER'!AD17+'2009 CER'!AD17+'2010 CER'!AD17+'2011 CER'!AD17+'2012 CER'!AD17+'2013 CER'!AD17+'2014 CER'!AD17+'2015 CER'!AD17+'2016 CER'!AD17+'2017 CER'!AD17+'2018 CER'!AD17+'2019 CER'!AD17+'2020 CER'!AD17+'2021 CER'!AD17</f>
        <v>0</v>
      </c>
      <c r="AE17" s="58">
        <f>'2007 CER'!AE17+'2008 CER'!AE17+'2009 CER'!AE17+'2010 CER'!AE17+'2011 CER'!AE17+'2012 CER'!AE17+'2013 CER'!AE17+'2014 CER'!AE17+'2015 CER'!AE17+'2016 CER'!AE17+'2017 CER'!AE17+'2018 CER'!AE17+'2019 CER'!AE17+'2020 CER'!AE17+'2021 CER'!AE17</f>
        <v>0</v>
      </c>
      <c r="AF17" s="58">
        <f>'2007 CER'!AF17+'2008 CER'!AF17+'2009 CER'!AF17+'2010 CER'!AF17+'2011 CER'!AF17+'2012 CER'!AF17+'2013 CER'!AF17+'2014 CER'!AF17+'2015 CER'!AF17+'2016 CER'!AF17+'2017 CER'!AF17+'2018 CER'!AF17+'2019 CER'!AF17+'2020 CER'!AF17+'2021 CER'!AF17</f>
        <v>0</v>
      </c>
      <c r="AG17" s="58">
        <f>'2007 CER'!AG17+'2008 CER'!AG17+'2009 CER'!AG17+'2010 CER'!AG17+'2011 CER'!AG17+'2012 CER'!AG17+'2013 CER'!AG17+'2014 CER'!AG17+'2015 CER'!AG17+'2016 CER'!AG17+'2017 CER'!AG17+'2018 CER'!AG17+'2019 CER'!AG17+'2020 CER'!AG17+'2021 CER'!AG17</f>
        <v>0</v>
      </c>
      <c r="AH17" s="58">
        <f>'2007 CER'!AH17+'2008 CER'!AH17+'2009 CER'!AH17+'2010 CER'!AH17+'2011 CER'!AH17+'2012 CER'!AH17+'2013 CER'!AH17+'2014 CER'!AH17+'2015 CER'!AH17+'2016 CER'!AH17+'2017 CER'!AH17+'2018 CER'!AH17+'2019 CER'!AH17+'2020 CER'!AH17+'2021 CER'!AH17</f>
        <v>0</v>
      </c>
      <c r="AI17" s="58">
        <f>'2007 CER'!AI17+'2008 CER'!AI17+'2009 CER'!AI17+'2010 CER'!AI17+'2011 CER'!AI17+'2012 CER'!AI17+'2013 CER'!AI17+'2014 CER'!AI17+'2015 CER'!AI17+'2016 CER'!AI17+'2017 CER'!AI17+'2018 CER'!AI17+'2019 CER'!AI17+'2020 CER'!AI17+'2021 CER'!AI17</f>
        <v>0</v>
      </c>
      <c r="AJ17" s="58">
        <f>'2007 CER'!AJ17+'2008 CER'!AJ17+'2009 CER'!AJ17+'2010 CER'!AJ17+'2011 CER'!AJ17+'2012 CER'!AJ17+'2013 CER'!AJ17+'2014 CER'!AJ17+'2015 CER'!AJ17+'2016 CER'!AJ17+'2017 CER'!AJ17+'2018 CER'!AJ17+'2019 CER'!AJ17+'2020 CER'!AJ17+'2021 CER'!AJ17</f>
        <v>0</v>
      </c>
      <c r="AK17" s="58">
        <f>'2007 CER'!AK17+'2008 CER'!AK17+'2009 CER'!AK17+'2010 CER'!AK17+'2011 CER'!AK17+'2012 CER'!AK17+'2013 CER'!AK17+'2014 CER'!AK17+'2015 CER'!AK17+'2016 CER'!AK17+'2017 CER'!AK17+'2018 CER'!AK17+'2019 CER'!AK17+'2020 CER'!AK17+'2021 CER'!AK17</f>
        <v>0</v>
      </c>
      <c r="AL17" s="58">
        <f>'2007 CER'!AL17+'2008 CER'!AL17+'2009 CER'!AL17+'2010 CER'!AL17+'2011 CER'!AL17+'2012 CER'!AL17+'2013 CER'!AL17+'2014 CER'!AL17+'2015 CER'!AL17+'2016 CER'!AL17+'2017 CER'!AL17+'2018 CER'!AL17+'2019 CER'!AL17+'2020 CER'!AL17+'2021 CER'!AL17</f>
        <v>0</v>
      </c>
      <c r="AM17" s="58">
        <f>'2007 CER'!AM17+'2008 CER'!AM17+'2009 CER'!AM17+'2010 CER'!AM17+'2011 CER'!AM17+'2012 CER'!AM17+'2013 CER'!AM17+'2014 CER'!AM17+'2015 CER'!AM17+'2016 CER'!AM17+'2017 CER'!AM17+'2018 CER'!AM17+'2019 CER'!AM17+'2020 CER'!AM17+'2021 CER'!AM17</f>
        <v>0</v>
      </c>
      <c r="AN17" s="58">
        <f>'2007 CER'!AN17+'2008 CER'!AN17+'2009 CER'!AN17+'2010 CER'!AN17+'2011 CER'!AN17+'2012 CER'!AN17+'2013 CER'!AN17+'2014 CER'!AN17+'2015 CER'!AN17+'2016 CER'!AN17+'2017 CER'!AN17+'2018 CER'!AN17+'2019 CER'!AN17+'2020 CER'!AN17+'2021 CER'!AN17</f>
        <v>0</v>
      </c>
      <c r="AO17" s="61">
        <f>'2007 CER'!AO17+'2008 CER'!AO17+'2009 CER'!AO17+'2010 CER'!AO17+'2011 CER'!AO17+'2012 CER'!AO17+'2013 CER'!AO17+'2014 CER'!AO17+'2015 CER'!AO17+'2016 CER'!AO17+'2017 CER'!AO17+'2018 CER'!AO17+'2019 CER'!AO17+'2020 CER'!AO17+'2021 CER'!AO17</f>
        <v>167000</v>
      </c>
    </row>
    <row r="18" spans="1:41" ht="14.25" x14ac:dyDescent="0.15">
      <c r="A18" s="62" t="s">
        <v>7</v>
      </c>
      <c r="B18" s="57">
        <f t="shared" si="1"/>
        <v>133682398</v>
      </c>
      <c r="C18" s="58">
        <f>'2007 CER'!C18+'2008 CER'!C18+'2009 CER'!C18+'2010 CER'!C18+'2011 CER'!C18+'2012 CER'!C18+'2013 CER'!C18+'2014 CER'!C18+'2015 CER'!C18+'2016 CER'!C18+'2017 CER'!C18+'2018 CER'!C18</f>
        <v>0</v>
      </c>
      <c r="D18" s="58">
        <f>'2007 CER'!D18+'2008 CER'!D18+'2009 CER'!D18+'2010 CER'!D18+'2011 CER'!D18+'2012 CER'!D18+'2013 CER'!D18+'2014 CER'!D18+'2015 CER'!D18+'2016 CER'!D18+'2017 CER'!D18+'2018 CER'!D18+'2019 CER'!D18+'2020 CER'!D18+'2021 CER'!D18</f>
        <v>47327310</v>
      </c>
      <c r="E18" s="58">
        <f>'2007 CER'!E18+'2008 CER'!E18+'2009 CER'!E18+'2010 CER'!E18+'2011 CER'!E18+'2012 CER'!E18+'2013 CER'!E18+'2014 CER'!E18+'2015 CER'!E18+'2016 CER'!E18+'2017 CER'!E18+'2018 CER'!E18+'2019 CER'!E18+'2020 CER'!E18+'2021 CER'!E18</f>
        <v>0</v>
      </c>
      <c r="F18" s="58">
        <f>'2007 CER'!F18+'2008 CER'!F18+'2009 CER'!F18+'2010 CER'!F18+'2011 CER'!F18+'2012 CER'!F18+'2013 CER'!F18+'2014 CER'!F18+'2015 CER'!F18+'2016 CER'!F18+'2017 CER'!F18+'2018 CER'!F18+'2019 CER'!F18+'2020 CER'!F18+'2021 CER'!F18</f>
        <v>1038106</v>
      </c>
      <c r="G18" s="58">
        <f>'2007 CER'!G18+'2008 CER'!G18+'2009 CER'!G18+'2010 CER'!G18+'2011 CER'!G18+'2012 CER'!G18+'2013 CER'!G18+'2014 CER'!G18+'2015 CER'!G18+'2016 CER'!G18+'2017 CER'!G18+'2018 CER'!G18+'2019 CER'!G18+'2020 CER'!G18+'2021 CER'!G18</f>
        <v>9846233</v>
      </c>
      <c r="H18" s="58">
        <f>'2007 CER'!H18+'2008 CER'!H18+'2009 CER'!H18+'2010 CER'!H18+'2011 CER'!H18+'2012 CER'!H18+'2013 CER'!H18+'2014 CER'!H18+'2015 CER'!H18+'2016 CER'!H18+'2017 CER'!H18+'2018 CER'!H18+'2019 CER'!H18+'2020 CER'!H18+'2021 CER'!H18</f>
        <v>953941</v>
      </c>
      <c r="I18" s="58">
        <f>'2007 CER'!I18+'2008 CER'!I18+'2009 CER'!I18+'2010 CER'!I18+'2011 CER'!I18+'2012 CER'!I18+'2013 CER'!I18+'2014 CER'!I18+'2015 CER'!I18+'2016 CER'!I18+'2017 CER'!I18+'2018 CER'!I18+'2019 CER'!I18+'2020 CER'!I18+'2021 CER'!I18</f>
        <v>11659223</v>
      </c>
      <c r="J18" s="58">
        <f>'2007 CER'!J18+'2008 CER'!J18+'2009 CER'!J18+'2010 CER'!J18+'2011 CER'!J18+'2012 CER'!J18+'2013 CER'!J18+'2014 CER'!J18+'2015 CER'!J18+'2016 CER'!J18+'2017 CER'!J18+'2018 CER'!J18+'2019 CER'!J18+'2020 CER'!J18+'2021 CER'!J18</f>
        <v>791283</v>
      </c>
      <c r="K18" s="58">
        <f>'2007 CER'!K18+'2008 CER'!K18+'2009 CER'!K18+'2010 CER'!K18+'2011 CER'!K18+'2012 CER'!K18+'2013 CER'!K18+'2014 CER'!K18+'2015 CER'!K18+'2016 CER'!K18+'2017 CER'!K18+'2018 CER'!K18+'2019 CER'!K18+'2020 CER'!K18+'2021 CER'!K18</f>
        <v>0</v>
      </c>
      <c r="L18" s="58">
        <f>'2007 CER'!L18+'2008 CER'!L18+'2009 CER'!L18+'2010 CER'!L18+'2011 CER'!L18+'2012 CER'!L18+'2013 CER'!L18+'2014 CER'!L18+'2015 CER'!L18+'2016 CER'!L18+'2017 CER'!L18+'2018 CER'!L18+'2019 CER'!L18+'2020 CER'!L18+'2021 CER'!L18</f>
        <v>475000</v>
      </c>
      <c r="M18" s="58">
        <f>'2007 CER'!M18+'2008 CER'!M18+'2009 CER'!M18+'2010 CER'!M18+'2011 CER'!M18+'2012 CER'!M18+'2013 CER'!M18+'2014 CER'!M18+'2015 CER'!M18+'2016 CER'!M18+'2017 CER'!M18+'2018 CER'!M18+'2019 CER'!M18+'2020 CER'!M18+'2021 CER'!M18</f>
        <v>15017175</v>
      </c>
      <c r="N18" s="58">
        <f>'2007 CER'!N18+'2008 CER'!N18+'2009 CER'!N18+'2010 CER'!N18+'2011 CER'!N18+'2012 CER'!N18+'2013 CER'!N18+'2014 CER'!N18+'2015 CER'!N18+'2016 CER'!N18+'2017 CER'!N18+'2018 CER'!N18+'2019 CER'!N18+'2020 CER'!N18+'2021 CER'!N18</f>
        <v>668367</v>
      </c>
      <c r="O18" s="58">
        <f>'2007 CER'!O18+'2008 CER'!O18+'2009 CER'!O18+'2010 CER'!O18+'2011 CER'!O18+'2012 CER'!O18+'2013 CER'!O18+'2014 CER'!O18+'2015 CER'!O18+'2016 CER'!O18+'2017 CER'!O18+'2018 CER'!O18+'2019 CER'!O18+'2020 CER'!O18+'2021 CER'!O18</f>
        <v>2356031</v>
      </c>
      <c r="P18" s="58">
        <f>'2007 CER'!P18+'2008 CER'!P18+'2009 CER'!P18+'2010 CER'!P18+'2011 CER'!P18+'2012 CER'!P18+'2013 CER'!P18+'2014 CER'!P18+'2015 CER'!P18+'2016 CER'!P18+'2017 CER'!P18+'2018 CER'!P18+'2019 CER'!P18+'2020 CER'!P18+'2021 CER'!P18</f>
        <v>1606121</v>
      </c>
      <c r="Q18" s="70">
        <f>'2007 CER'!Q18+'2008 CER'!Q18+'2009 CER'!Q18+'2010 CER'!Q18+'2011 CER'!Q18+'2012 CER'!Q18+'2013 CER'!Q18+'2014 CER'!Q18+'2015 CER'!Q18+'2016 CER'!Q18+'2017 CER'!Q18+'2018 CER'!Q18+'2019 CER'!Q18+'2020 CER'!Q18+'2021 CER'!Q18</f>
        <v>0</v>
      </c>
      <c r="R18" s="58">
        <f>'2007 CER'!R18+'2008 CER'!R18+'2009 CER'!R18+'2010 CER'!R18+'2011 CER'!R18+'2012 CER'!R18+'2013 CER'!R18+'2014 CER'!R18+'2015 CER'!R18+'2016 CER'!R18+'2017 CER'!R18+'2018 CER'!R18+'2019 CER'!R18+'2020 CER'!R18+'2021 CER'!R18</f>
        <v>566904</v>
      </c>
      <c r="S18" s="58">
        <f>'2007 CER'!S18+'2008 CER'!S18+'2009 CER'!S18+'2010 CER'!S18+'2011 CER'!S18+'2012 CER'!S18+'2013 CER'!S18+'2014 CER'!S18+'2015 CER'!S18+'2016 CER'!S18+'2017 CER'!S18+'2018 CER'!S18+'2019 CER'!S18+'2020 CER'!S18+'2021 CER'!S18</f>
        <v>22492217</v>
      </c>
      <c r="T18" s="58">
        <f>'2007 CER'!T18+'2008 CER'!T18+'2009 CER'!T18+'2010 CER'!T18+'2011 CER'!T18+'2012 CER'!T18+'2013 CER'!T18+'2014 CER'!T18+'2015 CER'!T18+'2016 CER'!T18+'2017 CER'!T18+'2018 CER'!T18+'2019 CER'!T18+'2020 CER'!T18+'2021 CER'!T18</f>
        <v>0</v>
      </c>
      <c r="U18" s="58">
        <f>'2007 CER'!U18+'2008 CER'!U18+'2009 CER'!U18+'2010 CER'!U18+'2011 CER'!U18+'2012 CER'!U18+'2013 CER'!U18+'2014 CER'!U18+'2015 CER'!U18+'2016 CER'!U18+'2017 CER'!U18+'2018 CER'!U18+'2019 CER'!U18+'2020 CER'!U18+'2021 CER'!U18</f>
        <v>0</v>
      </c>
      <c r="V18" s="58">
        <f>'2007 CER'!V18+'2008 CER'!V18+'2009 CER'!V18+'2010 CER'!V18+'2011 CER'!V18+'2012 CER'!V18+'2013 CER'!V18+'2014 CER'!V18+'2015 CER'!V18+'2016 CER'!V18+'2017 CER'!V18+'2018 CER'!V18+'2019 CER'!V18+'2020 CER'!V18+'2021 CER'!V18</f>
        <v>0</v>
      </c>
      <c r="W18" s="58">
        <f>'2007 CER'!W18+'2008 CER'!W18+'2009 CER'!W18+'2010 CER'!W18+'2011 CER'!W18+'2012 CER'!W18+'2013 CER'!W18+'2014 CER'!W18+'2015 CER'!W18+'2016 CER'!W18+'2017 CER'!W18+'2018 CER'!W18+'2019 CER'!W18+'2020 CER'!W18+'2021 CER'!W18</f>
        <v>0</v>
      </c>
      <c r="X18" s="58">
        <f>'2007 CER'!X18+'2008 CER'!X18+'2009 CER'!X18+'2010 CER'!X18+'2011 CER'!X18+'2012 CER'!X18+'2013 CER'!X18+'2014 CER'!X18+'2015 CER'!X18+'2016 CER'!X18+'2017 CER'!X18+'2018 CER'!X18+'2019 CER'!X18+'2020 CER'!X18+'2021 CER'!X18</f>
        <v>0</v>
      </c>
      <c r="Y18" s="58">
        <f>'2007 CER'!Y18+'2008 CER'!Y18+'2009 CER'!Y18+'2010 CER'!Y18+'2011 CER'!Y18+'2012 CER'!Y18+'2013 CER'!Y18+'2014 CER'!Y18+'2015 CER'!Y18+'2016 CER'!Y18+'2017 CER'!Y18+'2018 CER'!Y18+'2019 CER'!Y18+'2020 CER'!Y18+'2021 CER'!Y18</f>
        <v>0</v>
      </c>
      <c r="Z18" s="58">
        <f>'2007 CER'!Z18+'2008 CER'!Z18+'2009 CER'!Z18+'2010 CER'!Z18+'2011 CER'!Z18+'2012 CER'!Z18+'2013 CER'!Z18+'2014 CER'!Z18+'2015 CER'!Z18+'2016 CER'!Z18+'2017 CER'!Z18+'2018 CER'!Z18+'2019 CER'!Z18+'2020 CER'!Z18+'2021 CER'!Z18</f>
        <v>838250</v>
      </c>
      <c r="AA18" s="58">
        <f>'2007 CER'!AA18+'2008 CER'!AA18+'2009 CER'!AA18+'2010 CER'!AA18+'2011 CER'!AA18+'2012 CER'!AA18+'2013 CER'!AA18+'2014 CER'!AA18+'2015 CER'!AA18+'2016 CER'!AA18+'2017 CER'!AA18+'2018 CER'!AA18+'2019 CER'!AA18+'2020 CER'!AA18+'2021 CER'!AA18</f>
        <v>0</v>
      </c>
      <c r="AB18" s="58">
        <f>'2007 CER'!AB18+'2008 CER'!AB18+'2009 CER'!AB18+'2010 CER'!AB18+'2011 CER'!AB18+'2012 CER'!AB18+'2013 CER'!AB18+'2014 CER'!AB18+'2015 CER'!AB18+'2016 CER'!AB18+'2017 CER'!AB18+'2018 CER'!AB18+'2019 CER'!AB18+'2020 CER'!AB18+'2021 CER'!AB18</f>
        <v>0</v>
      </c>
      <c r="AC18" s="58">
        <f>'2007 CER'!AC18+'2008 CER'!AC18+'2009 CER'!AC18+'2010 CER'!AC18+'2011 CER'!AC18+'2012 CER'!AC18+'2013 CER'!AC18+'2014 CER'!AC18+'2015 CER'!AC18+'2016 CER'!AC18+'2017 CER'!AC18+'2018 CER'!AC18+'2019 CER'!AC18+'2020 CER'!AC18+'2021 CER'!AC18</f>
        <v>0</v>
      </c>
      <c r="AD18" s="58">
        <f>'2007 CER'!AD18+'2008 CER'!AD18+'2009 CER'!AD18+'2010 CER'!AD18+'2011 CER'!AD18+'2012 CER'!AD18+'2013 CER'!AD18+'2014 CER'!AD18+'2015 CER'!AD18+'2016 CER'!AD18+'2017 CER'!AD18+'2018 CER'!AD18+'2019 CER'!AD18+'2020 CER'!AD18+'2021 CER'!AD18</f>
        <v>0</v>
      </c>
      <c r="AE18" s="58">
        <f>'2007 CER'!AE18+'2008 CER'!AE18+'2009 CER'!AE18+'2010 CER'!AE18+'2011 CER'!AE18+'2012 CER'!AE18+'2013 CER'!AE18+'2014 CER'!AE18+'2015 CER'!AE18+'2016 CER'!AE18+'2017 CER'!AE18+'2018 CER'!AE18+'2019 CER'!AE18+'2020 CER'!AE18+'2021 CER'!AE18</f>
        <v>0</v>
      </c>
      <c r="AF18" s="58">
        <f>'2007 CER'!AF18+'2008 CER'!AF18+'2009 CER'!AF18+'2010 CER'!AF18+'2011 CER'!AF18+'2012 CER'!AF18+'2013 CER'!AF18+'2014 CER'!AF18+'2015 CER'!AF18+'2016 CER'!AF18+'2017 CER'!AF18+'2018 CER'!AF18+'2019 CER'!AF18+'2020 CER'!AF18+'2021 CER'!AF18</f>
        <v>0</v>
      </c>
      <c r="AG18" s="58">
        <f>'2007 CER'!AG18+'2008 CER'!AG18+'2009 CER'!AG18+'2010 CER'!AG18+'2011 CER'!AG18+'2012 CER'!AG18+'2013 CER'!AG18+'2014 CER'!AG18+'2015 CER'!AG18+'2016 CER'!AG18+'2017 CER'!AG18+'2018 CER'!AG18+'2019 CER'!AG18+'2020 CER'!AG18+'2021 CER'!AG18</f>
        <v>0</v>
      </c>
      <c r="AH18" s="58">
        <f>'2007 CER'!AH18+'2008 CER'!AH18+'2009 CER'!AH18+'2010 CER'!AH18+'2011 CER'!AH18+'2012 CER'!AH18+'2013 CER'!AH18+'2014 CER'!AH18+'2015 CER'!AH18+'2016 CER'!AH18+'2017 CER'!AH18+'2018 CER'!AH18+'2019 CER'!AH18+'2020 CER'!AH18+'2021 CER'!AH18</f>
        <v>0</v>
      </c>
      <c r="AI18" s="58">
        <f>'2007 CER'!AI18+'2008 CER'!AI18+'2009 CER'!AI18+'2010 CER'!AI18+'2011 CER'!AI18+'2012 CER'!AI18+'2013 CER'!AI18+'2014 CER'!AI18+'2015 CER'!AI18+'2016 CER'!AI18+'2017 CER'!AI18+'2018 CER'!AI18+'2019 CER'!AI18+'2020 CER'!AI18+'2021 CER'!AI18</f>
        <v>0</v>
      </c>
      <c r="AJ18" s="58">
        <f>'2007 CER'!AJ18+'2008 CER'!AJ18+'2009 CER'!AJ18+'2010 CER'!AJ18+'2011 CER'!AJ18+'2012 CER'!AJ18+'2013 CER'!AJ18+'2014 CER'!AJ18+'2015 CER'!AJ18+'2016 CER'!AJ18+'2017 CER'!AJ18+'2018 CER'!AJ18+'2019 CER'!AJ18+'2020 CER'!AJ18+'2021 CER'!AJ18</f>
        <v>1763722</v>
      </c>
      <c r="AK18" s="58">
        <f>'2007 CER'!AK18+'2008 CER'!AK18+'2009 CER'!AK18+'2010 CER'!AK18+'2011 CER'!AK18+'2012 CER'!AK18+'2013 CER'!AK18+'2014 CER'!AK18+'2015 CER'!AK18+'2016 CER'!AK18+'2017 CER'!AK18+'2018 CER'!AK18+'2019 CER'!AK18+'2020 CER'!AK18+'2021 CER'!AK18</f>
        <v>0</v>
      </c>
      <c r="AL18" s="58">
        <f>'2007 CER'!AL18+'2008 CER'!AL18+'2009 CER'!AL18+'2010 CER'!AL18+'2011 CER'!AL18+'2012 CER'!AL18+'2013 CER'!AL18+'2014 CER'!AL18+'2015 CER'!AL18+'2016 CER'!AL18+'2017 CER'!AL18+'2018 CER'!AL18+'2019 CER'!AL18+'2020 CER'!AL18+'2021 CER'!AL18</f>
        <v>0</v>
      </c>
      <c r="AM18" s="58">
        <f>'2007 CER'!AM18+'2008 CER'!AM18+'2009 CER'!AM18+'2010 CER'!AM18+'2011 CER'!AM18+'2012 CER'!AM18+'2013 CER'!AM18+'2014 CER'!AM18+'2015 CER'!AM18+'2016 CER'!AM18+'2017 CER'!AM18+'2018 CER'!AM18+'2019 CER'!AM18+'2020 CER'!AM18+'2021 CER'!AM18</f>
        <v>0</v>
      </c>
      <c r="AN18" s="58">
        <f>'2007 CER'!AN18+'2008 CER'!AN18+'2009 CER'!AN18+'2010 CER'!AN18+'2011 CER'!AN18+'2012 CER'!AN18+'2013 CER'!AN18+'2014 CER'!AN18+'2015 CER'!AN18+'2016 CER'!AN18+'2017 CER'!AN18+'2018 CER'!AN18+'2019 CER'!AN18+'2020 CER'!AN18+'2021 CER'!AN18</f>
        <v>103850</v>
      </c>
      <c r="AO18" s="61">
        <f>'2007 CER'!AO18+'2008 CER'!AO18+'2009 CER'!AO18+'2010 CER'!AO18+'2011 CER'!AO18+'2012 CER'!AO18+'2013 CER'!AO18+'2014 CER'!AO18+'2015 CER'!AO18+'2016 CER'!AO18+'2017 CER'!AO18+'2018 CER'!AO18+'2019 CER'!AO18+'2020 CER'!AO18+'2021 CER'!AO18</f>
        <v>16178665</v>
      </c>
    </row>
    <row r="19" spans="1:41" ht="14.25" x14ac:dyDescent="0.15">
      <c r="A19" s="62" t="s">
        <v>9</v>
      </c>
      <c r="B19" s="57">
        <f t="shared" si="1"/>
        <v>45857937</v>
      </c>
      <c r="C19" s="58">
        <f>'2007 CER'!C19+'2008 CER'!C19+'2009 CER'!C19+'2010 CER'!C19+'2011 CER'!C19+'2012 CER'!C19+'2013 CER'!C19+'2014 CER'!C19+'2015 CER'!C19+'2016 CER'!C19+'2017 CER'!C19+'2018 CER'!C19</f>
        <v>0</v>
      </c>
      <c r="D19" s="58">
        <f>'2007 CER'!D19+'2008 CER'!D19+'2009 CER'!D19+'2010 CER'!D19+'2011 CER'!D19+'2012 CER'!D19+'2013 CER'!D19+'2014 CER'!D19+'2015 CER'!D19+'2016 CER'!D19+'2017 CER'!D19+'2018 CER'!D19+'2019 CER'!D19+'2020 CER'!D19+'2021 CER'!D19</f>
        <v>10846801</v>
      </c>
      <c r="E19" s="58">
        <f>'2007 CER'!E19+'2008 CER'!E19+'2009 CER'!E19+'2010 CER'!E19+'2011 CER'!E19+'2012 CER'!E19+'2013 CER'!E19+'2014 CER'!E19+'2015 CER'!E19+'2016 CER'!E19+'2017 CER'!E19+'2018 CER'!E19+'2019 CER'!E19+'2020 CER'!E19+'2021 CER'!E19</f>
        <v>0</v>
      </c>
      <c r="F19" s="58">
        <f>'2007 CER'!F19+'2008 CER'!F19+'2009 CER'!F19+'2010 CER'!F19+'2011 CER'!F19+'2012 CER'!F19+'2013 CER'!F19+'2014 CER'!F19+'2015 CER'!F19+'2016 CER'!F19+'2017 CER'!F19+'2018 CER'!F19+'2019 CER'!F19+'2020 CER'!F19+'2021 CER'!F19</f>
        <v>1808727</v>
      </c>
      <c r="G19" s="58">
        <f>'2007 CER'!G19+'2008 CER'!G19+'2009 CER'!G19+'2010 CER'!G19+'2011 CER'!G19+'2012 CER'!G19+'2013 CER'!G19+'2014 CER'!G19+'2015 CER'!G19+'2016 CER'!G19+'2017 CER'!G19+'2018 CER'!G19+'2019 CER'!G19+'2020 CER'!G19+'2021 CER'!G19</f>
        <v>115525</v>
      </c>
      <c r="H19" s="58">
        <f>'2007 CER'!H19+'2008 CER'!H19+'2009 CER'!H19+'2010 CER'!H19+'2011 CER'!H19+'2012 CER'!H19+'2013 CER'!H19+'2014 CER'!H19+'2015 CER'!H19+'2016 CER'!H19+'2017 CER'!H19+'2018 CER'!H19+'2019 CER'!H19+'2020 CER'!H19+'2021 CER'!H19</f>
        <v>1799415</v>
      </c>
      <c r="I19" s="58">
        <f>'2007 CER'!I19+'2008 CER'!I19+'2009 CER'!I19+'2010 CER'!I19+'2011 CER'!I19+'2012 CER'!I19+'2013 CER'!I19+'2014 CER'!I19+'2015 CER'!I19+'2016 CER'!I19+'2017 CER'!I19+'2018 CER'!I19+'2019 CER'!I19+'2020 CER'!I19+'2021 CER'!I19</f>
        <v>20372</v>
      </c>
      <c r="J19" s="58">
        <f>'2007 CER'!J19+'2008 CER'!J19+'2009 CER'!J19+'2010 CER'!J19+'2011 CER'!J19+'2012 CER'!J19+'2013 CER'!J19+'2014 CER'!J19+'2015 CER'!J19+'2016 CER'!J19+'2017 CER'!J19+'2018 CER'!J19+'2019 CER'!J19+'2020 CER'!J19+'2021 CER'!J19</f>
        <v>1682281</v>
      </c>
      <c r="K19" s="58">
        <f>'2007 CER'!K19+'2008 CER'!K19+'2009 CER'!K19+'2010 CER'!K19+'2011 CER'!K19+'2012 CER'!K19+'2013 CER'!K19+'2014 CER'!K19+'2015 CER'!K19+'2016 CER'!K19+'2017 CER'!K19+'2018 CER'!K19+'2019 CER'!K19+'2020 CER'!K19+'2021 CER'!K19</f>
        <v>0</v>
      </c>
      <c r="L19" s="58">
        <f>'2007 CER'!L19+'2008 CER'!L19+'2009 CER'!L19+'2010 CER'!L19+'2011 CER'!L19+'2012 CER'!L19+'2013 CER'!L19+'2014 CER'!L19+'2015 CER'!L19+'2016 CER'!L19+'2017 CER'!L19+'2018 CER'!L19+'2019 CER'!L19+'2020 CER'!L19+'2021 CER'!L19</f>
        <v>739066</v>
      </c>
      <c r="M19" s="58">
        <f>'2007 CER'!M19+'2008 CER'!M19+'2009 CER'!M19+'2010 CER'!M19+'2011 CER'!M19+'2012 CER'!M19+'2013 CER'!M19+'2014 CER'!M19+'2015 CER'!M19+'2016 CER'!M19+'2017 CER'!M19+'2018 CER'!M19+'2019 CER'!M19+'2020 CER'!M19+'2021 CER'!M19</f>
        <v>0</v>
      </c>
      <c r="N19" s="58">
        <f>'2007 CER'!N19+'2008 CER'!N19+'2009 CER'!N19+'2010 CER'!N19+'2011 CER'!N19+'2012 CER'!N19+'2013 CER'!N19+'2014 CER'!N19+'2015 CER'!N19+'2016 CER'!N19+'2017 CER'!N19+'2018 CER'!N19+'2019 CER'!N19+'2020 CER'!N19+'2021 CER'!N19</f>
        <v>958621</v>
      </c>
      <c r="O19" s="58">
        <f>'2007 CER'!O19+'2008 CER'!O19+'2009 CER'!O19+'2010 CER'!O19+'2011 CER'!O19+'2012 CER'!O19+'2013 CER'!O19+'2014 CER'!O19+'2015 CER'!O19+'2016 CER'!O19+'2017 CER'!O19+'2018 CER'!O19+'2019 CER'!O19+'2020 CER'!O19+'2021 CER'!O19</f>
        <v>4211434</v>
      </c>
      <c r="P19" s="58">
        <f>'2007 CER'!P19+'2008 CER'!P19+'2009 CER'!P19+'2010 CER'!P19+'2011 CER'!P19+'2012 CER'!P19+'2013 CER'!P19+'2014 CER'!P19+'2015 CER'!P19+'2016 CER'!P19+'2017 CER'!P19+'2018 CER'!P19+'2019 CER'!P19+'2020 CER'!P19+'2021 CER'!P19</f>
        <v>958621</v>
      </c>
      <c r="Q19" s="58">
        <f>'2007 CER'!Q19+'2008 CER'!Q19+'2009 CER'!Q19+'2010 CER'!Q19+'2011 CER'!Q19+'2012 CER'!Q19+'2013 CER'!Q19+'2014 CER'!Q19+'2015 CER'!Q19+'2016 CER'!Q19+'2017 CER'!Q19+'2018 CER'!Q19+'2019 CER'!Q19+'2020 CER'!Q19+'2021 CER'!Q19</f>
        <v>2485841</v>
      </c>
      <c r="R19" s="70">
        <f>'2007 CER'!R19+'2008 CER'!R19+'2009 CER'!R19+'2010 CER'!R19+'2011 CER'!R19+'2012 CER'!R19+'2013 CER'!R19+'2014 CER'!R19+'2015 CER'!R19+'2016 CER'!R19+'2017 CER'!R19+'2018 CER'!R19+'2019 CER'!R19+'2020 CER'!R19+'2021 CER'!R19</f>
        <v>0</v>
      </c>
      <c r="S19" s="58">
        <f>'2007 CER'!S19+'2008 CER'!S19+'2009 CER'!S19+'2010 CER'!S19+'2011 CER'!S19+'2012 CER'!S19+'2013 CER'!S19+'2014 CER'!S19+'2015 CER'!S19+'2016 CER'!S19+'2017 CER'!S19+'2018 CER'!S19+'2019 CER'!S19+'2020 CER'!S19+'2021 CER'!S19</f>
        <v>9153110</v>
      </c>
      <c r="T19" s="58">
        <f>'2007 CER'!T19+'2008 CER'!T19+'2009 CER'!T19+'2010 CER'!T19+'2011 CER'!T19+'2012 CER'!T19+'2013 CER'!T19+'2014 CER'!T19+'2015 CER'!T19+'2016 CER'!T19+'2017 CER'!T19+'2018 CER'!T19+'2019 CER'!T19+'2020 CER'!T19+'2021 CER'!T19</f>
        <v>0</v>
      </c>
      <c r="U19" s="58">
        <f>'2007 CER'!U19+'2008 CER'!U19+'2009 CER'!U19+'2010 CER'!U19+'2011 CER'!U19+'2012 CER'!U19+'2013 CER'!U19+'2014 CER'!U19+'2015 CER'!U19+'2016 CER'!U19+'2017 CER'!U19+'2018 CER'!U19+'2019 CER'!U19+'2020 CER'!U19+'2021 CER'!U19</f>
        <v>0</v>
      </c>
      <c r="V19" s="58">
        <f>'2007 CER'!V19+'2008 CER'!V19+'2009 CER'!V19+'2010 CER'!V19+'2011 CER'!V19+'2012 CER'!V19+'2013 CER'!V19+'2014 CER'!V19+'2015 CER'!V19+'2016 CER'!V19+'2017 CER'!V19+'2018 CER'!V19+'2019 CER'!V19+'2020 CER'!V19+'2021 CER'!V19</f>
        <v>0</v>
      </c>
      <c r="W19" s="58">
        <f>'2007 CER'!W19+'2008 CER'!W19+'2009 CER'!W19+'2010 CER'!W19+'2011 CER'!W19+'2012 CER'!W19+'2013 CER'!W19+'2014 CER'!W19+'2015 CER'!W19+'2016 CER'!W19+'2017 CER'!W19+'2018 CER'!W19+'2019 CER'!W19+'2020 CER'!W19+'2021 CER'!W19</f>
        <v>0</v>
      </c>
      <c r="X19" s="58">
        <f>'2007 CER'!X19+'2008 CER'!X19+'2009 CER'!X19+'2010 CER'!X19+'2011 CER'!X19+'2012 CER'!X19+'2013 CER'!X19+'2014 CER'!X19+'2015 CER'!X19+'2016 CER'!X19+'2017 CER'!X19+'2018 CER'!X19+'2019 CER'!X19+'2020 CER'!X19+'2021 CER'!X19</f>
        <v>0</v>
      </c>
      <c r="Y19" s="58">
        <f>'2007 CER'!Y19+'2008 CER'!Y19+'2009 CER'!Y19+'2010 CER'!Y19+'2011 CER'!Y19+'2012 CER'!Y19+'2013 CER'!Y19+'2014 CER'!Y19+'2015 CER'!Y19+'2016 CER'!Y19+'2017 CER'!Y19+'2018 CER'!Y19+'2019 CER'!Y19+'2020 CER'!Y19+'2021 CER'!Y19</f>
        <v>0</v>
      </c>
      <c r="Z19" s="58">
        <f>'2007 CER'!Z19+'2008 CER'!Z19+'2009 CER'!Z19+'2010 CER'!Z19+'2011 CER'!Z19+'2012 CER'!Z19+'2013 CER'!Z19+'2014 CER'!Z19+'2015 CER'!Z19+'2016 CER'!Z19+'2017 CER'!Z19+'2018 CER'!Z19+'2019 CER'!Z19+'2020 CER'!Z19+'2021 CER'!Z19</f>
        <v>0</v>
      </c>
      <c r="AA19" s="58">
        <f>'2007 CER'!AA19+'2008 CER'!AA19+'2009 CER'!AA19+'2010 CER'!AA19+'2011 CER'!AA19+'2012 CER'!AA19+'2013 CER'!AA19+'2014 CER'!AA19+'2015 CER'!AA19+'2016 CER'!AA19+'2017 CER'!AA19+'2018 CER'!AA19+'2019 CER'!AA19+'2020 CER'!AA19+'2021 CER'!AA19</f>
        <v>0</v>
      </c>
      <c r="AB19" s="58">
        <f>'2007 CER'!AB19+'2008 CER'!AB19+'2009 CER'!AB19+'2010 CER'!AB19+'2011 CER'!AB19+'2012 CER'!AB19+'2013 CER'!AB19+'2014 CER'!AB19+'2015 CER'!AB19+'2016 CER'!AB19+'2017 CER'!AB19+'2018 CER'!AB19+'2019 CER'!AB19+'2020 CER'!AB19+'2021 CER'!AB19</f>
        <v>0</v>
      </c>
      <c r="AC19" s="58">
        <f>'2007 CER'!AC19+'2008 CER'!AC19+'2009 CER'!AC19+'2010 CER'!AC19+'2011 CER'!AC19+'2012 CER'!AC19+'2013 CER'!AC19+'2014 CER'!AC19+'2015 CER'!AC19+'2016 CER'!AC19+'2017 CER'!AC19+'2018 CER'!AC19+'2019 CER'!AC19+'2020 CER'!AC19+'2021 CER'!AC19</f>
        <v>0</v>
      </c>
      <c r="AD19" s="58">
        <f>'2007 CER'!AD19+'2008 CER'!AD19+'2009 CER'!AD19+'2010 CER'!AD19+'2011 CER'!AD19+'2012 CER'!AD19+'2013 CER'!AD19+'2014 CER'!AD19+'2015 CER'!AD19+'2016 CER'!AD19+'2017 CER'!AD19+'2018 CER'!AD19+'2019 CER'!AD19+'2020 CER'!AD19+'2021 CER'!AD19</f>
        <v>0</v>
      </c>
      <c r="AE19" s="58">
        <f>'2007 CER'!AE19+'2008 CER'!AE19+'2009 CER'!AE19+'2010 CER'!AE19+'2011 CER'!AE19+'2012 CER'!AE19+'2013 CER'!AE19+'2014 CER'!AE19+'2015 CER'!AE19+'2016 CER'!AE19+'2017 CER'!AE19+'2018 CER'!AE19+'2019 CER'!AE19+'2020 CER'!AE19+'2021 CER'!AE19</f>
        <v>0</v>
      </c>
      <c r="AF19" s="58">
        <f>'2007 CER'!AF19+'2008 CER'!AF19+'2009 CER'!AF19+'2010 CER'!AF19+'2011 CER'!AF19+'2012 CER'!AF19+'2013 CER'!AF19+'2014 CER'!AF19+'2015 CER'!AF19+'2016 CER'!AF19+'2017 CER'!AF19+'2018 CER'!AF19+'2019 CER'!AF19+'2020 CER'!AF19+'2021 CER'!AF19</f>
        <v>0</v>
      </c>
      <c r="AG19" s="58">
        <f>'2007 CER'!AG19+'2008 CER'!AG19+'2009 CER'!AG19+'2010 CER'!AG19+'2011 CER'!AG19+'2012 CER'!AG19+'2013 CER'!AG19+'2014 CER'!AG19+'2015 CER'!AG19+'2016 CER'!AG19+'2017 CER'!AG19+'2018 CER'!AG19+'2019 CER'!AG19+'2020 CER'!AG19+'2021 CER'!AG19</f>
        <v>0</v>
      </c>
      <c r="AH19" s="58">
        <f>'2007 CER'!AH19+'2008 CER'!AH19+'2009 CER'!AH19+'2010 CER'!AH19+'2011 CER'!AH19+'2012 CER'!AH19+'2013 CER'!AH19+'2014 CER'!AH19+'2015 CER'!AH19+'2016 CER'!AH19+'2017 CER'!AH19+'2018 CER'!AH19+'2019 CER'!AH19+'2020 CER'!AH19+'2021 CER'!AH19</f>
        <v>0</v>
      </c>
      <c r="AI19" s="58">
        <f>'2007 CER'!AI19+'2008 CER'!AI19+'2009 CER'!AI19+'2010 CER'!AI19+'2011 CER'!AI19+'2012 CER'!AI19+'2013 CER'!AI19+'2014 CER'!AI19+'2015 CER'!AI19+'2016 CER'!AI19+'2017 CER'!AI19+'2018 CER'!AI19+'2019 CER'!AI19+'2020 CER'!AI19+'2021 CER'!AI19</f>
        <v>0</v>
      </c>
      <c r="AJ19" s="58">
        <f>'2007 CER'!AJ19+'2008 CER'!AJ19+'2009 CER'!AJ19+'2010 CER'!AJ19+'2011 CER'!AJ19+'2012 CER'!AJ19+'2013 CER'!AJ19+'2014 CER'!AJ19+'2015 CER'!AJ19+'2016 CER'!AJ19+'2017 CER'!AJ19+'2018 CER'!AJ19+'2019 CER'!AJ19+'2020 CER'!AJ19+'2021 CER'!AJ19</f>
        <v>4757492</v>
      </c>
      <c r="AK19" s="58">
        <f>'2007 CER'!AK19+'2008 CER'!AK19+'2009 CER'!AK19+'2010 CER'!AK19+'2011 CER'!AK19+'2012 CER'!AK19+'2013 CER'!AK19+'2014 CER'!AK19+'2015 CER'!AK19+'2016 CER'!AK19+'2017 CER'!AK19+'2018 CER'!AK19+'2019 CER'!AK19+'2020 CER'!AK19+'2021 CER'!AK19</f>
        <v>0</v>
      </c>
      <c r="AL19" s="58">
        <f>'2007 CER'!AL19+'2008 CER'!AL19+'2009 CER'!AL19+'2010 CER'!AL19+'2011 CER'!AL19+'2012 CER'!AL19+'2013 CER'!AL19+'2014 CER'!AL19+'2015 CER'!AL19+'2016 CER'!AL19+'2017 CER'!AL19+'2018 CER'!AL19+'2019 CER'!AL19+'2020 CER'!AL19+'2021 CER'!AL19</f>
        <v>0</v>
      </c>
      <c r="AM19" s="58">
        <f>'2007 CER'!AM19+'2008 CER'!AM19+'2009 CER'!AM19+'2010 CER'!AM19+'2011 CER'!AM19+'2012 CER'!AM19+'2013 CER'!AM19+'2014 CER'!AM19+'2015 CER'!AM19+'2016 CER'!AM19+'2017 CER'!AM19+'2018 CER'!AM19+'2019 CER'!AM19+'2020 CER'!AM19+'2021 CER'!AM19</f>
        <v>0</v>
      </c>
      <c r="AN19" s="58">
        <f>'2007 CER'!AN19+'2008 CER'!AN19+'2009 CER'!AN19+'2010 CER'!AN19+'2011 CER'!AN19+'2012 CER'!AN19+'2013 CER'!AN19+'2014 CER'!AN19+'2015 CER'!AN19+'2016 CER'!AN19+'2017 CER'!AN19+'2018 CER'!AN19+'2019 CER'!AN19+'2020 CER'!AN19+'2021 CER'!AN19</f>
        <v>107896</v>
      </c>
      <c r="AO19" s="61">
        <f>'2007 CER'!AO19+'2008 CER'!AO19+'2009 CER'!AO19+'2010 CER'!AO19+'2011 CER'!AO19+'2012 CER'!AO19+'2013 CER'!AO19+'2014 CER'!AO19+'2015 CER'!AO19+'2016 CER'!AO19+'2017 CER'!AO19+'2018 CER'!AO19+'2019 CER'!AO19+'2020 CER'!AO19+'2021 CER'!AO19</f>
        <v>6212735</v>
      </c>
    </row>
    <row r="20" spans="1:41" ht="14.25" x14ac:dyDescent="0.15">
      <c r="A20" s="62" t="s">
        <v>14</v>
      </c>
      <c r="B20" s="57">
        <f t="shared" si="1"/>
        <v>1042750125</v>
      </c>
      <c r="C20" s="58">
        <f>'2007 CER'!C20+'2008 CER'!C20+'2009 CER'!C20+'2010 CER'!C20+'2011 CER'!C20+'2012 CER'!C20+'2013 CER'!C20+'2014 CER'!C20+'2015 CER'!C20+'2016 CER'!C20+'2017 CER'!C20+'2018 CER'!C20</f>
        <v>0</v>
      </c>
      <c r="D20" s="58">
        <f>'2007 CER'!D20+'2008 CER'!D20+'2009 CER'!D20+'2010 CER'!D20+'2011 CER'!D20+'2012 CER'!D20+'2013 CER'!D20+'2014 CER'!D20+'2015 CER'!D20+'2016 CER'!D20+'2017 CER'!D20+'2018 CER'!D20+'2019 CER'!D20+'2020 CER'!D20+'2021 CER'!D20</f>
        <v>180059168</v>
      </c>
      <c r="E20" s="58">
        <f>'2007 CER'!E20+'2008 CER'!E20+'2009 CER'!E20+'2010 CER'!E20+'2011 CER'!E20+'2012 CER'!E20+'2013 CER'!E20+'2014 CER'!E20+'2015 CER'!E20+'2016 CER'!E20+'2017 CER'!E20+'2018 CER'!E20+'2019 CER'!E20+'2020 CER'!E20+'2021 CER'!E20</f>
        <v>4319502</v>
      </c>
      <c r="F20" s="58">
        <f>'2007 CER'!F20+'2008 CER'!F20+'2009 CER'!F20+'2010 CER'!F20+'2011 CER'!F20+'2012 CER'!F20+'2013 CER'!F20+'2014 CER'!F20+'2015 CER'!F20+'2016 CER'!F20+'2017 CER'!F20+'2018 CER'!F20+'2019 CER'!F20+'2020 CER'!F20+'2021 CER'!F20</f>
        <v>5327783</v>
      </c>
      <c r="G20" s="58">
        <f>'2007 CER'!G20+'2008 CER'!G20+'2009 CER'!G20+'2010 CER'!G20+'2011 CER'!G20+'2012 CER'!G20+'2013 CER'!G20+'2014 CER'!G20+'2015 CER'!G20+'2016 CER'!G20+'2017 CER'!G20+'2018 CER'!G20+'2019 CER'!G20+'2020 CER'!G20+'2021 CER'!G20</f>
        <v>20179027</v>
      </c>
      <c r="H20" s="58">
        <f>'2007 CER'!H20+'2008 CER'!H20+'2009 CER'!H20+'2010 CER'!H20+'2011 CER'!H20+'2012 CER'!H20+'2013 CER'!H20+'2014 CER'!H20+'2015 CER'!H20+'2016 CER'!H20+'2017 CER'!H20+'2018 CER'!H20+'2019 CER'!H20+'2020 CER'!H20+'2021 CER'!H20</f>
        <v>7913554</v>
      </c>
      <c r="I20" s="58">
        <f>'2007 CER'!I20+'2008 CER'!I20+'2009 CER'!I20+'2010 CER'!I20+'2011 CER'!I20+'2012 CER'!I20+'2013 CER'!I20+'2014 CER'!I20+'2015 CER'!I20+'2016 CER'!I20+'2017 CER'!I20+'2018 CER'!I20+'2019 CER'!I20+'2020 CER'!I20+'2021 CER'!I20</f>
        <v>149897229</v>
      </c>
      <c r="J20" s="58">
        <f>'2007 CER'!J20+'2008 CER'!J20+'2009 CER'!J20+'2010 CER'!J20+'2011 CER'!J20+'2012 CER'!J20+'2013 CER'!J20+'2014 CER'!J20+'2015 CER'!J20+'2016 CER'!J20+'2017 CER'!J20+'2018 CER'!J20+'2019 CER'!J20+'2020 CER'!J20+'2021 CER'!J20</f>
        <v>181319964</v>
      </c>
      <c r="K20" s="58">
        <f>'2007 CER'!K20+'2008 CER'!K20+'2009 CER'!K20+'2010 CER'!K20+'2011 CER'!K20+'2012 CER'!K20+'2013 CER'!K20+'2014 CER'!K20+'2015 CER'!K20+'2016 CER'!K20+'2017 CER'!K20+'2018 CER'!K20+'2019 CER'!K20+'2020 CER'!K20+'2021 CER'!K20</f>
        <v>9098826</v>
      </c>
      <c r="L20" s="58">
        <f>'2007 CER'!L20+'2008 CER'!L20+'2009 CER'!L20+'2010 CER'!L20+'2011 CER'!L20+'2012 CER'!L20+'2013 CER'!L20+'2014 CER'!L20+'2015 CER'!L20+'2016 CER'!L20+'2017 CER'!L20+'2018 CER'!L20+'2019 CER'!L20+'2020 CER'!L20+'2021 CER'!L20</f>
        <v>26469205</v>
      </c>
      <c r="M20" s="58">
        <f>'2007 CER'!M20+'2008 CER'!M20+'2009 CER'!M20+'2010 CER'!M20+'2011 CER'!M20+'2012 CER'!M20+'2013 CER'!M20+'2014 CER'!M20+'2015 CER'!M20+'2016 CER'!M20+'2017 CER'!M20+'2018 CER'!M20+'2019 CER'!M20+'2020 CER'!M20+'2021 CER'!M20</f>
        <v>34549019</v>
      </c>
      <c r="N20" s="58">
        <f>'2007 CER'!N20+'2008 CER'!N20+'2009 CER'!N20+'2010 CER'!N20+'2011 CER'!N20+'2012 CER'!N20+'2013 CER'!N20+'2014 CER'!N20+'2015 CER'!N20+'2016 CER'!N20+'2017 CER'!N20+'2018 CER'!N20+'2019 CER'!N20+'2020 CER'!N20+'2021 CER'!N20</f>
        <v>713456</v>
      </c>
      <c r="O20" s="58">
        <f>'2007 CER'!O20+'2008 CER'!O20+'2009 CER'!O20+'2010 CER'!O20+'2011 CER'!O20+'2012 CER'!O20+'2013 CER'!O20+'2014 CER'!O20+'2015 CER'!O20+'2016 CER'!O20+'2017 CER'!O20+'2018 CER'!O20+'2019 CER'!O20+'2020 CER'!O20+'2021 CER'!O20</f>
        <v>114762949</v>
      </c>
      <c r="P20" s="58">
        <f>'2007 CER'!P20+'2008 CER'!P20+'2009 CER'!P20+'2010 CER'!P20+'2011 CER'!P20+'2012 CER'!P20+'2013 CER'!P20+'2014 CER'!P20+'2015 CER'!P20+'2016 CER'!P20+'2017 CER'!P20+'2018 CER'!P20+'2019 CER'!P20+'2020 CER'!P20+'2021 CER'!P20</f>
        <v>5456562</v>
      </c>
      <c r="Q20" s="58">
        <f>'2007 CER'!Q20+'2008 CER'!Q20+'2009 CER'!Q20+'2010 CER'!Q20+'2011 CER'!Q20+'2012 CER'!Q20+'2013 CER'!Q20+'2014 CER'!Q20+'2015 CER'!Q20+'2016 CER'!Q20+'2017 CER'!Q20+'2018 CER'!Q20+'2019 CER'!Q20+'2020 CER'!Q20+'2021 CER'!Q20</f>
        <v>33805606</v>
      </c>
      <c r="R20" s="58">
        <f>'2007 CER'!R20+'2008 CER'!R20+'2009 CER'!R20+'2010 CER'!R20+'2011 CER'!R20+'2012 CER'!R20+'2013 CER'!R20+'2014 CER'!R20+'2015 CER'!R20+'2016 CER'!R20+'2017 CER'!R20+'2018 CER'!R20+'2019 CER'!R20+'2020 CER'!R20+'2021 CER'!R20</f>
        <v>5228243</v>
      </c>
      <c r="S20" s="70">
        <f>'2007 CER'!S20+'2008 CER'!S20+'2009 CER'!S20+'2010 CER'!S20+'2011 CER'!S20+'2012 CER'!S20+'2013 CER'!S20+'2014 CER'!S20+'2015 CER'!S20+'2016 CER'!S20+'2017 CER'!S20+'2018 CER'!S20+'2019 CER'!S20+'2020 CER'!S20+'2021 CER'!S20</f>
        <v>0</v>
      </c>
      <c r="T20" s="58">
        <f>'2007 CER'!T20+'2008 CER'!T20+'2009 CER'!T20+'2010 CER'!T20+'2011 CER'!T20+'2012 CER'!T20+'2013 CER'!T20+'2014 CER'!T20+'2015 CER'!T20+'2016 CER'!T20+'2017 CER'!T20+'2018 CER'!T20+'2019 CER'!T20+'2020 CER'!T20+'2021 CER'!T20</f>
        <v>7376065</v>
      </c>
      <c r="U20" s="58">
        <f>'2007 CER'!U20+'2008 CER'!U20+'2009 CER'!U20+'2010 CER'!U20+'2011 CER'!U20+'2012 CER'!U20+'2013 CER'!U20+'2014 CER'!U20+'2015 CER'!U20+'2016 CER'!U20+'2017 CER'!U20+'2018 CER'!U20+'2019 CER'!U20+'2020 CER'!U20+'2021 CER'!U20</f>
        <v>6140908</v>
      </c>
      <c r="V20" s="58">
        <f>'2007 CER'!V20+'2008 CER'!V20+'2009 CER'!V20+'2010 CER'!V20+'2011 CER'!V20+'2012 CER'!V20+'2013 CER'!V20+'2014 CER'!V20+'2015 CER'!V20+'2016 CER'!V20+'2017 CER'!V20+'2018 CER'!V20+'2019 CER'!V20+'2020 CER'!V20+'2021 CER'!V20</f>
        <v>0</v>
      </c>
      <c r="W20" s="58">
        <f>'2007 CER'!W20+'2008 CER'!W20+'2009 CER'!W20+'2010 CER'!W20+'2011 CER'!W20+'2012 CER'!W20+'2013 CER'!W20+'2014 CER'!W20+'2015 CER'!W20+'2016 CER'!W20+'2017 CER'!W20+'2018 CER'!W20+'2019 CER'!W20+'2020 CER'!W20+'2021 CER'!W20</f>
        <v>1946488</v>
      </c>
      <c r="X20" s="58">
        <f>'2007 CER'!X20+'2008 CER'!X20+'2009 CER'!X20+'2010 CER'!X20+'2011 CER'!X20+'2012 CER'!X20+'2013 CER'!X20+'2014 CER'!X20+'2015 CER'!X20+'2016 CER'!X20+'2017 CER'!X20+'2018 CER'!X20+'2019 CER'!X20+'2020 CER'!X20+'2021 CER'!X20</f>
        <v>609685</v>
      </c>
      <c r="Y20" s="58">
        <f>'2007 CER'!Y20+'2008 CER'!Y20+'2009 CER'!Y20+'2010 CER'!Y20+'2011 CER'!Y20+'2012 CER'!Y20+'2013 CER'!Y20+'2014 CER'!Y20+'2015 CER'!Y20+'2016 CER'!Y20+'2017 CER'!Y20+'2018 CER'!Y20+'2019 CER'!Y20+'2020 CER'!Y20+'2021 CER'!Y20</f>
        <v>634692</v>
      </c>
      <c r="Z20" s="58">
        <f>'2007 CER'!Z20+'2008 CER'!Z20+'2009 CER'!Z20+'2010 CER'!Z20+'2011 CER'!Z20+'2012 CER'!Z20+'2013 CER'!Z20+'2014 CER'!Z20+'2015 CER'!Z20+'2016 CER'!Z20+'2017 CER'!Z20+'2018 CER'!Z20+'2019 CER'!Z20+'2020 CER'!Z20+'2021 CER'!Z20</f>
        <v>11325127</v>
      </c>
      <c r="AA20" s="58">
        <f>'2007 CER'!AA20+'2008 CER'!AA20+'2009 CER'!AA20+'2010 CER'!AA20+'2011 CER'!AA20+'2012 CER'!AA20+'2013 CER'!AA20+'2014 CER'!AA20+'2015 CER'!AA20+'2016 CER'!AA20+'2017 CER'!AA20+'2018 CER'!AA20+'2019 CER'!AA20+'2020 CER'!AA20+'2021 CER'!AA20</f>
        <v>6379565</v>
      </c>
      <c r="AB20" s="58">
        <f>'2007 CER'!AB20+'2008 CER'!AB20+'2009 CER'!AB20+'2010 CER'!AB20+'2011 CER'!AB20+'2012 CER'!AB20+'2013 CER'!AB20+'2014 CER'!AB20+'2015 CER'!AB20+'2016 CER'!AB20+'2017 CER'!AB20+'2018 CER'!AB20+'2019 CER'!AB20+'2020 CER'!AB20+'2021 CER'!AB20</f>
        <v>3122725</v>
      </c>
      <c r="AC20" s="58">
        <f>'2007 CER'!AC20+'2008 CER'!AC20+'2009 CER'!AC20+'2010 CER'!AC20+'2011 CER'!AC20+'2012 CER'!AC20+'2013 CER'!AC20+'2014 CER'!AC20+'2015 CER'!AC20+'2016 CER'!AC20+'2017 CER'!AC20+'2018 CER'!AC20+'2019 CER'!AC20+'2020 CER'!AC20+'2021 CER'!AC20</f>
        <v>860800</v>
      </c>
      <c r="AD20" s="58">
        <f>'2007 CER'!AD20+'2008 CER'!AD20+'2009 CER'!AD20+'2010 CER'!AD20+'2011 CER'!AD20+'2012 CER'!AD20+'2013 CER'!AD20+'2014 CER'!AD20+'2015 CER'!AD20+'2016 CER'!AD20+'2017 CER'!AD20+'2018 CER'!AD20+'2019 CER'!AD20+'2020 CER'!AD20+'2021 CER'!AD20</f>
        <v>0</v>
      </c>
      <c r="AE20" s="58">
        <f>'2007 CER'!AE20+'2008 CER'!AE20+'2009 CER'!AE20+'2010 CER'!AE20+'2011 CER'!AE20+'2012 CER'!AE20+'2013 CER'!AE20+'2014 CER'!AE20+'2015 CER'!AE20+'2016 CER'!AE20+'2017 CER'!AE20+'2018 CER'!AE20+'2019 CER'!AE20+'2020 CER'!AE20+'2021 CER'!AE20</f>
        <v>0</v>
      </c>
      <c r="AF20" s="58">
        <f>'2007 CER'!AF20+'2008 CER'!AF20+'2009 CER'!AF20+'2010 CER'!AF20+'2011 CER'!AF20+'2012 CER'!AF20+'2013 CER'!AF20+'2014 CER'!AF20+'2015 CER'!AF20+'2016 CER'!AF20+'2017 CER'!AF20+'2018 CER'!AF20+'2019 CER'!AF20+'2020 CER'!AF20+'2021 CER'!AF20</f>
        <v>0</v>
      </c>
      <c r="AG20" s="58">
        <f>'2007 CER'!AG20+'2008 CER'!AG20+'2009 CER'!AG20+'2010 CER'!AG20+'2011 CER'!AG20+'2012 CER'!AG20+'2013 CER'!AG20+'2014 CER'!AG20+'2015 CER'!AG20+'2016 CER'!AG20+'2017 CER'!AG20+'2018 CER'!AG20+'2019 CER'!AG20+'2020 CER'!AG20+'2021 CER'!AG20</f>
        <v>5406965</v>
      </c>
      <c r="AH20" s="58">
        <f>'2007 CER'!AH20+'2008 CER'!AH20+'2009 CER'!AH20+'2010 CER'!AH20+'2011 CER'!AH20+'2012 CER'!AH20+'2013 CER'!AH20+'2014 CER'!AH20+'2015 CER'!AH20+'2016 CER'!AH20+'2017 CER'!AH20+'2018 CER'!AH20+'2019 CER'!AH20+'2020 CER'!AH20+'2021 CER'!AH20</f>
        <v>0</v>
      </c>
      <c r="AI20" s="58">
        <f>'2007 CER'!AI20+'2008 CER'!AI20+'2009 CER'!AI20+'2010 CER'!AI20+'2011 CER'!AI20+'2012 CER'!AI20+'2013 CER'!AI20+'2014 CER'!AI20+'2015 CER'!AI20+'2016 CER'!AI20+'2017 CER'!AI20+'2018 CER'!AI20+'2019 CER'!AI20+'2020 CER'!AI20+'2021 CER'!AI20</f>
        <v>0</v>
      </c>
      <c r="AJ20" s="58">
        <f>'2007 CER'!AJ20+'2008 CER'!AJ20+'2009 CER'!AJ20+'2010 CER'!AJ20+'2011 CER'!AJ20+'2012 CER'!AJ20+'2013 CER'!AJ20+'2014 CER'!AJ20+'2015 CER'!AJ20+'2016 CER'!AJ20+'2017 CER'!AJ20+'2018 CER'!AJ20+'2019 CER'!AJ20+'2020 CER'!AJ20+'2021 CER'!AJ20</f>
        <v>17771627</v>
      </c>
      <c r="AK20" s="58">
        <f>'2007 CER'!AK20+'2008 CER'!AK20+'2009 CER'!AK20+'2010 CER'!AK20+'2011 CER'!AK20+'2012 CER'!AK20+'2013 CER'!AK20+'2014 CER'!AK20+'2015 CER'!AK20+'2016 CER'!AK20+'2017 CER'!AK20+'2018 CER'!AK20+'2019 CER'!AK20+'2020 CER'!AK20+'2021 CER'!AK20</f>
        <v>3809664</v>
      </c>
      <c r="AL20" s="58">
        <f>'2007 CER'!AL20+'2008 CER'!AL20+'2009 CER'!AL20+'2010 CER'!AL20+'2011 CER'!AL20+'2012 CER'!AL20+'2013 CER'!AL20+'2014 CER'!AL20+'2015 CER'!AL20+'2016 CER'!AL20+'2017 CER'!AL20+'2018 CER'!AL20+'2019 CER'!AL20+'2020 CER'!AL20+'2021 CER'!AL20</f>
        <v>0</v>
      </c>
      <c r="AM20" s="58">
        <f>'2007 CER'!AM20+'2008 CER'!AM20+'2009 CER'!AM20+'2010 CER'!AM20+'2011 CER'!AM20+'2012 CER'!AM20+'2013 CER'!AM20+'2014 CER'!AM20+'2015 CER'!AM20+'2016 CER'!AM20+'2017 CER'!AM20+'2018 CER'!AM20+'2019 CER'!AM20+'2020 CER'!AM20+'2021 CER'!AM20</f>
        <v>22512636</v>
      </c>
      <c r="AN20" s="58">
        <f>'2007 CER'!AN20+'2008 CER'!AN20+'2009 CER'!AN20+'2010 CER'!AN20+'2011 CER'!AN20+'2012 CER'!AN20+'2013 CER'!AN20+'2014 CER'!AN20+'2015 CER'!AN20+'2016 CER'!AN20+'2017 CER'!AN20+'2018 CER'!AN20+'2019 CER'!AN20+'2020 CER'!AN20+'2021 CER'!AN20</f>
        <v>7088240</v>
      </c>
      <c r="AO20" s="61">
        <f>'2007 CER'!AO20+'2008 CER'!AO20+'2009 CER'!AO20+'2010 CER'!AO20+'2011 CER'!AO20+'2012 CER'!AO20+'2013 CER'!AO20+'2014 CER'!AO20+'2015 CER'!AO20+'2016 CER'!AO20+'2017 CER'!AO20+'2018 CER'!AO20+'2019 CER'!AO20+'2020 CER'!AO20+'2021 CER'!AO20</f>
        <v>168664845</v>
      </c>
    </row>
    <row r="21" spans="1:41" ht="14.25" x14ac:dyDescent="0.15">
      <c r="A21" s="63" t="s">
        <v>22</v>
      </c>
      <c r="B21" s="57">
        <f t="shared" si="1"/>
        <v>4133783</v>
      </c>
      <c r="C21" s="58">
        <f>'2007 CER'!C21+'2008 CER'!C21+'2009 CER'!C21+'2010 CER'!C21+'2011 CER'!C21+'2012 CER'!C21+'2013 CER'!C21+'2014 CER'!C21+'2015 CER'!C21+'2016 CER'!C21+'2017 CER'!C21+'2018 CER'!C21</f>
        <v>0</v>
      </c>
      <c r="D21" s="58">
        <f>'2007 CER'!D21+'2008 CER'!D21+'2009 CER'!D21+'2010 CER'!D21+'2011 CER'!D21+'2012 CER'!D21+'2013 CER'!D21+'2014 CER'!D21+'2015 CER'!D21+'2016 CER'!D21+'2017 CER'!D21+'2018 CER'!D21+'2019 CER'!D21+'2020 CER'!D21+'2021 CER'!D21</f>
        <v>986689</v>
      </c>
      <c r="E21" s="58">
        <f>'2007 CER'!E21+'2008 CER'!E21+'2009 CER'!E21+'2010 CER'!E21+'2011 CER'!E21+'2012 CER'!E21+'2013 CER'!E21+'2014 CER'!E21+'2015 CER'!E21+'2016 CER'!E21+'2017 CER'!E21+'2018 CER'!E21+'2019 CER'!E21+'2020 CER'!E21+'2021 CER'!E21</f>
        <v>667981</v>
      </c>
      <c r="F21" s="58">
        <f>'2007 CER'!F21+'2008 CER'!F21+'2009 CER'!F21+'2010 CER'!F21+'2011 CER'!F21+'2012 CER'!F21+'2013 CER'!F21+'2014 CER'!F21+'2015 CER'!F21+'2016 CER'!F21+'2017 CER'!F21+'2018 CER'!F21+'2019 CER'!F21+'2020 CER'!F21+'2021 CER'!F21</f>
        <v>0</v>
      </c>
      <c r="G21" s="58">
        <f>'2007 CER'!G21+'2008 CER'!G21+'2009 CER'!G21+'2010 CER'!G21+'2011 CER'!G21+'2012 CER'!G21+'2013 CER'!G21+'2014 CER'!G21+'2015 CER'!G21+'2016 CER'!G21+'2017 CER'!G21+'2018 CER'!G21+'2019 CER'!G21+'2020 CER'!G21+'2021 CER'!G21</f>
        <v>0</v>
      </c>
      <c r="H21" s="58">
        <f>'2007 CER'!H21+'2008 CER'!H21+'2009 CER'!H21+'2010 CER'!H21+'2011 CER'!H21+'2012 CER'!H21+'2013 CER'!H21+'2014 CER'!H21+'2015 CER'!H21+'2016 CER'!H21+'2017 CER'!H21+'2018 CER'!H21+'2019 CER'!H21+'2020 CER'!H21+'2021 CER'!H21</f>
        <v>0</v>
      </c>
      <c r="I21" s="58">
        <f>'2007 CER'!I21+'2008 CER'!I21+'2009 CER'!I21+'2010 CER'!I21+'2011 CER'!I21+'2012 CER'!I21+'2013 CER'!I21+'2014 CER'!I21+'2015 CER'!I21+'2016 CER'!I21+'2017 CER'!I21+'2018 CER'!I21+'2019 CER'!I21+'2020 CER'!I21+'2021 CER'!I21</f>
        <v>218620</v>
      </c>
      <c r="J21" s="58">
        <f>'2007 CER'!J21+'2008 CER'!J21+'2009 CER'!J21+'2010 CER'!J21+'2011 CER'!J21+'2012 CER'!J21+'2013 CER'!J21+'2014 CER'!J21+'2015 CER'!J21+'2016 CER'!J21+'2017 CER'!J21+'2018 CER'!J21+'2019 CER'!J21+'2020 CER'!J21+'2021 CER'!J21</f>
        <v>0</v>
      </c>
      <c r="K21" s="58">
        <f>'2007 CER'!K21+'2008 CER'!K21+'2009 CER'!K21+'2010 CER'!K21+'2011 CER'!K21+'2012 CER'!K21+'2013 CER'!K21+'2014 CER'!K21+'2015 CER'!K21+'2016 CER'!K21+'2017 CER'!K21+'2018 CER'!K21+'2019 CER'!K21+'2020 CER'!K21+'2021 CER'!K21</f>
        <v>616</v>
      </c>
      <c r="L21" s="58">
        <f>'2007 CER'!L21+'2008 CER'!L21+'2009 CER'!L21+'2010 CER'!L21+'2011 CER'!L21+'2012 CER'!L21+'2013 CER'!L21+'2014 CER'!L21+'2015 CER'!L21+'2016 CER'!L21+'2017 CER'!L21+'2018 CER'!L21+'2019 CER'!L21+'2020 CER'!L21+'2021 CER'!L21</f>
        <v>0</v>
      </c>
      <c r="M21" s="58">
        <f>'2007 CER'!M21+'2008 CER'!M21+'2009 CER'!M21+'2010 CER'!M21+'2011 CER'!M21+'2012 CER'!M21+'2013 CER'!M21+'2014 CER'!M21+'2015 CER'!M21+'2016 CER'!M21+'2017 CER'!M21+'2018 CER'!M21+'2019 CER'!M21+'2020 CER'!M21+'2021 CER'!M21</f>
        <v>0</v>
      </c>
      <c r="N21" s="58">
        <f>'2007 CER'!N21+'2008 CER'!N21+'2009 CER'!N21+'2010 CER'!N21+'2011 CER'!N21+'2012 CER'!N21+'2013 CER'!N21+'2014 CER'!N21+'2015 CER'!N21+'2016 CER'!N21+'2017 CER'!N21+'2018 CER'!N21+'2019 CER'!N21+'2020 CER'!N21+'2021 CER'!N21</f>
        <v>0</v>
      </c>
      <c r="O21" s="58">
        <f>'2007 CER'!O21+'2008 CER'!O21+'2009 CER'!O21+'2010 CER'!O21+'2011 CER'!O21+'2012 CER'!O21+'2013 CER'!O21+'2014 CER'!O21+'2015 CER'!O21+'2016 CER'!O21+'2017 CER'!O21+'2018 CER'!O21+'2019 CER'!O21+'2020 CER'!O21+'2021 CER'!O21</f>
        <v>0</v>
      </c>
      <c r="P21" s="58">
        <f>'2007 CER'!P21+'2008 CER'!P21+'2009 CER'!P21+'2010 CER'!P21+'2011 CER'!P21+'2012 CER'!P21+'2013 CER'!P21+'2014 CER'!P21+'2015 CER'!P21+'2016 CER'!P21+'2017 CER'!P21+'2018 CER'!P21+'2019 CER'!P21+'2020 CER'!P21+'2021 CER'!P21</f>
        <v>0</v>
      </c>
      <c r="Q21" s="58">
        <f>'2007 CER'!Q21+'2008 CER'!Q21+'2009 CER'!Q21+'2010 CER'!Q21+'2011 CER'!Q21+'2012 CER'!Q21+'2013 CER'!Q21+'2014 CER'!Q21+'2015 CER'!Q21+'2016 CER'!Q21+'2017 CER'!Q21+'2018 CER'!Q21+'2019 CER'!Q21+'2020 CER'!Q21+'2021 CER'!Q21</f>
        <v>0</v>
      </c>
      <c r="R21" s="58">
        <f>'2007 CER'!R21+'2008 CER'!R21+'2009 CER'!R21+'2010 CER'!R21+'2011 CER'!R21+'2012 CER'!R21+'2013 CER'!R21+'2014 CER'!R21+'2015 CER'!R21+'2016 CER'!R21+'2017 CER'!R21+'2018 CER'!R21+'2019 CER'!R21+'2020 CER'!R21+'2021 CER'!R21</f>
        <v>0</v>
      </c>
      <c r="S21" s="58">
        <f>'2007 CER'!S21+'2008 CER'!S21+'2009 CER'!S21+'2010 CER'!S21+'2011 CER'!S21+'2012 CER'!S21+'2013 CER'!S21+'2014 CER'!S21+'2015 CER'!S21+'2016 CER'!S21+'2017 CER'!S21+'2018 CER'!S21+'2019 CER'!S21+'2020 CER'!S21+'2021 CER'!S21</f>
        <v>512405</v>
      </c>
      <c r="T21" s="70">
        <f>'2007 CER'!T21+'2008 CER'!T21+'2009 CER'!T21+'2010 CER'!T21+'2011 CER'!T21+'2012 CER'!T21+'2013 CER'!T21+'2014 CER'!T21+'2015 CER'!T21+'2016 CER'!T21+'2017 CER'!T21+'2018 CER'!T21+'2019 CER'!T21+'2020 CER'!T21+'2021 CER'!T21</f>
        <v>0</v>
      </c>
      <c r="U21" s="58">
        <f>'2007 CER'!U21+'2008 CER'!U21+'2009 CER'!U21+'2010 CER'!U21+'2011 CER'!U21+'2012 CER'!U21+'2013 CER'!U21+'2014 CER'!U21+'2015 CER'!U21+'2016 CER'!U21+'2017 CER'!U21+'2018 CER'!U21+'2019 CER'!U21+'2020 CER'!U21+'2021 CER'!U21</f>
        <v>146614</v>
      </c>
      <c r="V21" s="58">
        <f>'2007 CER'!V21+'2008 CER'!V21+'2009 CER'!V21+'2010 CER'!V21+'2011 CER'!V21+'2012 CER'!V21+'2013 CER'!V21+'2014 CER'!V21+'2015 CER'!V21+'2016 CER'!V21+'2017 CER'!V21+'2018 CER'!V21+'2019 CER'!V21+'2020 CER'!V21+'2021 CER'!V21</f>
        <v>0</v>
      </c>
      <c r="W21" s="58">
        <f>'2007 CER'!W21+'2008 CER'!W21+'2009 CER'!W21+'2010 CER'!W21+'2011 CER'!W21+'2012 CER'!W21+'2013 CER'!W21+'2014 CER'!W21+'2015 CER'!W21+'2016 CER'!W21+'2017 CER'!W21+'2018 CER'!W21+'2019 CER'!W21+'2020 CER'!W21+'2021 CER'!W21</f>
        <v>0</v>
      </c>
      <c r="X21" s="58">
        <f>'2007 CER'!X21+'2008 CER'!X21+'2009 CER'!X21+'2010 CER'!X21+'2011 CER'!X21+'2012 CER'!X21+'2013 CER'!X21+'2014 CER'!X21+'2015 CER'!X21+'2016 CER'!X21+'2017 CER'!X21+'2018 CER'!X21+'2019 CER'!X21+'2020 CER'!X21+'2021 CER'!X21</f>
        <v>0</v>
      </c>
      <c r="Y21" s="58">
        <f>'2007 CER'!Y21+'2008 CER'!Y21+'2009 CER'!Y21+'2010 CER'!Y21+'2011 CER'!Y21+'2012 CER'!Y21+'2013 CER'!Y21+'2014 CER'!Y21+'2015 CER'!Y21+'2016 CER'!Y21+'2017 CER'!Y21+'2018 CER'!Y21+'2019 CER'!Y21+'2020 CER'!Y21+'2021 CER'!Y21</f>
        <v>0</v>
      </c>
      <c r="Z21" s="58">
        <f>'2007 CER'!Z21+'2008 CER'!Z21+'2009 CER'!Z21+'2010 CER'!Z21+'2011 CER'!Z21+'2012 CER'!Z21+'2013 CER'!Z21+'2014 CER'!Z21+'2015 CER'!Z21+'2016 CER'!Z21+'2017 CER'!Z21+'2018 CER'!Z21+'2019 CER'!Z21+'2020 CER'!Z21+'2021 CER'!Z21</f>
        <v>514227</v>
      </c>
      <c r="AA21" s="58">
        <f>'2007 CER'!AA21+'2008 CER'!AA21+'2009 CER'!AA21+'2010 CER'!AA21+'2011 CER'!AA21+'2012 CER'!AA21+'2013 CER'!AA21+'2014 CER'!AA21+'2015 CER'!AA21+'2016 CER'!AA21+'2017 CER'!AA21+'2018 CER'!AA21+'2019 CER'!AA21+'2020 CER'!AA21+'2021 CER'!AA21</f>
        <v>1004200</v>
      </c>
      <c r="AB21" s="58">
        <f>'2007 CER'!AB21+'2008 CER'!AB21+'2009 CER'!AB21+'2010 CER'!AB21+'2011 CER'!AB21+'2012 CER'!AB21+'2013 CER'!AB21+'2014 CER'!AB21+'2015 CER'!AB21+'2016 CER'!AB21+'2017 CER'!AB21+'2018 CER'!AB21+'2019 CER'!AB21+'2020 CER'!AB21+'2021 CER'!AB21</f>
        <v>82431</v>
      </c>
      <c r="AC21" s="58">
        <f>'2007 CER'!AC21+'2008 CER'!AC21+'2009 CER'!AC21+'2010 CER'!AC21+'2011 CER'!AC21+'2012 CER'!AC21+'2013 CER'!AC21+'2014 CER'!AC21+'2015 CER'!AC21+'2016 CER'!AC21+'2017 CER'!AC21+'2018 CER'!AC21+'2019 CER'!AC21+'2020 CER'!AC21+'2021 CER'!AC21</f>
        <v>0</v>
      </c>
      <c r="AD21" s="58">
        <f>'2007 CER'!AD21+'2008 CER'!AD21+'2009 CER'!AD21+'2010 CER'!AD21+'2011 CER'!AD21+'2012 CER'!AD21+'2013 CER'!AD21+'2014 CER'!AD21+'2015 CER'!AD21+'2016 CER'!AD21+'2017 CER'!AD21+'2018 CER'!AD21+'2019 CER'!AD21+'2020 CER'!AD21+'2021 CER'!AD21</f>
        <v>0</v>
      </c>
      <c r="AE21" s="58">
        <f>'2007 CER'!AE21+'2008 CER'!AE21+'2009 CER'!AE21+'2010 CER'!AE21+'2011 CER'!AE21+'2012 CER'!AE21+'2013 CER'!AE21+'2014 CER'!AE21+'2015 CER'!AE21+'2016 CER'!AE21+'2017 CER'!AE21+'2018 CER'!AE21+'2019 CER'!AE21+'2020 CER'!AE21+'2021 CER'!AE21</f>
        <v>0</v>
      </c>
      <c r="AF21" s="58">
        <f>'2007 CER'!AF21+'2008 CER'!AF21+'2009 CER'!AF21+'2010 CER'!AF21+'2011 CER'!AF21+'2012 CER'!AF21+'2013 CER'!AF21+'2014 CER'!AF21+'2015 CER'!AF21+'2016 CER'!AF21+'2017 CER'!AF21+'2018 CER'!AF21+'2019 CER'!AF21+'2020 CER'!AF21+'2021 CER'!AF21</f>
        <v>0</v>
      </c>
      <c r="AG21" s="58">
        <f>'2007 CER'!AG21+'2008 CER'!AG21+'2009 CER'!AG21+'2010 CER'!AG21+'2011 CER'!AG21+'2012 CER'!AG21+'2013 CER'!AG21+'2014 CER'!AG21+'2015 CER'!AG21+'2016 CER'!AG21+'2017 CER'!AG21+'2018 CER'!AG21+'2019 CER'!AG21+'2020 CER'!AG21+'2021 CER'!AG21</f>
        <v>0</v>
      </c>
      <c r="AH21" s="58">
        <f>'2007 CER'!AH21+'2008 CER'!AH21+'2009 CER'!AH21+'2010 CER'!AH21+'2011 CER'!AH21+'2012 CER'!AH21+'2013 CER'!AH21+'2014 CER'!AH21+'2015 CER'!AH21+'2016 CER'!AH21+'2017 CER'!AH21+'2018 CER'!AH21+'2019 CER'!AH21+'2020 CER'!AH21+'2021 CER'!AH21</f>
        <v>0</v>
      </c>
      <c r="AI21" s="58">
        <f>'2007 CER'!AI21+'2008 CER'!AI21+'2009 CER'!AI21+'2010 CER'!AI21+'2011 CER'!AI21+'2012 CER'!AI21+'2013 CER'!AI21+'2014 CER'!AI21+'2015 CER'!AI21+'2016 CER'!AI21+'2017 CER'!AI21+'2018 CER'!AI21+'2019 CER'!AI21+'2020 CER'!AI21+'2021 CER'!AI21</f>
        <v>0</v>
      </c>
      <c r="AJ21" s="58">
        <f>'2007 CER'!AJ21+'2008 CER'!AJ21+'2009 CER'!AJ21+'2010 CER'!AJ21+'2011 CER'!AJ21+'2012 CER'!AJ21+'2013 CER'!AJ21+'2014 CER'!AJ21+'2015 CER'!AJ21+'2016 CER'!AJ21+'2017 CER'!AJ21+'2018 CER'!AJ21+'2019 CER'!AJ21+'2020 CER'!AJ21+'2021 CER'!AJ21</f>
        <v>0</v>
      </c>
      <c r="AK21" s="58">
        <f>'2007 CER'!AK21+'2008 CER'!AK21+'2009 CER'!AK21+'2010 CER'!AK21+'2011 CER'!AK21+'2012 CER'!AK21+'2013 CER'!AK21+'2014 CER'!AK21+'2015 CER'!AK21+'2016 CER'!AK21+'2017 CER'!AK21+'2018 CER'!AK21+'2019 CER'!AK21+'2020 CER'!AK21+'2021 CER'!AK21</f>
        <v>0</v>
      </c>
      <c r="AL21" s="58">
        <f>'2007 CER'!AL21+'2008 CER'!AL21+'2009 CER'!AL21+'2010 CER'!AL21+'2011 CER'!AL21+'2012 CER'!AL21+'2013 CER'!AL21+'2014 CER'!AL21+'2015 CER'!AL21+'2016 CER'!AL21+'2017 CER'!AL21+'2018 CER'!AL21+'2019 CER'!AL21+'2020 CER'!AL21+'2021 CER'!AL21</f>
        <v>0</v>
      </c>
      <c r="AM21" s="58">
        <f>'2007 CER'!AM21+'2008 CER'!AM21+'2009 CER'!AM21+'2010 CER'!AM21+'2011 CER'!AM21+'2012 CER'!AM21+'2013 CER'!AM21+'2014 CER'!AM21+'2015 CER'!AM21+'2016 CER'!AM21+'2017 CER'!AM21+'2018 CER'!AM21+'2019 CER'!AM21+'2020 CER'!AM21+'2021 CER'!AM21</f>
        <v>0</v>
      </c>
      <c r="AN21" s="58">
        <f>'2007 CER'!AN21+'2008 CER'!AN21+'2009 CER'!AN21+'2010 CER'!AN21+'2011 CER'!AN21+'2012 CER'!AN21+'2013 CER'!AN21+'2014 CER'!AN21+'2015 CER'!AN21+'2016 CER'!AN21+'2017 CER'!AN21+'2018 CER'!AN21+'2019 CER'!AN21+'2020 CER'!AN21+'2021 CER'!AN21</f>
        <v>0</v>
      </c>
      <c r="AO21" s="61">
        <f>'2007 CER'!AO21+'2008 CER'!AO21+'2009 CER'!AO21+'2010 CER'!AO21+'2011 CER'!AO21+'2012 CER'!AO21+'2013 CER'!AO21+'2014 CER'!AO21+'2015 CER'!AO21+'2016 CER'!AO21+'2017 CER'!AO21+'2018 CER'!AO21+'2019 CER'!AO21+'2020 CER'!AO21+'2021 CER'!AO21</f>
        <v>0</v>
      </c>
    </row>
    <row r="22" spans="1:41" ht="14.25" x14ac:dyDescent="0.15">
      <c r="A22" s="63" t="s">
        <v>21</v>
      </c>
      <c r="B22" s="57">
        <f t="shared" si="1"/>
        <v>15059845</v>
      </c>
      <c r="C22" s="58">
        <f>'2007 CER'!C22+'2008 CER'!C22+'2009 CER'!C22+'2010 CER'!C22+'2011 CER'!C22+'2012 CER'!C22+'2013 CER'!C22+'2014 CER'!C22+'2015 CER'!C22+'2016 CER'!C22+'2017 CER'!C22+'2018 CER'!C22</f>
        <v>0</v>
      </c>
      <c r="D22" s="58">
        <f>'2007 CER'!D22+'2008 CER'!D22+'2009 CER'!D22+'2010 CER'!D22+'2011 CER'!D22+'2012 CER'!D22+'2013 CER'!D22+'2014 CER'!D22+'2015 CER'!D22+'2016 CER'!D22+'2017 CER'!D22+'2018 CER'!D22+'2019 CER'!D22+'2020 CER'!D22+'2021 CER'!D22</f>
        <v>1128537</v>
      </c>
      <c r="E22" s="58">
        <f>'2007 CER'!E22+'2008 CER'!E22+'2009 CER'!E22+'2010 CER'!E22+'2011 CER'!E22+'2012 CER'!E22+'2013 CER'!E22+'2014 CER'!E22+'2015 CER'!E22+'2016 CER'!E22+'2017 CER'!E22+'2018 CER'!E22+'2019 CER'!E22+'2020 CER'!E22+'2021 CER'!E22</f>
        <v>449140</v>
      </c>
      <c r="F22" s="58">
        <f>'2007 CER'!F22+'2008 CER'!F22+'2009 CER'!F22+'2010 CER'!F22+'2011 CER'!F22+'2012 CER'!F22+'2013 CER'!F22+'2014 CER'!F22+'2015 CER'!F22+'2016 CER'!F22+'2017 CER'!F22+'2018 CER'!F22+'2019 CER'!F22+'2020 CER'!F22+'2021 CER'!F22</f>
        <v>0</v>
      </c>
      <c r="G22" s="58">
        <f>'2007 CER'!G22+'2008 CER'!G22+'2009 CER'!G22+'2010 CER'!G22+'2011 CER'!G22+'2012 CER'!G22+'2013 CER'!G22+'2014 CER'!G22+'2015 CER'!G22+'2016 CER'!G22+'2017 CER'!G22+'2018 CER'!G22+'2019 CER'!G22+'2020 CER'!G22+'2021 CER'!G22</f>
        <v>48343</v>
      </c>
      <c r="H22" s="58">
        <f>'2007 CER'!H22+'2008 CER'!H22+'2009 CER'!H22+'2010 CER'!H22+'2011 CER'!H22+'2012 CER'!H22+'2013 CER'!H22+'2014 CER'!H22+'2015 CER'!H22+'2016 CER'!H22+'2017 CER'!H22+'2018 CER'!H22+'2019 CER'!H22+'2020 CER'!H22+'2021 CER'!H22</f>
        <v>0</v>
      </c>
      <c r="I22" s="58">
        <f>'2007 CER'!I22+'2008 CER'!I22+'2009 CER'!I22+'2010 CER'!I22+'2011 CER'!I22+'2012 CER'!I22+'2013 CER'!I22+'2014 CER'!I22+'2015 CER'!I22+'2016 CER'!I22+'2017 CER'!I22+'2018 CER'!I22+'2019 CER'!I22+'2020 CER'!I22+'2021 CER'!I22</f>
        <v>2665174</v>
      </c>
      <c r="J22" s="58">
        <f>'2007 CER'!J22+'2008 CER'!J22+'2009 CER'!J22+'2010 CER'!J22+'2011 CER'!J22+'2012 CER'!J22+'2013 CER'!J22+'2014 CER'!J22+'2015 CER'!J22+'2016 CER'!J22+'2017 CER'!J22+'2018 CER'!J22+'2019 CER'!J22+'2020 CER'!J22+'2021 CER'!J22</f>
        <v>434906</v>
      </c>
      <c r="K22" s="58">
        <f>'2007 CER'!K22+'2008 CER'!K22+'2009 CER'!K22+'2010 CER'!K22+'2011 CER'!K22+'2012 CER'!K22+'2013 CER'!K22+'2014 CER'!K22+'2015 CER'!K22+'2016 CER'!K22+'2017 CER'!K22+'2018 CER'!K22+'2019 CER'!K22+'2020 CER'!K22+'2021 CER'!K22</f>
        <v>0</v>
      </c>
      <c r="L22" s="58">
        <f>'2007 CER'!L22+'2008 CER'!L22+'2009 CER'!L22+'2010 CER'!L22+'2011 CER'!L22+'2012 CER'!L22+'2013 CER'!L22+'2014 CER'!L22+'2015 CER'!L22+'2016 CER'!L22+'2017 CER'!L22+'2018 CER'!L22+'2019 CER'!L22+'2020 CER'!L22+'2021 CER'!L22</f>
        <v>0</v>
      </c>
      <c r="M22" s="58">
        <f>'2007 CER'!M22+'2008 CER'!M22+'2009 CER'!M22+'2010 CER'!M22+'2011 CER'!M22+'2012 CER'!M22+'2013 CER'!M22+'2014 CER'!M22+'2015 CER'!M22+'2016 CER'!M22+'2017 CER'!M22+'2018 CER'!M22+'2019 CER'!M22+'2020 CER'!M22+'2021 CER'!M22</f>
        <v>42287</v>
      </c>
      <c r="N22" s="58">
        <f>'2007 CER'!N22+'2008 CER'!N22+'2009 CER'!N22+'2010 CER'!N22+'2011 CER'!N22+'2012 CER'!N22+'2013 CER'!N22+'2014 CER'!N22+'2015 CER'!N22+'2016 CER'!N22+'2017 CER'!N22+'2018 CER'!N22+'2019 CER'!N22+'2020 CER'!N22+'2021 CER'!N22</f>
        <v>0</v>
      </c>
      <c r="O22" s="58">
        <f>'2007 CER'!O22+'2008 CER'!O22+'2009 CER'!O22+'2010 CER'!O22+'2011 CER'!O22+'2012 CER'!O22+'2013 CER'!O22+'2014 CER'!O22+'2015 CER'!O22+'2016 CER'!O22+'2017 CER'!O22+'2018 CER'!O22+'2019 CER'!O22+'2020 CER'!O22+'2021 CER'!O22</f>
        <v>51811</v>
      </c>
      <c r="P22" s="58">
        <f>'2007 CER'!P22+'2008 CER'!P22+'2009 CER'!P22+'2010 CER'!P22+'2011 CER'!P22+'2012 CER'!P22+'2013 CER'!P22+'2014 CER'!P22+'2015 CER'!P22+'2016 CER'!P22+'2017 CER'!P22+'2018 CER'!P22+'2019 CER'!P22+'2020 CER'!P22+'2021 CER'!P22</f>
        <v>0</v>
      </c>
      <c r="Q22" s="58">
        <f>'2007 CER'!Q22+'2008 CER'!Q22+'2009 CER'!Q22+'2010 CER'!Q22+'2011 CER'!Q22+'2012 CER'!Q22+'2013 CER'!Q22+'2014 CER'!Q22+'2015 CER'!Q22+'2016 CER'!Q22+'2017 CER'!Q22+'2018 CER'!Q22+'2019 CER'!Q22+'2020 CER'!Q22+'2021 CER'!Q22</f>
        <v>0</v>
      </c>
      <c r="R22" s="58">
        <f>'2007 CER'!R22+'2008 CER'!R22+'2009 CER'!R22+'2010 CER'!R22+'2011 CER'!R22+'2012 CER'!R22+'2013 CER'!R22+'2014 CER'!R22+'2015 CER'!R22+'2016 CER'!R22+'2017 CER'!R22+'2018 CER'!R22+'2019 CER'!R22+'2020 CER'!R22+'2021 CER'!R22</f>
        <v>0</v>
      </c>
      <c r="S22" s="58">
        <f>'2007 CER'!S22+'2008 CER'!S22+'2009 CER'!S22+'2010 CER'!S22+'2011 CER'!S22+'2012 CER'!S22+'2013 CER'!S22+'2014 CER'!S22+'2015 CER'!S22+'2016 CER'!S22+'2017 CER'!S22+'2018 CER'!S22+'2019 CER'!S22+'2020 CER'!S22+'2021 CER'!S22</f>
        <v>4156770</v>
      </c>
      <c r="T22" s="58">
        <f>'2007 CER'!T22+'2008 CER'!T22+'2009 CER'!T22+'2010 CER'!T22+'2011 CER'!T22+'2012 CER'!T22+'2013 CER'!T22+'2014 CER'!T22+'2015 CER'!T22+'2016 CER'!T22+'2017 CER'!T22+'2018 CER'!T22+'2019 CER'!T22+'2020 CER'!T22+'2021 CER'!T22</f>
        <v>1554025</v>
      </c>
      <c r="U22" s="70">
        <f>'2007 CER'!U22+'2008 CER'!U22+'2009 CER'!U22+'2010 CER'!U22+'2011 CER'!U22+'2012 CER'!U22+'2013 CER'!U22+'2014 CER'!U22+'2015 CER'!U22+'2016 CER'!U22+'2017 CER'!U22+'2018 CER'!U22+'2019 CER'!U22+'2020 CER'!U22+'2021 CER'!U22</f>
        <v>0</v>
      </c>
      <c r="V22" s="58">
        <f>'2007 CER'!V22+'2008 CER'!V22+'2009 CER'!V22+'2010 CER'!V22+'2011 CER'!V22+'2012 CER'!V22+'2013 CER'!V22+'2014 CER'!V22+'2015 CER'!V22+'2016 CER'!V22+'2017 CER'!V22+'2018 CER'!V22+'2019 CER'!V22+'2020 CER'!V22+'2021 CER'!V22</f>
        <v>0</v>
      </c>
      <c r="W22" s="58">
        <f>'2007 CER'!W22+'2008 CER'!W22+'2009 CER'!W22+'2010 CER'!W22+'2011 CER'!W22+'2012 CER'!W22+'2013 CER'!W22+'2014 CER'!W22+'2015 CER'!W22+'2016 CER'!W22+'2017 CER'!W22+'2018 CER'!W22+'2019 CER'!W22+'2020 CER'!W22+'2021 CER'!W22</f>
        <v>727841</v>
      </c>
      <c r="X22" s="58">
        <f>'2007 CER'!X22+'2008 CER'!X22+'2009 CER'!X22+'2010 CER'!X22+'2011 CER'!X22+'2012 CER'!X22+'2013 CER'!X22+'2014 CER'!X22+'2015 CER'!X22+'2016 CER'!X22+'2017 CER'!X22+'2018 CER'!X22+'2019 CER'!X22+'2020 CER'!X22+'2021 CER'!X22</f>
        <v>0</v>
      </c>
      <c r="Y22" s="58">
        <f>'2007 CER'!Y22+'2008 CER'!Y22+'2009 CER'!Y22+'2010 CER'!Y22+'2011 CER'!Y22+'2012 CER'!Y22+'2013 CER'!Y22+'2014 CER'!Y22+'2015 CER'!Y22+'2016 CER'!Y22+'2017 CER'!Y22+'2018 CER'!Y22+'2019 CER'!Y22+'2020 CER'!Y22+'2021 CER'!Y22</f>
        <v>0</v>
      </c>
      <c r="Z22" s="58">
        <f>'2007 CER'!Z22+'2008 CER'!Z22+'2009 CER'!Z22+'2010 CER'!Z22+'2011 CER'!Z22+'2012 CER'!Z22+'2013 CER'!Z22+'2014 CER'!Z22+'2015 CER'!Z22+'2016 CER'!Z22+'2017 CER'!Z22+'2018 CER'!Z22+'2019 CER'!Z22+'2020 CER'!Z22+'2021 CER'!Z22</f>
        <v>563863</v>
      </c>
      <c r="AA22" s="58">
        <f>'2007 CER'!AA22+'2008 CER'!AA22+'2009 CER'!AA22+'2010 CER'!AA22+'2011 CER'!AA22+'2012 CER'!AA22+'2013 CER'!AA22+'2014 CER'!AA22+'2015 CER'!AA22+'2016 CER'!AA22+'2017 CER'!AA22+'2018 CER'!AA22+'2019 CER'!AA22+'2020 CER'!AA22+'2021 CER'!AA22</f>
        <v>176770</v>
      </c>
      <c r="AB22" s="58">
        <f>'2007 CER'!AB22+'2008 CER'!AB22+'2009 CER'!AB22+'2010 CER'!AB22+'2011 CER'!AB22+'2012 CER'!AB22+'2013 CER'!AB22+'2014 CER'!AB22+'2015 CER'!AB22+'2016 CER'!AB22+'2017 CER'!AB22+'2018 CER'!AB22+'2019 CER'!AB22+'2020 CER'!AB22+'2021 CER'!AB22</f>
        <v>1742618</v>
      </c>
      <c r="AC22" s="58">
        <f>'2007 CER'!AC22+'2008 CER'!AC22+'2009 CER'!AC22+'2010 CER'!AC22+'2011 CER'!AC22+'2012 CER'!AC22+'2013 CER'!AC22+'2014 CER'!AC22+'2015 CER'!AC22+'2016 CER'!AC22+'2017 CER'!AC22+'2018 CER'!AC22+'2019 CER'!AC22+'2020 CER'!AC22+'2021 CER'!AC22</f>
        <v>0</v>
      </c>
      <c r="AD22" s="58">
        <f>'2007 CER'!AD22+'2008 CER'!AD22+'2009 CER'!AD22+'2010 CER'!AD22+'2011 CER'!AD22+'2012 CER'!AD22+'2013 CER'!AD22+'2014 CER'!AD22+'2015 CER'!AD22+'2016 CER'!AD22+'2017 CER'!AD22+'2018 CER'!AD22+'2019 CER'!AD22+'2020 CER'!AD22+'2021 CER'!AD22</f>
        <v>0</v>
      </c>
      <c r="AE22" s="58">
        <f>'2007 CER'!AE22+'2008 CER'!AE22+'2009 CER'!AE22+'2010 CER'!AE22+'2011 CER'!AE22+'2012 CER'!AE22+'2013 CER'!AE22+'2014 CER'!AE22+'2015 CER'!AE22+'2016 CER'!AE22+'2017 CER'!AE22+'2018 CER'!AE22+'2019 CER'!AE22+'2020 CER'!AE22+'2021 CER'!AE22</f>
        <v>0</v>
      </c>
      <c r="AF22" s="58">
        <f>'2007 CER'!AF22+'2008 CER'!AF22+'2009 CER'!AF22+'2010 CER'!AF22+'2011 CER'!AF22+'2012 CER'!AF22+'2013 CER'!AF22+'2014 CER'!AF22+'2015 CER'!AF22+'2016 CER'!AF22+'2017 CER'!AF22+'2018 CER'!AF22+'2019 CER'!AF22+'2020 CER'!AF22+'2021 CER'!AF22</f>
        <v>0</v>
      </c>
      <c r="AG22" s="58">
        <f>'2007 CER'!AG22+'2008 CER'!AG22+'2009 CER'!AG22+'2010 CER'!AG22+'2011 CER'!AG22+'2012 CER'!AG22+'2013 CER'!AG22+'2014 CER'!AG22+'2015 CER'!AG22+'2016 CER'!AG22+'2017 CER'!AG22+'2018 CER'!AG22+'2019 CER'!AG22+'2020 CER'!AG22+'2021 CER'!AG22</f>
        <v>0</v>
      </c>
      <c r="AH22" s="58">
        <f>'2007 CER'!AH22+'2008 CER'!AH22+'2009 CER'!AH22+'2010 CER'!AH22+'2011 CER'!AH22+'2012 CER'!AH22+'2013 CER'!AH22+'2014 CER'!AH22+'2015 CER'!AH22+'2016 CER'!AH22+'2017 CER'!AH22+'2018 CER'!AH22+'2019 CER'!AH22+'2020 CER'!AH22+'2021 CER'!AH22</f>
        <v>0</v>
      </c>
      <c r="AI22" s="58">
        <f>'2007 CER'!AI22+'2008 CER'!AI22+'2009 CER'!AI22+'2010 CER'!AI22+'2011 CER'!AI22+'2012 CER'!AI22+'2013 CER'!AI22+'2014 CER'!AI22+'2015 CER'!AI22+'2016 CER'!AI22+'2017 CER'!AI22+'2018 CER'!AI22+'2019 CER'!AI22+'2020 CER'!AI22+'2021 CER'!AI22</f>
        <v>0</v>
      </c>
      <c r="AJ22" s="58">
        <f>'2007 CER'!AJ22+'2008 CER'!AJ22+'2009 CER'!AJ22+'2010 CER'!AJ22+'2011 CER'!AJ22+'2012 CER'!AJ22+'2013 CER'!AJ22+'2014 CER'!AJ22+'2015 CER'!AJ22+'2016 CER'!AJ22+'2017 CER'!AJ22+'2018 CER'!AJ22+'2019 CER'!AJ22+'2020 CER'!AJ22+'2021 CER'!AJ22</f>
        <v>0</v>
      </c>
      <c r="AK22" s="58">
        <f>'2007 CER'!AK22+'2008 CER'!AK22+'2009 CER'!AK22+'2010 CER'!AK22+'2011 CER'!AK22+'2012 CER'!AK22+'2013 CER'!AK22+'2014 CER'!AK22+'2015 CER'!AK22+'2016 CER'!AK22+'2017 CER'!AK22+'2018 CER'!AK22+'2019 CER'!AK22+'2020 CER'!AK22+'2021 CER'!AK22</f>
        <v>0</v>
      </c>
      <c r="AL22" s="58">
        <f>'2007 CER'!AL22+'2008 CER'!AL22+'2009 CER'!AL22+'2010 CER'!AL22+'2011 CER'!AL22+'2012 CER'!AL22+'2013 CER'!AL22+'2014 CER'!AL22+'2015 CER'!AL22+'2016 CER'!AL22+'2017 CER'!AL22+'2018 CER'!AL22+'2019 CER'!AL22+'2020 CER'!AL22+'2021 CER'!AL22</f>
        <v>0</v>
      </c>
      <c r="AM22" s="58">
        <f>'2007 CER'!AM22+'2008 CER'!AM22+'2009 CER'!AM22+'2010 CER'!AM22+'2011 CER'!AM22+'2012 CER'!AM22+'2013 CER'!AM22+'2014 CER'!AM22+'2015 CER'!AM22+'2016 CER'!AM22+'2017 CER'!AM22+'2018 CER'!AM22+'2019 CER'!AM22+'2020 CER'!AM22+'2021 CER'!AM22</f>
        <v>0</v>
      </c>
      <c r="AN22" s="58">
        <f>'2007 CER'!AN22+'2008 CER'!AN22+'2009 CER'!AN22+'2010 CER'!AN22+'2011 CER'!AN22+'2012 CER'!AN22+'2013 CER'!AN22+'2014 CER'!AN22+'2015 CER'!AN22+'2016 CER'!AN22+'2017 CER'!AN22+'2018 CER'!AN22+'2019 CER'!AN22+'2020 CER'!AN22+'2021 CER'!AN22</f>
        <v>0</v>
      </c>
      <c r="AO22" s="61">
        <f>'2007 CER'!AO22+'2008 CER'!AO22+'2009 CER'!AO22+'2010 CER'!AO22+'2011 CER'!AO22+'2012 CER'!AO22+'2013 CER'!AO22+'2014 CER'!AO22+'2015 CER'!AO22+'2016 CER'!AO22+'2017 CER'!AO22+'2018 CER'!AO22+'2019 CER'!AO22+'2020 CER'!AO22+'2021 CER'!AO22</f>
        <v>1317760</v>
      </c>
    </row>
    <row r="23" spans="1:41" ht="14.25" x14ac:dyDescent="0.15">
      <c r="A23" s="63" t="s">
        <v>26</v>
      </c>
      <c r="B23" s="57">
        <f>SUM(C23:AO23)</f>
        <v>12996</v>
      </c>
      <c r="C23" s="58">
        <f>'2007 CER'!C23+'2008 CER'!C23+'2009 CER'!C23+'2010 CER'!C23+'2011 CER'!C23+'2012 CER'!C23+'2013 CER'!C23+'2014 CER'!C23+'2015 CER'!C23+'2016 CER'!C23+'2017 CER'!C23+'2018 CER'!C23</f>
        <v>0</v>
      </c>
      <c r="D23" s="58">
        <f>'2007 CER'!D23+'2008 CER'!D23+'2009 CER'!D23+'2010 CER'!D23+'2011 CER'!D23+'2012 CER'!D23+'2013 CER'!D23+'2014 CER'!D23+'2015 CER'!D23+'2016 CER'!D23+'2017 CER'!D23+'2018 CER'!D23+'2019 CER'!D23+'2020 CER'!D23+'2021 CER'!D23</f>
        <v>12996</v>
      </c>
      <c r="E23" s="58">
        <f>'2007 CER'!E23+'2008 CER'!E23+'2009 CER'!E23+'2010 CER'!E23+'2011 CER'!E23+'2012 CER'!E23+'2013 CER'!E23+'2014 CER'!E23+'2015 CER'!E23+'2016 CER'!E23+'2017 CER'!E23+'2018 CER'!E23+'2019 CER'!E23+'2020 CER'!E23+'2021 CER'!E23</f>
        <v>0</v>
      </c>
      <c r="F23" s="58">
        <f>'2007 CER'!F23+'2008 CER'!F23+'2009 CER'!F23+'2010 CER'!F23+'2011 CER'!F23+'2012 CER'!F23+'2013 CER'!F23+'2014 CER'!F23+'2015 CER'!F23+'2016 CER'!F23+'2017 CER'!F23+'2018 CER'!F23+'2019 CER'!F23+'2020 CER'!F23+'2021 CER'!F23</f>
        <v>0</v>
      </c>
      <c r="G23" s="58">
        <f>'2007 CER'!G23+'2008 CER'!G23+'2009 CER'!G23+'2010 CER'!G23+'2011 CER'!G23+'2012 CER'!G23+'2013 CER'!G23+'2014 CER'!G23+'2015 CER'!G23+'2016 CER'!G23+'2017 CER'!G23+'2018 CER'!G23+'2019 CER'!G23+'2020 CER'!G23+'2021 CER'!G23</f>
        <v>0</v>
      </c>
      <c r="H23" s="58">
        <f>'2007 CER'!H23+'2008 CER'!H23+'2009 CER'!H23+'2010 CER'!H23+'2011 CER'!H23+'2012 CER'!H23+'2013 CER'!H23+'2014 CER'!H23+'2015 CER'!H23+'2016 CER'!H23+'2017 CER'!H23+'2018 CER'!H23+'2019 CER'!H23+'2020 CER'!H23+'2021 CER'!H23</f>
        <v>0</v>
      </c>
      <c r="I23" s="58">
        <f>'2007 CER'!I23+'2008 CER'!I23+'2009 CER'!I23+'2010 CER'!I23+'2011 CER'!I23+'2012 CER'!I23+'2013 CER'!I23+'2014 CER'!I23+'2015 CER'!I23+'2016 CER'!I23+'2017 CER'!I23+'2018 CER'!I23+'2019 CER'!I23+'2020 CER'!I23+'2021 CER'!I23</f>
        <v>0</v>
      </c>
      <c r="J23" s="58">
        <f>'2007 CER'!J23+'2008 CER'!J23+'2009 CER'!J23+'2010 CER'!J23+'2011 CER'!J23+'2012 CER'!J23+'2013 CER'!J23+'2014 CER'!J23+'2015 CER'!J23+'2016 CER'!J23+'2017 CER'!J23+'2018 CER'!J23+'2019 CER'!J23+'2020 CER'!J23+'2021 CER'!J23</f>
        <v>0</v>
      </c>
      <c r="K23" s="58">
        <f>'2007 CER'!K23+'2008 CER'!K23+'2009 CER'!K23+'2010 CER'!K23+'2011 CER'!K23+'2012 CER'!K23+'2013 CER'!K23+'2014 CER'!K23+'2015 CER'!K23+'2016 CER'!K23+'2017 CER'!K23+'2018 CER'!K23+'2019 CER'!K23+'2020 CER'!K23+'2021 CER'!K23</f>
        <v>0</v>
      </c>
      <c r="L23" s="58">
        <f>'2007 CER'!L23+'2008 CER'!L23+'2009 CER'!L23+'2010 CER'!L23+'2011 CER'!L23+'2012 CER'!L23+'2013 CER'!L23+'2014 CER'!L23+'2015 CER'!L23+'2016 CER'!L23+'2017 CER'!L23+'2018 CER'!L23+'2019 CER'!L23+'2020 CER'!L23+'2021 CER'!L23</f>
        <v>0</v>
      </c>
      <c r="M23" s="58">
        <f>'2007 CER'!M23+'2008 CER'!M23+'2009 CER'!M23+'2010 CER'!M23+'2011 CER'!M23+'2012 CER'!M23+'2013 CER'!M23+'2014 CER'!M23+'2015 CER'!M23+'2016 CER'!M23+'2017 CER'!M23+'2018 CER'!M23+'2019 CER'!M23+'2020 CER'!M23+'2021 CER'!M23</f>
        <v>0</v>
      </c>
      <c r="N23" s="58">
        <f>'2007 CER'!N23+'2008 CER'!N23+'2009 CER'!N23+'2010 CER'!N23+'2011 CER'!N23+'2012 CER'!N23+'2013 CER'!N23+'2014 CER'!N23+'2015 CER'!N23+'2016 CER'!N23+'2017 CER'!N23+'2018 CER'!N23+'2019 CER'!N23+'2020 CER'!N23+'2021 CER'!N23</f>
        <v>0</v>
      </c>
      <c r="O23" s="58">
        <f>'2007 CER'!O23+'2008 CER'!O23+'2009 CER'!O23+'2010 CER'!O23+'2011 CER'!O23+'2012 CER'!O23+'2013 CER'!O23+'2014 CER'!O23+'2015 CER'!O23+'2016 CER'!O23+'2017 CER'!O23+'2018 CER'!O23+'2019 CER'!O23+'2020 CER'!O23+'2021 CER'!O23</f>
        <v>0</v>
      </c>
      <c r="P23" s="58">
        <f>'2007 CER'!P23+'2008 CER'!P23+'2009 CER'!P23+'2010 CER'!P23+'2011 CER'!P23+'2012 CER'!P23+'2013 CER'!P23+'2014 CER'!P23+'2015 CER'!P23+'2016 CER'!P23+'2017 CER'!P23+'2018 CER'!P23+'2019 CER'!P23+'2020 CER'!P23+'2021 CER'!P23</f>
        <v>0</v>
      </c>
      <c r="Q23" s="58">
        <f>'2007 CER'!Q23+'2008 CER'!Q23+'2009 CER'!Q23+'2010 CER'!Q23+'2011 CER'!Q23+'2012 CER'!Q23+'2013 CER'!Q23+'2014 CER'!Q23+'2015 CER'!Q23+'2016 CER'!Q23+'2017 CER'!Q23+'2018 CER'!Q23+'2019 CER'!Q23+'2020 CER'!Q23+'2021 CER'!Q23</f>
        <v>0</v>
      </c>
      <c r="R23" s="58">
        <f>'2007 CER'!R23+'2008 CER'!R23+'2009 CER'!R23+'2010 CER'!R23+'2011 CER'!R23+'2012 CER'!R23+'2013 CER'!R23+'2014 CER'!R23+'2015 CER'!R23+'2016 CER'!R23+'2017 CER'!R23+'2018 CER'!R23+'2019 CER'!R23+'2020 CER'!R23+'2021 CER'!R23</f>
        <v>0</v>
      </c>
      <c r="S23" s="58">
        <f>'2007 CER'!S23+'2008 CER'!S23+'2009 CER'!S23+'2010 CER'!S23+'2011 CER'!S23+'2012 CER'!S23+'2013 CER'!S23+'2014 CER'!S23+'2015 CER'!S23+'2016 CER'!S23+'2017 CER'!S23+'2018 CER'!S23+'2019 CER'!S23+'2020 CER'!S23+'2021 CER'!S23</f>
        <v>0</v>
      </c>
      <c r="T23" s="58">
        <f>'2007 CER'!T23+'2008 CER'!T23+'2009 CER'!T23+'2010 CER'!T23+'2011 CER'!T23+'2012 CER'!T23+'2013 CER'!T23+'2014 CER'!T23+'2015 CER'!T23+'2016 CER'!T23+'2017 CER'!T23+'2018 CER'!T23+'2019 CER'!T23+'2020 CER'!T23+'2021 CER'!T23</f>
        <v>0</v>
      </c>
      <c r="U23" s="58">
        <f>'2007 CER'!U23+'2008 CER'!U23+'2009 CER'!U23+'2010 CER'!U23+'2011 CER'!U23+'2012 CER'!U23+'2013 CER'!U23+'2014 CER'!U23+'2015 CER'!U23+'2016 CER'!U23+'2017 CER'!U23+'2018 CER'!U23+'2019 CER'!U23+'2020 CER'!U23+'2021 CER'!U23</f>
        <v>0</v>
      </c>
      <c r="V23" s="70">
        <f>'2007 CER'!V23+'2008 CER'!V23+'2009 CER'!V23+'2010 CER'!V23+'2011 CER'!V23+'2012 CER'!V23+'2013 CER'!V23+'2014 CER'!V23+'2015 CER'!V23+'2016 CER'!V23+'2017 CER'!V23+'2018 CER'!V23+'2019 CER'!V23+'2020 CER'!V23+'2021 CER'!V23</f>
        <v>0</v>
      </c>
      <c r="W23" s="58">
        <f>'2007 CER'!W23+'2008 CER'!W23+'2009 CER'!W23+'2010 CER'!W23+'2011 CER'!W23+'2012 CER'!W23+'2013 CER'!W23+'2014 CER'!W23+'2015 CER'!W23+'2016 CER'!W23+'2017 CER'!W23+'2018 CER'!W23+'2019 CER'!W23+'2020 CER'!W23+'2021 CER'!W23</f>
        <v>0</v>
      </c>
      <c r="X23" s="58">
        <f>'2007 CER'!X23+'2008 CER'!X23+'2009 CER'!X23+'2010 CER'!X23+'2011 CER'!X23+'2012 CER'!X23+'2013 CER'!X23+'2014 CER'!X23+'2015 CER'!X23+'2016 CER'!X23+'2017 CER'!X23+'2018 CER'!X23+'2019 CER'!X23+'2020 CER'!X23+'2021 CER'!X23</f>
        <v>0</v>
      </c>
      <c r="Y23" s="58">
        <f>'2007 CER'!Y23+'2008 CER'!Y23+'2009 CER'!Y23+'2010 CER'!Y23+'2011 CER'!Y23+'2012 CER'!Y23+'2013 CER'!Y23+'2014 CER'!Y23+'2015 CER'!Y23+'2016 CER'!Y23+'2017 CER'!Y23+'2018 CER'!Y23+'2019 CER'!Y23+'2020 CER'!Y23+'2021 CER'!Y23</f>
        <v>0</v>
      </c>
      <c r="Z23" s="58">
        <f>'2007 CER'!Z23+'2008 CER'!Z23+'2009 CER'!Z23+'2010 CER'!Z23+'2011 CER'!Z23+'2012 CER'!Z23+'2013 CER'!Z23+'2014 CER'!Z23+'2015 CER'!Z23+'2016 CER'!Z23+'2017 CER'!Z23+'2018 CER'!Z23+'2019 CER'!Z23+'2020 CER'!Z23+'2021 CER'!Z23</f>
        <v>0</v>
      </c>
      <c r="AA23" s="58">
        <f>'2007 CER'!AA23+'2008 CER'!AA23+'2009 CER'!AA23+'2010 CER'!AA23+'2011 CER'!AA23+'2012 CER'!AA23+'2013 CER'!AA23+'2014 CER'!AA23+'2015 CER'!AA23+'2016 CER'!AA23+'2017 CER'!AA23+'2018 CER'!AA23+'2019 CER'!AA23+'2020 CER'!AA23+'2021 CER'!AA23</f>
        <v>0</v>
      </c>
      <c r="AB23" s="58">
        <f>'2007 CER'!AB23+'2008 CER'!AB23+'2009 CER'!AB23+'2010 CER'!AB23+'2011 CER'!AB23+'2012 CER'!AB23+'2013 CER'!AB23+'2014 CER'!AB23+'2015 CER'!AB23+'2016 CER'!AB23+'2017 CER'!AB23+'2018 CER'!AB23+'2019 CER'!AB23+'2020 CER'!AB23+'2021 CER'!AB23</f>
        <v>0</v>
      </c>
      <c r="AC23" s="58">
        <f>'2007 CER'!AC23+'2008 CER'!AC23+'2009 CER'!AC23+'2010 CER'!AC23+'2011 CER'!AC23+'2012 CER'!AC23+'2013 CER'!AC23+'2014 CER'!AC23+'2015 CER'!AC23+'2016 CER'!AC23+'2017 CER'!AC23+'2018 CER'!AC23+'2019 CER'!AC23+'2020 CER'!AC23+'2021 CER'!AC23</f>
        <v>0</v>
      </c>
      <c r="AD23" s="58">
        <f>'2007 CER'!AD23+'2008 CER'!AD23+'2009 CER'!AD23+'2010 CER'!AD23+'2011 CER'!AD23+'2012 CER'!AD23+'2013 CER'!AD23+'2014 CER'!AD23+'2015 CER'!AD23+'2016 CER'!AD23+'2017 CER'!AD23+'2018 CER'!AD23+'2019 CER'!AD23+'2020 CER'!AD23+'2021 CER'!AD23</f>
        <v>0</v>
      </c>
      <c r="AE23" s="58">
        <f>'2007 CER'!AE23+'2008 CER'!AE23+'2009 CER'!AE23+'2010 CER'!AE23+'2011 CER'!AE23+'2012 CER'!AE23+'2013 CER'!AE23+'2014 CER'!AE23+'2015 CER'!AE23+'2016 CER'!AE23+'2017 CER'!AE23+'2018 CER'!AE23+'2019 CER'!AE23+'2020 CER'!AE23+'2021 CER'!AE23</f>
        <v>0</v>
      </c>
      <c r="AF23" s="58">
        <f>'2007 CER'!AF23+'2008 CER'!AF23+'2009 CER'!AF23+'2010 CER'!AF23+'2011 CER'!AF23+'2012 CER'!AF23+'2013 CER'!AF23+'2014 CER'!AF23+'2015 CER'!AF23+'2016 CER'!AF23+'2017 CER'!AF23+'2018 CER'!AF23+'2019 CER'!AF23+'2020 CER'!AF23+'2021 CER'!AF23</f>
        <v>0</v>
      </c>
      <c r="AG23" s="58">
        <f>'2007 CER'!AG23+'2008 CER'!AG23+'2009 CER'!AG23+'2010 CER'!AG23+'2011 CER'!AG23+'2012 CER'!AG23+'2013 CER'!AG23+'2014 CER'!AG23+'2015 CER'!AG23+'2016 CER'!AG23+'2017 CER'!AG23+'2018 CER'!AG23+'2019 CER'!AG23+'2020 CER'!AG23+'2021 CER'!AG23</f>
        <v>0</v>
      </c>
      <c r="AH23" s="58">
        <f>'2007 CER'!AH23+'2008 CER'!AH23+'2009 CER'!AH23+'2010 CER'!AH23+'2011 CER'!AH23+'2012 CER'!AH23+'2013 CER'!AH23+'2014 CER'!AH23+'2015 CER'!AH23+'2016 CER'!AH23+'2017 CER'!AH23+'2018 CER'!AH23+'2019 CER'!AH23+'2020 CER'!AH23+'2021 CER'!AH23</f>
        <v>0</v>
      </c>
      <c r="AI23" s="58">
        <f>'2007 CER'!AI23+'2008 CER'!AI23+'2009 CER'!AI23+'2010 CER'!AI23+'2011 CER'!AI23+'2012 CER'!AI23+'2013 CER'!AI23+'2014 CER'!AI23+'2015 CER'!AI23+'2016 CER'!AI23+'2017 CER'!AI23+'2018 CER'!AI23+'2019 CER'!AI23+'2020 CER'!AI23+'2021 CER'!AI23</f>
        <v>0</v>
      </c>
      <c r="AJ23" s="58">
        <f>'2007 CER'!AJ23+'2008 CER'!AJ23+'2009 CER'!AJ23+'2010 CER'!AJ23+'2011 CER'!AJ23+'2012 CER'!AJ23+'2013 CER'!AJ23+'2014 CER'!AJ23+'2015 CER'!AJ23+'2016 CER'!AJ23+'2017 CER'!AJ23+'2018 CER'!AJ23+'2019 CER'!AJ23+'2020 CER'!AJ23+'2021 CER'!AJ23</f>
        <v>0</v>
      </c>
      <c r="AK23" s="58">
        <f>'2007 CER'!AK23+'2008 CER'!AK23+'2009 CER'!AK23+'2010 CER'!AK23+'2011 CER'!AK23+'2012 CER'!AK23+'2013 CER'!AK23+'2014 CER'!AK23+'2015 CER'!AK23+'2016 CER'!AK23+'2017 CER'!AK23+'2018 CER'!AK23+'2019 CER'!AK23+'2020 CER'!AK23+'2021 CER'!AK23</f>
        <v>0</v>
      </c>
      <c r="AL23" s="58">
        <f>'2007 CER'!AL23+'2008 CER'!AL23+'2009 CER'!AL23+'2010 CER'!AL23+'2011 CER'!AL23+'2012 CER'!AL23+'2013 CER'!AL23+'2014 CER'!AL23+'2015 CER'!AL23+'2016 CER'!AL23+'2017 CER'!AL23+'2018 CER'!AL23+'2019 CER'!AL23+'2020 CER'!AL23+'2021 CER'!AL23</f>
        <v>0</v>
      </c>
      <c r="AM23" s="58">
        <f>'2007 CER'!AM23+'2008 CER'!AM23+'2009 CER'!AM23+'2010 CER'!AM23+'2011 CER'!AM23+'2012 CER'!AM23+'2013 CER'!AM23+'2014 CER'!AM23+'2015 CER'!AM23+'2016 CER'!AM23+'2017 CER'!AM23+'2018 CER'!AM23+'2019 CER'!AM23+'2020 CER'!AM23+'2021 CER'!AM23</f>
        <v>0</v>
      </c>
      <c r="AN23" s="58">
        <f>'2007 CER'!AN23+'2008 CER'!AN23+'2009 CER'!AN23+'2010 CER'!AN23+'2011 CER'!AN23+'2012 CER'!AN23+'2013 CER'!AN23+'2014 CER'!AN23+'2015 CER'!AN23+'2016 CER'!AN23+'2017 CER'!AN23+'2018 CER'!AN23+'2019 CER'!AN23+'2020 CER'!AN23+'2021 CER'!AN23</f>
        <v>0</v>
      </c>
      <c r="AO23" s="61">
        <f>'2007 CER'!AO23+'2008 CER'!AO23+'2009 CER'!AO23+'2010 CER'!AO23+'2011 CER'!AO23+'2012 CER'!AO23+'2013 CER'!AO23+'2014 CER'!AO23+'2015 CER'!AO23+'2016 CER'!AO23+'2017 CER'!AO23+'2018 CER'!AO23+'2019 CER'!AO23+'2020 CER'!AO23+'2021 CER'!AO23</f>
        <v>0</v>
      </c>
    </row>
    <row r="24" spans="1:41" ht="14.25" x14ac:dyDescent="0.15">
      <c r="A24" s="63" t="s">
        <v>23</v>
      </c>
      <c r="B24" s="57">
        <f t="shared" si="1"/>
        <v>2120791</v>
      </c>
      <c r="C24" s="58">
        <f>'2007 CER'!C24+'2008 CER'!C24+'2009 CER'!C24+'2010 CER'!C24+'2011 CER'!C24+'2012 CER'!C24+'2013 CER'!C24+'2014 CER'!C24+'2015 CER'!C24+'2016 CER'!C24+'2017 CER'!C24+'2018 CER'!C24</f>
        <v>0</v>
      </c>
      <c r="D24" s="58">
        <f>'2007 CER'!D24+'2008 CER'!D24+'2009 CER'!D24+'2010 CER'!D24+'2011 CER'!D24+'2012 CER'!D24+'2013 CER'!D24+'2014 CER'!D24+'2015 CER'!D24+'2016 CER'!D24+'2017 CER'!D24+'2018 CER'!D24+'2019 CER'!D24+'2020 CER'!D24+'2021 CER'!D24</f>
        <v>618149</v>
      </c>
      <c r="E24" s="58">
        <f>'2007 CER'!E24+'2008 CER'!E24+'2009 CER'!E24+'2010 CER'!E24+'2011 CER'!E24+'2012 CER'!E24+'2013 CER'!E24+'2014 CER'!E24+'2015 CER'!E24+'2016 CER'!E24+'2017 CER'!E24+'2018 CER'!E24+'2019 CER'!E24+'2020 CER'!E24+'2021 CER'!E24</f>
        <v>125282</v>
      </c>
      <c r="F24" s="58">
        <f>'2007 CER'!F24+'2008 CER'!F24+'2009 CER'!F24+'2010 CER'!F24+'2011 CER'!F24+'2012 CER'!F24+'2013 CER'!F24+'2014 CER'!F24+'2015 CER'!F24+'2016 CER'!F24+'2017 CER'!F24+'2018 CER'!F24+'2019 CER'!F24+'2020 CER'!F24+'2021 CER'!F24</f>
        <v>150000</v>
      </c>
      <c r="G24" s="58">
        <f>'2007 CER'!G24+'2008 CER'!G24+'2009 CER'!G24+'2010 CER'!G24+'2011 CER'!G24+'2012 CER'!G24+'2013 CER'!G24+'2014 CER'!G24+'2015 CER'!G24+'2016 CER'!G24+'2017 CER'!G24+'2018 CER'!G24+'2019 CER'!G24+'2020 CER'!G24+'2021 CER'!G24</f>
        <v>0</v>
      </c>
      <c r="H24" s="58">
        <f>'2007 CER'!H24+'2008 CER'!H24+'2009 CER'!H24+'2010 CER'!H24+'2011 CER'!H24+'2012 CER'!H24+'2013 CER'!H24+'2014 CER'!H24+'2015 CER'!H24+'2016 CER'!H24+'2017 CER'!H24+'2018 CER'!H24+'2019 CER'!H24+'2020 CER'!H24+'2021 CER'!H24</f>
        <v>0</v>
      </c>
      <c r="I24" s="58">
        <f>'2007 CER'!I24+'2008 CER'!I24+'2009 CER'!I24+'2010 CER'!I24+'2011 CER'!I24+'2012 CER'!I24+'2013 CER'!I24+'2014 CER'!I24+'2015 CER'!I24+'2016 CER'!I24+'2017 CER'!I24+'2018 CER'!I24+'2019 CER'!I24+'2020 CER'!I24+'2021 CER'!I24</f>
        <v>15980</v>
      </c>
      <c r="J24" s="58">
        <f>'2007 CER'!J24+'2008 CER'!J24+'2009 CER'!J24+'2010 CER'!J24+'2011 CER'!J24+'2012 CER'!J24+'2013 CER'!J24+'2014 CER'!J24+'2015 CER'!J24+'2016 CER'!J24+'2017 CER'!J24+'2018 CER'!J24+'2019 CER'!J24+'2020 CER'!J24+'2021 CER'!J24</f>
        <v>80000</v>
      </c>
      <c r="K24" s="58">
        <f>'2007 CER'!K24+'2008 CER'!K24+'2009 CER'!K24+'2010 CER'!K24+'2011 CER'!K24+'2012 CER'!K24+'2013 CER'!K24+'2014 CER'!K24+'2015 CER'!K24+'2016 CER'!K24+'2017 CER'!K24+'2018 CER'!K24+'2019 CER'!K24+'2020 CER'!K24+'2021 CER'!K24</f>
        <v>0</v>
      </c>
      <c r="L24" s="58">
        <f>'2007 CER'!L24+'2008 CER'!L24+'2009 CER'!L24+'2010 CER'!L24+'2011 CER'!L24+'2012 CER'!L24+'2013 CER'!L24+'2014 CER'!L24+'2015 CER'!L24+'2016 CER'!L24+'2017 CER'!L24+'2018 CER'!L24+'2019 CER'!L24+'2020 CER'!L24+'2021 CER'!L24</f>
        <v>0</v>
      </c>
      <c r="M24" s="58">
        <f>'2007 CER'!M24+'2008 CER'!M24+'2009 CER'!M24+'2010 CER'!M24+'2011 CER'!M24+'2012 CER'!M24+'2013 CER'!M24+'2014 CER'!M24+'2015 CER'!M24+'2016 CER'!M24+'2017 CER'!M24+'2018 CER'!M24+'2019 CER'!M24+'2020 CER'!M24+'2021 CER'!M24</f>
        <v>53400</v>
      </c>
      <c r="N24" s="58">
        <f>'2007 CER'!N24+'2008 CER'!N24+'2009 CER'!N24+'2010 CER'!N24+'2011 CER'!N24+'2012 CER'!N24+'2013 CER'!N24+'2014 CER'!N24+'2015 CER'!N24+'2016 CER'!N24+'2017 CER'!N24+'2018 CER'!N24+'2019 CER'!N24+'2020 CER'!N24+'2021 CER'!N24</f>
        <v>0</v>
      </c>
      <c r="O24" s="58">
        <f>'2007 CER'!O24+'2008 CER'!O24+'2009 CER'!O24+'2010 CER'!O24+'2011 CER'!O24+'2012 CER'!O24+'2013 CER'!O24+'2014 CER'!O24+'2015 CER'!O24+'2016 CER'!O24+'2017 CER'!O24+'2018 CER'!O24+'2019 CER'!O24+'2020 CER'!O24+'2021 CER'!O24</f>
        <v>0</v>
      </c>
      <c r="P24" s="58">
        <f>'2007 CER'!P24+'2008 CER'!P24+'2009 CER'!P24+'2010 CER'!P24+'2011 CER'!P24+'2012 CER'!P24+'2013 CER'!P24+'2014 CER'!P24+'2015 CER'!P24+'2016 CER'!P24+'2017 CER'!P24+'2018 CER'!P24+'2019 CER'!P24+'2020 CER'!P24+'2021 CER'!P24</f>
        <v>0</v>
      </c>
      <c r="Q24" s="58">
        <f>'2007 CER'!Q24+'2008 CER'!Q24+'2009 CER'!Q24+'2010 CER'!Q24+'2011 CER'!Q24+'2012 CER'!Q24+'2013 CER'!Q24+'2014 CER'!Q24+'2015 CER'!Q24+'2016 CER'!Q24+'2017 CER'!Q24+'2018 CER'!Q24+'2019 CER'!Q24+'2020 CER'!Q24+'2021 CER'!Q24</f>
        <v>0</v>
      </c>
      <c r="R24" s="58">
        <f>'2007 CER'!R24+'2008 CER'!R24+'2009 CER'!R24+'2010 CER'!R24+'2011 CER'!R24+'2012 CER'!R24+'2013 CER'!R24+'2014 CER'!R24+'2015 CER'!R24+'2016 CER'!R24+'2017 CER'!R24+'2018 CER'!R24+'2019 CER'!R24+'2020 CER'!R24+'2021 CER'!R24</f>
        <v>0</v>
      </c>
      <c r="S24" s="58">
        <f>'2007 CER'!S24+'2008 CER'!S24+'2009 CER'!S24+'2010 CER'!S24+'2011 CER'!S24+'2012 CER'!S24+'2013 CER'!S24+'2014 CER'!S24+'2015 CER'!S24+'2016 CER'!S24+'2017 CER'!S24+'2018 CER'!S24+'2019 CER'!S24+'2020 CER'!S24+'2021 CER'!S24</f>
        <v>1069794</v>
      </c>
      <c r="T24" s="58">
        <f>'2007 CER'!T24+'2008 CER'!T24+'2009 CER'!T24+'2010 CER'!T24+'2011 CER'!T24+'2012 CER'!T24+'2013 CER'!T24+'2014 CER'!T24+'2015 CER'!T24+'2016 CER'!T24+'2017 CER'!T24+'2018 CER'!T24+'2019 CER'!T24+'2020 CER'!T24+'2021 CER'!T24</f>
        <v>0</v>
      </c>
      <c r="U24" s="58">
        <f>'2007 CER'!U24+'2008 CER'!U24+'2009 CER'!U24+'2010 CER'!U24+'2011 CER'!U24+'2012 CER'!U24+'2013 CER'!U24+'2014 CER'!U24+'2015 CER'!U24+'2016 CER'!U24+'2017 CER'!U24+'2018 CER'!U24+'2019 CER'!U24+'2020 CER'!U24+'2021 CER'!U24</f>
        <v>8186</v>
      </c>
      <c r="V24" s="58">
        <f>'2007 CER'!V24+'2008 CER'!V24+'2009 CER'!V24+'2010 CER'!V24+'2011 CER'!V24+'2012 CER'!V24+'2013 CER'!V24+'2014 CER'!V24+'2015 CER'!V24+'2016 CER'!V24+'2017 CER'!V24+'2018 CER'!V24+'2019 CER'!V24+'2020 CER'!V24+'2021 CER'!V24</f>
        <v>0</v>
      </c>
      <c r="W24" s="70">
        <f>'2007 CER'!W24+'2008 CER'!W24+'2009 CER'!W24+'2010 CER'!W24+'2011 CER'!W24+'2012 CER'!W24+'2013 CER'!W24+'2014 CER'!W24+'2015 CER'!W24+'2016 CER'!W24+'2017 CER'!W24+'2018 CER'!W24+'2019 CER'!W24+'2020 CER'!W24+'2021 CER'!W24</f>
        <v>0</v>
      </c>
      <c r="X24" s="58">
        <f>'2007 CER'!X24+'2008 CER'!X24+'2009 CER'!X24+'2010 CER'!X24+'2011 CER'!X24+'2012 CER'!X24+'2013 CER'!X24+'2014 CER'!X24+'2015 CER'!X24+'2016 CER'!X24+'2017 CER'!X24+'2018 CER'!X24+'2019 CER'!X24+'2020 CER'!X24+'2021 CER'!X24</f>
        <v>0</v>
      </c>
      <c r="Y24" s="58">
        <f>'2007 CER'!Y24+'2008 CER'!Y24+'2009 CER'!Y24+'2010 CER'!Y24+'2011 CER'!Y24+'2012 CER'!Y24+'2013 CER'!Y24+'2014 CER'!Y24+'2015 CER'!Y24+'2016 CER'!Y24+'2017 CER'!Y24+'2018 CER'!Y24+'2019 CER'!Y24+'2020 CER'!Y24+'2021 CER'!Y24</f>
        <v>0</v>
      </c>
      <c r="Z24" s="58">
        <f>'2007 CER'!Z24+'2008 CER'!Z24+'2009 CER'!Z24+'2010 CER'!Z24+'2011 CER'!Z24+'2012 CER'!Z24+'2013 CER'!Z24+'2014 CER'!Z24+'2015 CER'!Z24+'2016 CER'!Z24+'2017 CER'!Z24+'2018 CER'!Z24+'2019 CER'!Z24+'2020 CER'!Z24+'2021 CER'!Z24</f>
        <v>0</v>
      </c>
      <c r="AA24" s="58">
        <f>'2007 CER'!AA24+'2008 CER'!AA24+'2009 CER'!AA24+'2010 CER'!AA24+'2011 CER'!AA24+'2012 CER'!AA24+'2013 CER'!AA24+'2014 CER'!AA24+'2015 CER'!AA24+'2016 CER'!AA24+'2017 CER'!AA24+'2018 CER'!AA24+'2019 CER'!AA24+'2020 CER'!AA24+'2021 CER'!AA24</f>
        <v>0</v>
      </c>
      <c r="AB24" s="58">
        <f>'2007 CER'!AB24+'2008 CER'!AB24+'2009 CER'!AB24+'2010 CER'!AB24+'2011 CER'!AB24+'2012 CER'!AB24+'2013 CER'!AB24+'2014 CER'!AB24+'2015 CER'!AB24+'2016 CER'!AB24+'2017 CER'!AB24+'2018 CER'!AB24+'2019 CER'!AB24+'2020 CER'!AB24+'2021 CER'!AB24</f>
        <v>0</v>
      </c>
      <c r="AC24" s="58">
        <f>'2007 CER'!AC24+'2008 CER'!AC24+'2009 CER'!AC24+'2010 CER'!AC24+'2011 CER'!AC24+'2012 CER'!AC24+'2013 CER'!AC24+'2014 CER'!AC24+'2015 CER'!AC24+'2016 CER'!AC24+'2017 CER'!AC24+'2018 CER'!AC24+'2019 CER'!AC24+'2020 CER'!AC24+'2021 CER'!AC24</f>
        <v>0</v>
      </c>
      <c r="AD24" s="58">
        <f>'2007 CER'!AD24+'2008 CER'!AD24+'2009 CER'!AD24+'2010 CER'!AD24+'2011 CER'!AD24+'2012 CER'!AD24+'2013 CER'!AD24+'2014 CER'!AD24+'2015 CER'!AD24+'2016 CER'!AD24+'2017 CER'!AD24+'2018 CER'!AD24+'2019 CER'!AD24+'2020 CER'!AD24+'2021 CER'!AD24</f>
        <v>0</v>
      </c>
      <c r="AE24" s="58">
        <f>'2007 CER'!AE24+'2008 CER'!AE24+'2009 CER'!AE24+'2010 CER'!AE24+'2011 CER'!AE24+'2012 CER'!AE24+'2013 CER'!AE24+'2014 CER'!AE24+'2015 CER'!AE24+'2016 CER'!AE24+'2017 CER'!AE24+'2018 CER'!AE24+'2019 CER'!AE24+'2020 CER'!AE24+'2021 CER'!AE24</f>
        <v>0</v>
      </c>
      <c r="AF24" s="58">
        <f>'2007 CER'!AF24+'2008 CER'!AF24+'2009 CER'!AF24+'2010 CER'!AF24+'2011 CER'!AF24+'2012 CER'!AF24+'2013 CER'!AF24+'2014 CER'!AF24+'2015 CER'!AF24+'2016 CER'!AF24+'2017 CER'!AF24+'2018 CER'!AF24+'2019 CER'!AF24+'2020 CER'!AF24+'2021 CER'!AF24</f>
        <v>0</v>
      </c>
      <c r="AG24" s="58">
        <f>'2007 CER'!AG24+'2008 CER'!AG24+'2009 CER'!AG24+'2010 CER'!AG24+'2011 CER'!AG24+'2012 CER'!AG24+'2013 CER'!AG24+'2014 CER'!AG24+'2015 CER'!AG24+'2016 CER'!AG24+'2017 CER'!AG24+'2018 CER'!AG24+'2019 CER'!AG24+'2020 CER'!AG24+'2021 CER'!AG24</f>
        <v>0</v>
      </c>
      <c r="AH24" s="58">
        <f>'2007 CER'!AH24+'2008 CER'!AH24+'2009 CER'!AH24+'2010 CER'!AH24+'2011 CER'!AH24+'2012 CER'!AH24+'2013 CER'!AH24+'2014 CER'!AH24+'2015 CER'!AH24+'2016 CER'!AH24+'2017 CER'!AH24+'2018 CER'!AH24+'2019 CER'!AH24+'2020 CER'!AH24+'2021 CER'!AH24</f>
        <v>0</v>
      </c>
      <c r="AI24" s="58">
        <f>'2007 CER'!AI24+'2008 CER'!AI24+'2009 CER'!AI24+'2010 CER'!AI24+'2011 CER'!AI24+'2012 CER'!AI24+'2013 CER'!AI24+'2014 CER'!AI24+'2015 CER'!AI24+'2016 CER'!AI24+'2017 CER'!AI24+'2018 CER'!AI24+'2019 CER'!AI24+'2020 CER'!AI24+'2021 CER'!AI24</f>
        <v>0</v>
      </c>
      <c r="AJ24" s="58">
        <f>'2007 CER'!AJ24+'2008 CER'!AJ24+'2009 CER'!AJ24+'2010 CER'!AJ24+'2011 CER'!AJ24+'2012 CER'!AJ24+'2013 CER'!AJ24+'2014 CER'!AJ24+'2015 CER'!AJ24+'2016 CER'!AJ24+'2017 CER'!AJ24+'2018 CER'!AJ24+'2019 CER'!AJ24+'2020 CER'!AJ24+'2021 CER'!AJ24</f>
        <v>0</v>
      </c>
      <c r="AK24" s="58">
        <f>'2007 CER'!AK24+'2008 CER'!AK24+'2009 CER'!AK24+'2010 CER'!AK24+'2011 CER'!AK24+'2012 CER'!AK24+'2013 CER'!AK24+'2014 CER'!AK24+'2015 CER'!AK24+'2016 CER'!AK24+'2017 CER'!AK24+'2018 CER'!AK24+'2019 CER'!AK24+'2020 CER'!AK24+'2021 CER'!AK24</f>
        <v>0</v>
      </c>
      <c r="AL24" s="58">
        <f>'2007 CER'!AL24+'2008 CER'!AL24+'2009 CER'!AL24+'2010 CER'!AL24+'2011 CER'!AL24+'2012 CER'!AL24+'2013 CER'!AL24+'2014 CER'!AL24+'2015 CER'!AL24+'2016 CER'!AL24+'2017 CER'!AL24+'2018 CER'!AL24+'2019 CER'!AL24+'2020 CER'!AL24+'2021 CER'!AL24</f>
        <v>0</v>
      </c>
      <c r="AM24" s="58">
        <f>'2007 CER'!AM24+'2008 CER'!AM24+'2009 CER'!AM24+'2010 CER'!AM24+'2011 CER'!AM24+'2012 CER'!AM24+'2013 CER'!AM24+'2014 CER'!AM24+'2015 CER'!AM24+'2016 CER'!AM24+'2017 CER'!AM24+'2018 CER'!AM24+'2019 CER'!AM24+'2020 CER'!AM24+'2021 CER'!AM24</f>
        <v>0</v>
      </c>
      <c r="AN24" s="58">
        <f>'2007 CER'!AN24+'2008 CER'!AN24+'2009 CER'!AN24+'2010 CER'!AN24+'2011 CER'!AN24+'2012 CER'!AN24+'2013 CER'!AN24+'2014 CER'!AN24+'2015 CER'!AN24+'2016 CER'!AN24+'2017 CER'!AN24+'2018 CER'!AN24+'2019 CER'!AN24+'2020 CER'!AN24+'2021 CER'!AN24</f>
        <v>0</v>
      </c>
      <c r="AO24" s="61">
        <f>'2007 CER'!AO24+'2008 CER'!AO24+'2009 CER'!AO24+'2010 CER'!AO24+'2011 CER'!AO24+'2012 CER'!AO24+'2013 CER'!AO24+'2014 CER'!AO24+'2015 CER'!AO24+'2016 CER'!AO24+'2017 CER'!AO24+'2018 CER'!AO24+'2019 CER'!AO24+'2020 CER'!AO24+'2021 CER'!AO24</f>
        <v>0</v>
      </c>
    </row>
    <row r="25" spans="1:41" ht="14.25" x14ac:dyDescent="0.15">
      <c r="A25" s="63" t="s">
        <v>27</v>
      </c>
      <c r="B25" s="57">
        <f t="shared" si="1"/>
        <v>615522</v>
      </c>
      <c r="C25" s="58">
        <f>'2007 CER'!C25+'2008 CER'!C25+'2009 CER'!C25+'2010 CER'!C25+'2011 CER'!C25+'2012 CER'!C25+'2013 CER'!C25+'2014 CER'!C25+'2015 CER'!C25+'2016 CER'!C25+'2017 CER'!C25+'2018 CER'!C25</f>
        <v>0</v>
      </c>
      <c r="D25" s="58">
        <f>'2007 CER'!D25+'2008 CER'!D25+'2009 CER'!D25+'2010 CER'!D25+'2011 CER'!D25+'2012 CER'!D25+'2013 CER'!D25+'2014 CER'!D25+'2015 CER'!D25+'2016 CER'!D25+'2017 CER'!D25+'2018 CER'!D25+'2019 CER'!D25+'2020 CER'!D25+'2021 CER'!D25</f>
        <v>301521</v>
      </c>
      <c r="E25" s="58">
        <f>'2007 CER'!E25+'2008 CER'!E25+'2009 CER'!E25+'2010 CER'!E25+'2011 CER'!E25+'2012 CER'!E25+'2013 CER'!E25+'2014 CER'!E25+'2015 CER'!E25+'2016 CER'!E25+'2017 CER'!E25+'2018 CER'!E25+'2019 CER'!E25+'2020 CER'!E25+'2021 CER'!E25</f>
        <v>0</v>
      </c>
      <c r="F25" s="58">
        <f>'2007 CER'!F25+'2008 CER'!F25+'2009 CER'!F25+'2010 CER'!F25+'2011 CER'!F25+'2012 CER'!F25+'2013 CER'!F25+'2014 CER'!F25+'2015 CER'!F25+'2016 CER'!F25+'2017 CER'!F25+'2018 CER'!F25+'2019 CER'!F25+'2020 CER'!F25+'2021 CER'!F25</f>
        <v>0</v>
      </c>
      <c r="G25" s="58">
        <f>'2007 CER'!G25+'2008 CER'!G25+'2009 CER'!G25+'2010 CER'!G25+'2011 CER'!G25+'2012 CER'!G25+'2013 CER'!G25+'2014 CER'!G25+'2015 CER'!G25+'2016 CER'!G25+'2017 CER'!G25+'2018 CER'!G25+'2019 CER'!G25+'2020 CER'!G25+'2021 CER'!G25</f>
        <v>0</v>
      </c>
      <c r="H25" s="58">
        <f>'2007 CER'!H25+'2008 CER'!H25+'2009 CER'!H25+'2010 CER'!H25+'2011 CER'!H25+'2012 CER'!H25+'2013 CER'!H25+'2014 CER'!H25+'2015 CER'!H25+'2016 CER'!H25+'2017 CER'!H25+'2018 CER'!H25+'2019 CER'!H25+'2020 CER'!H25+'2021 CER'!H25</f>
        <v>4000</v>
      </c>
      <c r="I25" s="58">
        <f>'2007 CER'!I25+'2008 CER'!I25+'2009 CER'!I25+'2010 CER'!I25+'2011 CER'!I25+'2012 CER'!I25+'2013 CER'!I25+'2014 CER'!I25+'2015 CER'!I25+'2016 CER'!I25+'2017 CER'!I25+'2018 CER'!I25+'2019 CER'!I25+'2020 CER'!I25+'2021 CER'!I25</f>
        <v>0</v>
      </c>
      <c r="J25" s="58">
        <f>'2007 CER'!J25+'2008 CER'!J25+'2009 CER'!J25+'2010 CER'!J25+'2011 CER'!J25+'2012 CER'!J25+'2013 CER'!J25+'2014 CER'!J25+'2015 CER'!J25+'2016 CER'!J25+'2017 CER'!J25+'2018 CER'!J25+'2019 CER'!J25+'2020 CER'!J25+'2021 CER'!J25</f>
        <v>0</v>
      </c>
      <c r="K25" s="58">
        <f>'2007 CER'!K25+'2008 CER'!K25+'2009 CER'!K25+'2010 CER'!K25+'2011 CER'!K25+'2012 CER'!K25+'2013 CER'!K25+'2014 CER'!K25+'2015 CER'!K25+'2016 CER'!K25+'2017 CER'!K25+'2018 CER'!K25+'2019 CER'!K25+'2020 CER'!K25+'2021 CER'!K25</f>
        <v>0</v>
      </c>
      <c r="L25" s="58">
        <f>'2007 CER'!L25+'2008 CER'!L25+'2009 CER'!L25+'2010 CER'!L25+'2011 CER'!L25+'2012 CER'!L25+'2013 CER'!L25+'2014 CER'!L25+'2015 CER'!L25+'2016 CER'!L25+'2017 CER'!L25+'2018 CER'!L25+'2019 CER'!L25+'2020 CER'!L25+'2021 CER'!L25</f>
        <v>0</v>
      </c>
      <c r="M25" s="58">
        <f>'2007 CER'!M25+'2008 CER'!M25+'2009 CER'!M25+'2010 CER'!M25+'2011 CER'!M25+'2012 CER'!M25+'2013 CER'!M25+'2014 CER'!M25+'2015 CER'!M25+'2016 CER'!M25+'2017 CER'!M25+'2018 CER'!M25+'2019 CER'!M25+'2020 CER'!M25+'2021 CER'!M25</f>
        <v>0</v>
      </c>
      <c r="N25" s="58">
        <f>'2007 CER'!N25+'2008 CER'!N25+'2009 CER'!N25+'2010 CER'!N25+'2011 CER'!N25+'2012 CER'!N25+'2013 CER'!N25+'2014 CER'!N25+'2015 CER'!N25+'2016 CER'!N25+'2017 CER'!N25+'2018 CER'!N25+'2019 CER'!N25+'2020 CER'!N25+'2021 CER'!N25</f>
        <v>0</v>
      </c>
      <c r="O25" s="58">
        <f>'2007 CER'!O25+'2008 CER'!O25+'2009 CER'!O25+'2010 CER'!O25+'2011 CER'!O25+'2012 CER'!O25+'2013 CER'!O25+'2014 CER'!O25+'2015 CER'!O25+'2016 CER'!O25+'2017 CER'!O25+'2018 CER'!O25+'2019 CER'!O25+'2020 CER'!O25+'2021 CER'!O25</f>
        <v>0</v>
      </c>
      <c r="P25" s="58">
        <f>'2007 CER'!P25+'2008 CER'!P25+'2009 CER'!P25+'2010 CER'!P25+'2011 CER'!P25+'2012 CER'!P25+'2013 CER'!P25+'2014 CER'!P25+'2015 CER'!P25+'2016 CER'!P25+'2017 CER'!P25+'2018 CER'!P25+'2019 CER'!P25+'2020 CER'!P25+'2021 CER'!P25</f>
        <v>0</v>
      </c>
      <c r="Q25" s="58">
        <f>'2007 CER'!Q25+'2008 CER'!Q25+'2009 CER'!Q25+'2010 CER'!Q25+'2011 CER'!Q25+'2012 CER'!Q25+'2013 CER'!Q25+'2014 CER'!Q25+'2015 CER'!Q25+'2016 CER'!Q25+'2017 CER'!Q25+'2018 CER'!Q25+'2019 CER'!Q25+'2020 CER'!Q25+'2021 CER'!Q25</f>
        <v>0</v>
      </c>
      <c r="R25" s="58">
        <f>'2007 CER'!R25+'2008 CER'!R25+'2009 CER'!R25+'2010 CER'!R25+'2011 CER'!R25+'2012 CER'!R25+'2013 CER'!R25+'2014 CER'!R25+'2015 CER'!R25+'2016 CER'!R25+'2017 CER'!R25+'2018 CER'!R25+'2019 CER'!R25+'2020 CER'!R25+'2021 CER'!R25</f>
        <v>0</v>
      </c>
      <c r="S25" s="58">
        <f>'2007 CER'!S25+'2008 CER'!S25+'2009 CER'!S25+'2010 CER'!S25+'2011 CER'!S25+'2012 CER'!S25+'2013 CER'!S25+'2014 CER'!S25+'2015 CER'!S25+'2016 CER'!S25+'2017 CER'!S25+'2018 CER'!S25+'2019 CER'!S25+'2020 CER'!S25+'2021 CER'!S25</f>
        <v>0</v>
      </c>
      <c r="T25" s="58">
        <f>'2007 CER'!T25+'2008 CER'!T25+'2009 CER'!T25+'2010 CER'!T25+'2011 CER'!T25+'2012 CER'!T25+'2013 CER'!T25+'2014 CER'!T25+'2015 CER'!T25+'2016 CER'!T25+'2017 CER'!T25+'2018 CER'!T25+'2019 CER'!T25+'2020 CER'!T25+'2021 CER'!T25</f>
        <v>0</v>
      </c>
      <c r="U25" s="58">
        <f>'2007 CER'!U25+'2008 CER'!U25+'2009 CER'!U25+'2010 CER'!U25+'2011 CER'!U25+'2012 CER'!U25+'2013 CER'!U25+'2014 CER'!U25+'2015 CER'!U25+'2016 CER'!U25+'2017 CER'!U25+'2018 CER'!U25+'2019 CER'!U25+'2020 CER'!U25+'2021 CER'!U25</f>
        <v>0</v>
      </c>
      <c r="V25" s="58">
        <f>'2007 CER'!V25+'2008 CER'!V25+'2009 CER'!V25+'2010 CER'!V25+'2011 CER'!V25+'2012 CER'!V25+'2013 CER'!V25+'2014 CER'!V25+'2015 CER'!V25+'2016 CER'!V25+'2017 CER'!V25+'2018 CER'!V25+'2019 CER'!V25+'2020 CER'!V25+'2021 CER'!V25</f>
        <v>0</v>
      </c>
      <c r="W25" s="58">
        <f>'2007 CER'!W25+'2008 CER'!W25+'2009 CER'!W25+'2010 CER'!W25+'2011 CER'!W25+'2012 CER'!W25+'2013 CER'!W25+'2014 CER'!W25+'2015 CER'!W25+'2016 CER'!W25+'2017 CER'!W25+'2018 CER'!W25+'2019 CER'!W25+'2020 CER'!W25+'2021 CER'!W25</f>
        <v>0</v>
      </c>
      <c r="X25" s="70">
        <f>'2007 CER'!X25+'2008 CER'!X25+'2009 CER'!X25+'2010 CER'!X25+'2011 CER'!X25+'2012 CER'!X25+'2013 CER'!X25+'2014 CER'!X25+'2015 CER'!X25+'2016 CER'!X25+'2017 CER'!X25+'2018 CER'!X25+'2019 CER'!X25+'2020 CER'!X25+'2021 CER'!X25</f>
        <v>0</v>
      </c>
      <c r="Y25" s="58">
        <f>'2007 CER'!Y25+'2008 CER'!Y25+'2009 CER'!Y25+'2010 CER'!Y25+'2011 CER'!Y25+'2012 CER'!Y25+'2013 CER'!Y25+'2014 CER'!Y25+'2015 CER'!Y25+'2016 CER'!Y25+'2017 CER'!Y25+'2018 CER'!Y25+'2019 CER'!Y25+'2020 CER'!Y25+'2021 CER'!Y25</f>
        <v>0</v>
      </c>
      <c r="Z25" s="58">
        <f>'2007 CER'!Z25+'2008 CER'!Z25+'2009 CER'!Z25+'2010 CER'!Z25+'2011 CER'!Z25+'2012 CER'!Z25+'2013 CER'!Z25+'2014 CER'!Z25+'2015 CER'!Z25+'2016 CER'!Z25+'2017 CER'!Z25+'2018 CER'!Z25+'2019 CER'!Z25+'2020 CER'!Z25+'2021 CER'!Z25</f>
        <v>0</v>
      </c>
      <c r="AA25" s="58">
        <f>'2007 CER'!AA25+'2008 CER'!AA25+'2009 CER'!AA25+'2010 CER'!AA25+'2011 CER'!AA25+'2012 CER'!AA25+'2013 CER'!AA25+'2014 CER'!AA25+'2015 CER'!AA25+'2016 CER'!AA25+'2017 CER'!AA25+'2018 CER'!AA25+'2019 CER'!AA25+'2020 CER'!AA25+'2021 CER'!AA25</f>
        <v>0</v>
      </c>
      <c r="AB25" s="58">
        <f>'2007 CER'!AB25+'2008 CER'!AB25+'2009 CER'!AB25+'2010 CER'!AB25+'2011 CER'!AB25+'2012 CER'!AB25+'2013 CER'!AB25+'2014 CER'!AB25+'2015 CER'!AB25+'2016 CER'!AB25+'2017 CER'!AB25+'2018 CER'!AB25+'2019 CER'!AB25+'2020 CER'!AB25+'2021 CER'!AB25</f>
        <v>0</v>
      </c>
      <c r="AC25" s="58">
        <f>'2007 CER'!AC25+'2008 CER'!AC25+'2009 CER'!AC25+'2010 CER'!AC25+'2011 CER'!AC25+'2012 CER'!AC25+'2013 CER'!AC25+'2014 CER'!AC25+'2015 CER'!AC25+'2016 CER'!AC25+'2017 CER'!AC25+'2018 CER'!AC25+'2019 CER'!AC25+'2020 CER'!AC25+'2021 CER'!AC25</f>
        <v>0</v>
      </c>
      <c r="AD25" s="58">
        <f>'2007 CER'!AD25+'2008 CER'!AD25+'2009 CER'!AD25+'2010 CER'!AD25+'2011 CER'!AD25+'2012 CER'!AD25+'2013 CER'!AD25+'2014 CER'!AD25+'2015 CER'!AD25+'2016 CER'!AD25+'2017 CER'!AD25+'2018 CER'!AD25+'2019 CER'!AD25+'2020 CER'!AD25+'2021 CER'!AD25</f>
        <v>0</v>
      </c>
      <c r="AE25" s="58">
        <f>'2007 CER'!AE25+'2008 CER'!AE25+'2009 CER'!AE25+'2010 CER'!AE25+'2011 CER'!AE25+'2012 CER'!AE25+'2013 CER'!AE25+'2014 CER'!AE25+'2015 CER'!AE25+'2016 CER'!AE25+'2017 CER'!AE25+'2018 CER'!AE25+'2019 CER'!AE25+'2020 CER'!AE25+'2021 CER'!AE25</f>
        <v>0</v>
      </c>
      <c r="AF25" s="58">
        <f>'2007 CER'!AF25+'2008 CER'!AF25+'2009 CER'!AF25+'2010 CER'!AF25+'2011 CER'!AF25+'2012 CER'!AF25+'2013 CER'!AF25+'2014 CER'!AF25+'2015 CER'!AF25+'2016 CER'!AF25+'2017 CER'!AF25+'2018 CER'!AF25+'2019 CER'!AF25+'2020 CER'!AF25+'2021 CER'!AF25</f>
        <v>0</v>
      </c>
      <c r="AG25" s="58">
        <f>'2007 CER'!AG25+'2008 CER'!AG25+'2009 CER'!AG25+'2010 CER'!AG25+'2011 CER'!AG25+'2012 CER'!AG25+'2013 CER'!AG25+'2014 CER'!AG25+'2015 CER'!AG25+'2016 CER'!AG25+'2017 CER'!AG25+'2018 CER'!AG25+'2019 CER'!AG25+'2020 CER'!AG25+'2021 CER'!AG25</f>
        <v>0</v>
      </c>
      <c r="AH25" s="58">
        <f>'2007 CER'!AH25+'2008 CER'!AH25+'2009 CER'!AH25+'2010 CER'!AH25+'2011 CER'!AH25+'2012 CER'!AH25+'2013 CER'!AH25+'2014 CER'!AH25+'2015 CER'!AH25+'2016 CER'!AH25+'2017 CER'!AH25+'2018 CER'!AH25+'2019 CER'!AH25+'2020 CER'!AH25+'2021 CER'!AH25</f>
        <v>0</v>
      </c>
      <c r="AI25" s="58">
        <f>'2007 CER'!AI25+'2008 CER'!AI25+'2009 CER'!AI25+'2010 CER'!AI25+'2011 CER'!AI25+'2012 CER'!AI25+'2013 CER'!AI25+'2014 CER'!AI25+'2015 CER'!AI25+'2016 CER'!AI25+'2017 CER'!AI25+'2018 CER'!AI25+'2019 CER'!AI25+'2020 CER'!AI25+'2021 CER'!AI25</f>
        <v>0</v>
      </c>
      <c r="AJ25" s="58">
        <f>'2007 CER'!AJ25+'2008 CER'!AJ25+'2009 CER'!AJ25+'2010 CER'!AJ25+'2011 CER'!AJ25+'2012 CER'!AJ25+'2013 CER'!AJ25+'2014 CER'!AJ25+'2015 CER'!AJ25+'2016 CER'!AJ25+'2017 CER'!AJ25+'2018 CER'!AJ25+'2019 CER'!AJ25+'2020 CER'!AJ25+'2021 CER'!AJ25</f>
        <v>0</v>
      </c>
      <c r="AK25" s="58">
        <f>'2007 CER'!AK25+'2008 CER'!AK25+'2009 CER'!AK25+'2010 CER'!AK25+'2011 CER'!AK25+'2012 CER'!AK25+'2013 CER'!AK25+'2014 CER'!AK25+'2015 CER'!AK25+'2016 CER'!AK25+'2017 CER'!AK25+'2018 CER'!AK25+'2019 CER'!AK25+'2020 CER'!AK25+'2021 CER'!AK25</f>
        <v>310000</v>
      </c>
      <c r="AL25" s="58">
        <f>'2007 CER'!AL25+'2008 CER'!AL25+'2009 CER'!AL25+'2010 CER'!AL25+'2011 CER'!AL25+'2012 CER'!AL25+'2013 CER'!AL25+'2014 CER'!AL25+'2015 CER'!AL25+'2016 CER'!AL25+'2017 CER'!AL25+'2018 CER'!AL25+'2019 CER'!AL25+'2020 CER'!AL25+'2021 CER'!AL25</f>
        <v>0</v>
      </c>
      <c r="AM25" s="58">
        <f>'2007 CER'!AM25+'2008 CER'!AM25+'2009 CER'!AM25+'2010 CER'!AM25+'2011 CER'!AM25+'2012 CER'!AM25+'2013 CER'!AM25+'2014 CER'!AM25+'2015 CER'!AM25+'2016 CER'!AM25+'2017 CER'!AM25+'2018 CER'!AM25+'2019 CER'!AM25+'2020 CER'!AM25+'2021 CER'!AM25</f>
        <v>0</v>
      </c>
      <c r="AN25" s="58">
        <f>'2007 CER'!AN25+'2008 CER'!AN25+'2009 CER'!AN25+'2010 CER'!AN25+'2011 CER'!AN25+'2012 CER'!AN25+'2013 CER'!AN25+'2014 CER'!AN25+'2015 CER'!AN25+'2016 CER'!AN25+'2017 CER'!AN25+'2018 CER'!AN25+'2019 CER'!AN25+'2020 CER'!AN25+'2021 CER'!AN25</f>
        <v>0</v>
      </c>
      <c r="AO25" s="61">
        <f>'2007 CER'!AO25+'2008 CER'!AO25+'2009 CER'!AO25+'2010 CER'!AO25+'2011 CER'!AO25+'2012 CER'!AO25+'2013 CER'!AO25+'2014 CER'!AO25+'2015 CER'!AO25+'2016 CER'!AO25+'2017 CER'!AO25+'2018 CER'!AO25+'2019 CER'!AO25+'2020 CER'!AO25+'2021 CER'!AO25</f>
        <v>1</v>
      </c>
    </row>
    <row r="26" spans="1:41" ht="14.25" x14ac:dyDescent="0.15">
      <c r="A26" s="63" t="s">
        <v>25</v>
      </c>
      <c r="B26" s="57">
        <f t="shared" si="1"/>
        <v>1697157</v>
      </c>
      <c r="C26" s="58">
        <f>'2007 CER'!C26+'2008 CER'!C26+'2009 CER'!C26+'2010 CER'!C26+'2011 CER'!C26+'2012 CER'!C26+'2013 CER'!C26+'2014 CER'!C26+'2015 CER'!C26+'2016 CER'!C26+'2017 CER'!C26+'2018 CER'!C26</f>
        <v>0</v>
      </c>
      <c r="D26" s="58">
        <f>'2007 CER'!D26+'2008 CER'!D26+'2009 CER'!D26+'2010 CER'!D26+'2011 CER'!D26+'2012 CER'!D26+'2013 CER'!D26+'2014 CER'!D26+'2015 CER'!D26+'2016 CER'!D26+'2017 CER'!D26+'2018 CER'!D26+'2019 CER'!D26+'2020 CER'!D26+'2021 CER'!D26</f>
        <v>204587</v>
      </c>
      <c r="E26" s="58">
        <f>'2007 CER'!E26+'2008 CER'!E26+'2009 CER'!E26+'2010 CER'!E26+'2011 CER'!E26+'2012 CER'!E26+'2013 CER'!E26+'2014 CER'!E26+'2015 CER'!E26+'2016 CER'!E26+'2017 CER'!E26+'2018 CER'!E26+'2019 CER'!E26+'2020 CER'!E26+'2021 CER'!E26</f>
        <v>0</v>
      </c>
      <c r="F26" s="58">
        <f>'2007 CER'!F26+'2008 CER'!F26+'2009 CER'!F26+'2010 CER'!F26+'2011 CER'!F26+'2012 CER'!F26+'2013 CER'!F26+'2014 CER'!F26+'2015 CER'!F26+'2016 CER'!F26+'2017 CER'!F26+'2018 CER'!F26+'2019 CER'!F26+'2020 CER'!F26+'2021 CER'!F26</f>
        <v>0</v>
      </c>
      <c r="G26" s="58">
        <f>'2007 CER'!G26+'2008 CER'!G26+'2009 CER'!G26+'2010 CER'!G26+'2011 CER'!G26+'2012 CER'!G26+'2013 CER'!G26+'2014 CER'!G26+'2015 CER'!G26+'2016 CER'!G26+'2017 CER'!G26+'2018 CER'!G26+'2019 CER'!G26+'2020 CER'!G26+'2021 CER'!G26</f>
        <v>30000</v>
      </c>
      <c r="H26" s="58">
        <f>'2007 CER'!H26+'2008 CER'!H26+'2009 CER'!H26+'2010 CER'!H26+'2011 CER'!H26+'2012 CER'!H26+'2013 CER'!H26+'2014 CER'!H26+'2015 CER'!H26+'2016 CER'!H26+'2017 CER'!H26+'2018 CER'!H26+'2019 CER'!H26+'2020 CER'!H26+'2021 CER'!H26</f>
        <v>0</v>
      </c>
      <c r="I26" s="58">
        <f>'2007 CER'!I26+'2008 CER'!I26+'2009 CER'!I26+'2010 CER'!I26+'2011 CER'!I26+'2012 CER'!I26+'2013 CER'!I26+'2014 CER'!I26+'2015 CER'!I26+'2016 CER'!I26+'2017 CER'!I26+'2018 CER'!I26+'2019 CER'!I26+'2020 CER'!I26+'2021 CER'!I26</f>
        <v>895830</v>
      </c>
      <c r="J26" s="58">
        <f>'2007 CER'!J26+'2008 CER'!J26+'2009 CER'!J26+'2010 CER'!J26+'2011 CER'!J26+'2012 CER'!J26+'2013 CER'!J26+'2014 CER'!J26+'2015 CER'!J26+'2016 CER'!J26+'2017 CER'!J26+'2018 CER'!J26+'2019 CER'!J26+'2020 CER'!J26+'2021 CER'!J26</f>
        <v>0</v>
      </c>
      <c r="K26" s="58">
        <f>'2007 CER'!K26+'2008 CER'!K26+'2009 CER'!K26+'2010 CER'!K26+'2011 CER'!K26+'2012 CER'!K26+'2013 CER'!K26+'2014 CER'!K26+'2015 CER'!K26+'2016 CER'!K26+'2017 CER'!K26+'2018 CER'!K26+'2019 CER'!K26+'2020 CER'!K26+'2021 CER'!K26</f>
        <v>0</v>
      </c>
      <c r="L26" s="58">
        <f>'2007 CER'!L26+'2008 CER'!L26+'2009 CER'!L26+'2010 CER'!L26+'2011 CER'!L26+'2012 CER'!L26+'2013 CER'!L26+'2014 CER'!L26+'2015 CER'!L26+'2016 CER'!L26+'2017 CER'!L26+'2018 CER'!L26+'2019 CER'!L26+'2020 CER'!L26+'2021 CER'!L26</f>
        <v>0</v>
      </c>
      <c r="M26" s="58">
        <f>'2007 CER'!M26+'2008 CER'!M26+'2009 CER'!M26+'2010 CER'!M26+'2011 CER'!M26+'2012 CER'!M26+'2013 CER'!M26+'2014 CER'!M26+'2015 CER'!M26+'2016 CER'!M26+'2017 CER'!M26+'2018 CER'!M26+'2019 CER'!M26+'2020 CER'!M26+'2021 CER'!M26</f>
        <v>0</v>
      </c>
      <c r="N26" s="58">
        <f>'2007 CER'!N26+'2008 CER'!N26+'2009 CER'!N26+'2010 CER'!N26+'2011 CER'!N26+'2012 CER'!N26+'2013 CER'!N26+'2014 CER'!N26+'2015 CER'!N26+'2016 CER'!N26+'2017 CER'!N26+'2018 CER'!N26+'2019 CER'!N26+'2020 CER'!N26+'2021 CER'!N26</f>
        <v>0</v>
      </c>
      <c r="O26" s="58">
        <f>'2007 CER'!O26+'2008 CER'!O26+'2009 CER'!O26+'2010 CER'!O26+'2011 CER'!O26+'2012 CER'!O26+'2013 CER'!O26+'2014 CER'!O26+'2015 CER'!O26+'2016 CER'!O26+'2017 CER'!O26+'2018 CER'!O26+'2019 CER'!O26+'2020 CER'!O26+'2021 CER'!O26</f>
        <v>194001</v>
      </c>
      <c r="P26" s="58">
        <f>'2007 CER'!P26+'2008 CER'!P26+'2009 CER'!P26+'2010 CER'!P26+'2011 CER'!P26+'2012 CER'!P26+'2013 CER'!P26+'2014 CER'!P26+'2015 CER'!P26+'2016 CER'!P26+'2017 CER'!P26+'2018 CER'!P26+'2019 CER'!P26+'2020 CER'!P26+'2021 CER'!P26</f>
        <v>0</v>
      </c>
      <c r="Q26" s="58">
        <f>'2007 CER'!Q26+'2008 CER'!Q26+'2009 CER'!Q26+'2010 CER'!Q26+'2011 CER'!Q26+'2012 CER'!Q26+'2013 CER'!Q26+'2014 CER'!Q26+'2015 CER'!Q26+'2016 CER'!Q26+'2017 CER'!Q26+'2018 CER'!Q26+'2019 CER'!Q26+'2020 CER'!Q26+'2021 CER'!Q26</f>
        <v>0</v>
      </c>
      <c r="R26" s="58">
        <f>'2007 CER'!R26+'2008 CER'!R26+'2009 CER'!R26+'2010 CER'!R26+'2011 CER'!R26+'2012 CER'!R26+'2013 CER'!R26+'2014 CER'!R26+'2015 CER'!R26+'2016 CER'!R26+'2017 CER'!R26+'2018 CER'!R26+'2019 CER'!R26+'2020 CER'!R26+'2021 CER'!R26</f>
        <v>0</v>
      </c>
      <c r="S26" s="58">
        <f>'2007 CER'!S26+'2008 CER'!S26+'2009 CER'!S26+'2010 CER'!S26+'2011 CER'!S26+'2012 CER'!S26+'2013 CER'!S26+'2014 CER'!S26+'2015 CER'!S26+'2016 CER'!S26+'2017 CER'!S26+'2018 CER'!S26+'2019 CER'!S26+'2020 CER'!S26+'2021 CER'!S26</f>
        <v>50000</v>
      </c>
      <c r="T26" s="58">
        <f>'2007 CER'!T26+'2008 CER'!T26+'2009 CER'!T26+'2010 CER'!T26+'2011 CER'!T26+'2012 CER'!T26+'2013 CER'!T26+'2014 CER'!T26+'2015 CER'!T26+'2016 CER'!T26+'2017 CER'!T26+'2018 CER'!T26+'2019 CER'!T26+'2020 CER'!T26+'2021 CER'!T26</f>
        <v>0</v>
      </c>
      <c r="U26" s="58">
        <f>'2007 CER'!U26+'2008 CER'!U26+'2009 CER'!U26+'2010 CER'!U26+'2011 CER'!U26+'2012 CER'!U26+'2013 CER'!U26+'2014 CER'!U26+'2015 CER'!U26+'2016 CER'!U26+'2017 CER'!U26+'2018 CER'!U26+'2019 CER'!U26+'2020 CER'!U26+'2021 CER'!U26</f>
        <v>0</v>
      </c>
      <c r="V26" s="58">
        <f>'2007 CER'!V26+'2008 CER'!V26+'2009 CER'!V26+'2010 CER'!V26+'2011 CER'!V26+'2012 CER'!V26+'2013 CER'!V26+'2014 CER'!V26+'2015 CER'!V26+'2016 CER'!V26+'2017 CER'!V26+'2018 CER'!V26+'2019 CER'!V26+'2020 CER'!V26+'2021 CER'!V26</f>
        <v>0</v>
      </c>
      <c r="W26" s="58">
        <f>'2007 CER'!W26+'2008 CER'!W26+'2009 CER'!W26+'2010 CER'!W26+'2011 CER'!W26+'2012 CER'!W26+'2013 CER'!W26+'2014 CER'!W26+'2015 CER'!W26+'2016 CER'!W26+'2017 CER'!W26+'2018 CER'!W26+'2019 CER'!W26+'2020 CER'!W26+'2021 CER'!W26</f>
        <v>0</v>
      </c>
      <c r="X26" s="58">
        <f>'2007 CER'!X26+'2008 CER'!X26+'2009 CER'!X26+'2010 CER'!X26+'2011 CER'!X26+'2012 CER'!X26+'2013 CER'!X26+'2014 CER'!X26+'2015 CER'!X26+'2016 CER'!X26+'2017 CER'!X26+'2018 CER'!X26+'2019 CER'!X26+'2020 CER'!X26+'2021 CER'!X26</f>
        <v>0</v>
      </c>
      <c r="Y26" s="70">
        <f>'2007 CER'!Y26+'2008 CER'!Y26+'2009 CER'!Y26+'2010 CER'!Y26+'2011 CER'!Y26+'2012 CER'!Y26+'2013 CER'!Y26+'2014 CER'!Y26+'2015 CER'!Y26+'2016 CER'!Y26+'2017 CER'!Y26+'2018 CER'!Y26+'2019 CER'!Y26+'2020 CER'!Y26+'2021 CER'!Y26</f>
        <v>0</v>
      </c>
      <c r="Z26" s="58">
        <f>'2007 CER'!Z26+'2008 CER'!Z26+'2009 CER'!Z26+'2010 CER'!Z26+'2011 CER'!Z26+'2012 CER'!Z26+'2013 CER'!Z26+'2014 CER'!Z26+'2015 CER'!Z26+'2016 CER'!Z26+'2017 CER'!Z26+'2018 CER'!Z26+'2019 CER'!Z26+'2020 CER'!Z26+'2021 CER'!Z26</f>
        <v>0</v>
      </c>
      <c r="AA26" s="58">
        <f>'2007 CER'!AA26+'2008 CER'!AA26+'2009 CER'!AA26+'2010 CER'!AA26+'2011 CER'!AA26+'2012 CER'!AA26+'2013 CER'!AA26+'2014 CER'!AA26+'2015 CER'!AA26+'2016 CER'!AA26+'2017 CER'!AA26+'2018 CER'!AA26+'2019 CER'!AA26+'2020 CER'!AA26+'2021 CER'!AA26</f>
        <v>0</v>
      </c>
      <c r="AB26" s="58">
        <f>'2007 CER'!AB26+'2008 CER'!AB26+'2009 CER'!AB26+'2010 CER'!AB26+'2011 CER'!AB26+'2012 CER'!AB26+'2013 CER'!AB26+'2014 CER'!AB26+'2015 CER'!AB26+'2016 CER'!AB26+'2017 CER'!AB26+'2018 CER'!AB26+'2019 CER'!AB26+'2020 CER'!AB26+'2021 CER'!AB26</f>
        <v>0</v>
      </c>
      <c r="AC26" s="58">
        <f>'2007 CER'!AC26+'2008 CER'!AC26+'2009 CER'!AC26+'2010 CER'!AC26+'2011 CER'!AC26+'2012 CER'!AC26+'2013 CER'!AC26+'2014 CER'!AC26+'2015 CER'!AC26+'2016 CER'!AC26+'2017 CER'!AC26+'2018 CER'!AC26+'2019 CER'!AC26+'2020 CER'!AC26+'2021 CER'!AC26</f>
        <v>0</v>
      </c>
      <c r="AD26" s="58">
        <f>'2007 CER'!AD26+'2008 CER'!AD26+'2009 CER'!AD26+'2010 CER'!AD26+'2011 CER'!AD26+'2012 CER'!AD26+'2013 CER'!AD26+'2014 CER'!AD26+'2015 CER'!AD26+'2016 CER'!AD26+'2017 CER'!AD26+'2018 CER'!AD26+'2019 CER'!AD26+'2020 CER'!AD26+'2021 CER'!AD26</f>
        <v>0</v>
      </c>
      <c r="AE26" s="58">
        <f>'2007 CER'!AE26+'2008 CER'!AE26+'2009 CER'!AE26+'2010 CER'!AE26+'2011 CER'!AE26+'2012 CER'!AE26+'2013 CER'!AE26+'2014 CER'!AE26+'2015 CER'!AE26+'2016 CER'!AE26+'2017 CER'!AE26+'2018 CER'!AE26+'2019 CER'!AE26+'2020 CER'!AE26+'2021 CER'!AE26</f>
        <v>0</v>
      </c>
      <c r="AF26" s="58">
        <f>'2007 CER'!AF26+'2008 CER'!AF26+'2009 CER'!AF26+'2010 CER'!AF26+'2011 CER'!AF26+'2012 CER'!AF26+'2013 CER'!AF26+'2014 CER'!AF26+'2015 CER'!AF26+'2016 CER'!AF26+'2017 CER'!AF26+'2018 CER'!AF26+'2019 CER'!AF26+'2020 CER'!AF26+'2021 CER'!AF26</f>
        <v>0</v>
      </c>
      <c r="AG26" s="58">
        <f>'2007 CER'!AG26+'2008 CER'!AG26+'2009 CER'!AG26+'2010 CER'!AG26+'2011 CER'!AG26+'2012 CER'!AG26+'2013 CER'!AG26+'2014 CER'!AG26+'2015 CER'!AG26+'2016 CER'!AG26+'2017 CER'!AG26+'2018 CER'!AG26+'2019 CER'!AG26+'2020 CER'!AG26+'2021 CER'!AG26</f>
        <v>186503</v>
      </c>
      <c r="AH26" s="58">
        <f>'2007 CER'!AH26+'2008 CER'!AH26+'2009 CER'!AH26+'2010 CER'!AH26+'2011 CER'!AH26+'2012 CER'!AH26+'2013 CER'!AH26+'2014 CER'!AH26+'2015 CER'!AH26+'2016 CER'!AH26+'2017 CER'!AH26+'2018 CER'!AH26+'2019 CER'!AH26+'2020 CER'!AH26+'2021 CER'!AH26</f>
        <v>0</v>
      </c>
      <c r="AI26" s="58">
        <f>'2007 CER'!AI26+'2008 CER'!AI26+'2009 CER'!AI26+'2010 CER'!AI26+'2011 CER'!AI26+'2012 CER'!AI26+'2013 CER'!AI26+'2014 CER'!AI26+'2015 CER'!AI26+'2016 CER'!AI26+'2017 CER'!AI26+'2018 CER'!AI26+'2019 CER'!AI26+'2020 CER'!AI26+'2021 CER'!AI26</f>
        <v>0</v>
      </c>
      <c r="AJ26" s="58">
        <f>'2007 CER'!AJ26+'2008 CER'!AJ26+'2009 CER'!AJ26+'2010 CER'!AJ26+'2011 CER'!AJ26+'2012 CER'!AJ26+'2013 CER'!AJ26+'2014 CER'!AJ26+'2015 CER'!AJ26+'2016 CER'!AJ26+'2017 CER'!AJ26+'2018 CER'!AJ26+'2019 CER'!AJ26+'2020 CER'!AJ26+'2021 CER'!AJ26</f>
        <v>0</v>
      </c>
      <c r="AK26" s="58">
        <f>'2007 CER'!AK26+'2008 CER'!AK26+'2009 CER'!AK26+'2010 CER'!AK26+'2011 CER'!AK26+'2012 CER'!AK26+'2013 CER'!AK26+'2014 CER'!AK26+'2015 CER'!AK26+'2016 CER'!AK26+'2017 CER'!AK26+'2018 CER'!AK26+'2019 CER'!AK26+'2020 CER'!AK26+'2021 CER'!AK26</f>
        <v>0</v>
      </c>
      <c r="AL26" s="58">
        <f>'2007 CER'!AL26+'2008 CER'!AL26+'2009 CER'!AL26+'2010 CER'!AL26+'2011 CER'!AL26+'2012 CER'!AL26+'2013 CER'!AL26+'2014 CER'!AL26+'2015 CER'!AL26+'2016 CER'!AL26+'2017 CER'!AL26+'2018 CER'!AL26+'2019 CER'!AL26+'2020 CER'!AL26+'2021 CER'!AL26</f>
        <v>0</v>
      </c>
      <c r="AM26" s="58">
        <f>'2007 CER'!AM26+'2008 CER'!AM26+'2009 CER'!AM26+'2010 CER'!AM26+'2011 CER'!AM26+'2012 CER'!AM26+'2013 CER'!AM26+'2014 CER'!AM26+'2015 CER'!AM26+'2016 CER'!AM26+'2017 CER'!AM26+'2018 CER'!AM26+'2019 CER'!AM26+'2020 CER'!AM26+'2021 CER'!AM26</f>
        <v>0</v>
      </c>
      <c r="AN26" s="58">
        <f>'2007 CER'!AN26+'2008 CER'!AN26+'2009 CER'!AN26+'2010 CER'!AN26+'2011 CER'!AN26+'2012 CER'!AN26+'2013 CER'!AN26+'2014 CER'!AN26+'2015 CER'!AN26+'2016 CER'!AN26+'2017 CER'!AN26+'2018 CER'!AN26+'2019 CER'!AN26+'2020 CER'!AN26+'2021 CER'!AN26</f>
        <v>0</v>
      </c>
      <c r="AO26" s="61">
        <f>'2007 CER'!AO26+'2008 CER'!AO26+'2009 CER'!AO26+'2010 CER'!AO26+'2011 CER'!AO26+'2012 CER'!AO26+'2013 CER'!AO26+'2014 CER'!AO26+'2015 CER'!AO26+'2016 CER'!AO26+'2017 CER'!AO26+'2018 CER'!AO26+'2019 CER'!AO26+'2020 CER'!AO26+'2021 CER'!AO26</f>
        <v>136236</v>
      </c>
    </row>
    <row r="27" spans="1:41" ht="14.25" x14ac:dyDescent="0.15">
      <c r="A27" s="63" t="s">
        <v>19</v>
      </c>
      <c r="B27" s="57">
        <f t="shared" si="1"/>
        <v>13911975</v>
      </c>
      <c r="C27" s="58">
        <f>'2007 CER'!C27+'2008 CER'!C27+'2009 CER'!C27+'2010 CER'!C27+'2011 CER'!C27+'2012 CER'!C27+'2013 CER'!C27+'2014 CER'!C27+'2015 CER'!C27+'2016 CER'!C27+'2017 CER'!C27+'2018 CER'!C27</f>
        <v>0</v>
      </c>
      <c r="D27" s="58">
        <f>'2007 CER'!D27+'2008 CER'!D27+'2009 CER'!D27+'2010 CER'!D27+'2011 CER'!D27+'2012 CER'!D27+'2013 CER'!D27+'2014 CER'!D27+'2015 CER'!D27+'2016 CER'!D27+'2017 CER'!D27+'2018 CER'!D27+'2019 CER'!D27+'2020 CER'!D27+'2021 CER'!D27</f>
        <v>8292404</v>
      </c>
      <c r="E27" s="58">
        <f>'2007 CER'!E27+'2008 CER'!E27+'2009 CER'!E27+'2010 CER'!E27+'2011 CER'!E27+'2012 CER'!E27+'2013 CER'!E27+'2014 CER'!E27+'2015 CER'!E27+'2016 CER'!E27+'2017 CER'!E27+'2018 CER'!E27+'2019 CER'!E27+'2020 CER'!E27+'2021 CER'!E27</f>
        <v>100002</v>
      </c>
      <c r="F27" s="58">
        <f>'2007 CER'!F27+'2008 CER'!F27+'2009 CER'!F27+'2010 CER'!F27+'2011 CER'!F27+'2012 CER'!F27+'2013 CER'!F27+'2014 CER'!F27+'2015 CER'!F27+'2016 CER'!F27+'2017 CER'!F27+'2018 CER'!F27+'2019 CER'!F27+'2020 CER'!F27+'2021 CER'!F27</f>
        <v>0</v>
      </c>
      <c r="G27" s="58">
        <f>'2007 CER'!G27+'2008 CER'!G27+'2009 CER'!G27+'2010 CER'!G27+'2011 CER'!G27+'2012 CER'!G27+'2013 CER'!G27+'2014 CER'!G27+'2015 CER'!G27+'2016 CER'!G27+'2017 CER'!G27+'2018 CER'!G27+'2019 CER'!G27+'2020 CER'!G27+'2021 CER'!G27</f>
        <v>95385</v>
      </c>
      <c r="H27" s="58">
        <f>'2007 CER'!H27+'2008 CER'!H27+'2009 CER'!H27+'2010 CER'!H27+'2011 CER'!H27+'2012 CER'!H27+'2013 CER'!H27+'2014 CER'!H27+'2015 CER'!H27+'2016 CER'!H27+'2017 CER'!H27+'2018 CER'!H27+'2019 CER'!H27+'2020 CER'!H27+'2021 CER'!H27</f>
        <v>0</v>
      </c>
      <c r="I27" s="58">
        <f>'2007 CER'!I27+'2008 CER'!I27+'2009 CER'!I27+'2010 CER'!I27+'2011 CER'!I27+'2012 CER'!I27+'2013 CER'!I27+'2014 CER'!I27+'2015 CER'!I27+'2016 CER'!I27+'2017 CER'!I27+'2018 CER'!I27+'2019 CER'!I27+'2020 CER'!I27+'2021 CER'!I27</f>
        <v>687647</v>
      </c>
      <c r="J27" s="58">
        <f>'2007 CER'!J27+'2008 CER'!J27+'2009 CER'!J27+'2010 CER'!J27+'2011 CER'!J27+'2012 CER'!J27+'2013 CER'!J27+'2014 CER'!J27+'2015 CER'!J27+'2016 CER'!J27+'2017 CER'!J27+'2018 CER'!J27+'2019 CER'!J27+'2020 CER'!J27+'2021 CER'!J27</f>
        <v>957712</v>
      </c>
      <c r="K27" s="58">
        <f>'2007 CER'!K27+'2008 CER'!K27+'2009 CER'!K27+'2010 CER'!K27+'2011 CER'!K27+'2012 CER'!K27+'2013 CER'!K27+'2014 CER'!K27+'2015 CER'!K27+'2016 CER'!K27+'2017 CER'!K27+'2018 CER'!K27+'2019 CER'!K27+'2020 CER'!K27+'2021 CER'!K27</f>
        <v>4211</v>
      </c>
      <c r="L27" s="58">
        <f>'2007 CER'!L27+'2008 CER'!L27+'2009 CER'!L27+'2010 CER'!L27+'2011 CER'!L27+'2012 CER'!L27+'2013 CER'!L27+'2014 CER'!L27+'2015 CER'!L27+'2016 CER'!L27+'2017 CER'!L27+'2018 CER'!L27+'2019 CER'!L27+'2020 CER'!L27+'2021 CER'!L27</f>
        <v>0</v>
      </c>
      <c r="M27" s="58">
        <f>'2007 CER'!M27+'2008 CER'!M27+'2009 CER'!M27+'2010 CER'!M27+'2011 CER'!M27+'2012 CER'!M27+'2013 CER'!M27+'2014 CER'!M27+'2015 CER'!M27+'2016 CER'!M27+'2017 CER'!M27+'2018 CER'!M27+'2019 CER'!M27+'2020 CER'!M27+'2021 CER'!M27</f>
        <v>139128</v>
      </c>
      <c r="N27" s="58">
        <f>'2007 CER'!N27+'2008 CER'!N27+'2009 CER'!N27+'2010 CER'!N27+'2011 CER'!N27+'2012 CER'!N27+'2013 CER'!N27+'2014 CER'!N27+'2015 CER'!N27+'2016 CER'!N27+'2017 CER'!N27+'2018 CER'!N27+'2019 CER'!N27+'2020 CER'!N27+'2021 CER'!N27</f>
        <v>0</v>
      </c>
      <c r="O27" s="58">
        <f>'2007 CER'!O27+'2008 CER'!O27+'2009 CER'!O27+'2010 CER'!O27+'2011 CER'!O27+'2012 CER'!O27+'2013 CER'!O27+'2014 CER'!O27+'2015 CER'!O27+'2016 CER'!O27+'2017 CER'!O27+'2018 CER'!O27+'2019 CER'!O27+'2020 CER'!O27+'2021 CER'!O27</f>
        <v>153001</v>
      </c>
      <c r="P27" s="58">
        <f>'2007 CER'!P27+'2008 CER'!P27+'2009 CER'!P27+'2010 CER'!P27+'2011 CER'!P27+'2012 CER'!P27+'2013 CER'!P27+'2014 CER'!P27+'2015 CER'!P27+'2016 CER'!P27+'2017 CER'!P27+'2018 CER'!P27+'2019 CER'!P27+'2020 CER'!P27+'2021 CER'!P27</f>
        <v>0</v>
      </c>
      <c r="Q27" s="58">
        <f>'2007 CER'!Q27+'2008 CER'!Q27+'2009 CER'!Q27+'2010 CER'!Q27+'2011 CER'!Q27+'2012 CER'!Q27+'2013 CER'!Q27+'2014 CER'!Q27+'2015 CER'!Q27+'2016 CER'!Q27+'2017 CER'!Q27+'2018 CER'!Q27+'2019 CER'!Q27+'2020 CER'!Q27+'2021 CER'!Q27</f>
        <v>583500</v>
      </c>
      <c r="R27" s="58">
        <f>'2007 CER'!R27+'2008 CER'!R27+'2009 CER'!R27+'2010 CER'!R27+'2011 CER'!R27+'2012 CER'!R27+'2013 CER'!R27+'2014 CER'!R27+'2015 CER'!R27+'2016 CER'!R27+'2017 CER'!R27+'2018 CER'!R27+'2019 CER'!R27+'2020 CER'!R27+'2021 CER'!R27</f>
        <v>0</v>
      </c>
      <c r="S27" s="58">
        <f>'2007 CER'!S27+'2008 CER'!S27+'2009 CER'!S27+'2010 CER'!S27+'2011 CER'!S27+'2012 CER'!S27+'2013 CER'!S27+'2014 CER'!S27+'2015 CER'!S27+'2016 CER'!S27+'2017 CER'!S27+'2018 CER'!S27+'2019 CER'!S27+'2020 CER'!S27+'2021 CER'!S27</f>
        <v>569571</v>
      </c>
      <c r="T27" s="58">
        <f>'2007 CER'!T27+'2008 CER'!T27+'2009 CER'!T27+'2010 CER'!T27+'2011 CER'!T27+'2012 CER'!T27+'2013 CER'!T27+'2014 CER'!T27+'2015 CER'!T27+'2016 CER'!T27+'2017 CER'!T27+'2018 CER'!T27+'2019 CER'!T27+'2020 CER'!T27+'2021 CER'!T27</f>
        <v>833061</v>
      </c>
      <c r="U27" s="58">
        <f>'2007 CER'!U27+'2008 CER'!U27+'2009 CER'!U27+'2010 CER'!U27+'2011 CER'!U27+'2012 CER'!U27+'2013 CER'!U27+'2014 CER'!U27+'2015 CER'!U27+'2016 CER'!U27+'2017 CER'!U27+'2018 CER'!U27+'2019 CER'!U27+'2020 CER'!U27+'2021 CER'!U27</f>
        <v>609276</v>
      </c>
      <c r="V27" s="58">
        <f>'2007 CER'!V27+'2008 CER'!V27+'2009 CER'!V27+'2010 CER'!V27+'2011 CER'!V27+'2012 CER'!V27+'2013 CER'!V27+'2014 CER'!V27+'2015 CER'!V27+'2016 CER'!V27+'2017 CER'!V27+'2018 CER'!V27+'2019 CER'!V27+'2020 CER'!V27+'2021 CER'!V27</f>
        <v>0</v>
      </c>
      <c r="W27" s="58">
        <f>'2007 CER'!W27+'2008 CER'!W27+'2009 CER'!W27+'2010 CER'!W27+'2011 CER'!W27+'2012 CER'!W27+'2013 CER'!W27+'2014 CER'!W27+'2015 CER'!W27+'2016 CER'!W27+'2017 CER'!W27+'2018 CER'!W27+'2019 CER'!W27+'2020 CER'!W27+'2021 CER'!W27</f>
        <v>1285</v>
      </c>
      <c r="X27" s="58">
        <f>'2007 CER'!X27+'2008 CER'!X27+'2009 CER'!X27+'2010 CER'!X27+'2011 CER'!X27+'2012 CER'!X27+'2013 CER'!X27+'2014 CER'!X27+'2015 CER'!X27+'2016 CER'!X27+'2017 CER'!X27+'2018 CER'!X27+'2019 CER'!X27+'2020 CER'!X27+'2021 CER'!X27</f>
        <v>0</v>
      </c>
      <c r="Y27" s="58">
        <f>'2007 CER'!Y27+'2008 CER'!Y27+'2009 CER'!Y27+'2010 CER'!Y27+'2011 CER'!Y27+'2012 CER'!Y27+'2013 CER'!Y27+'2014 CER'!Y27+'2015 CER'!Y27+'2016 CER'!Y27+'2017 CER'!Y27+'2018 CER'!Y27+'2019 CER'!Y27+'2020 CER'!Y27+'2021 CER'!Y27</f>
        <v>0</v>
      </c>
      <c r="Z27" s="70">
        <f>'2007 CER'!Z27+'2008 CER'!Z27+'2009 CER'!Z27+'2010 CER'!Z27+'2011 CER'!Z27+'2012 CER'!Z27+'2013 CER'!Z27+'2014 CER'!Z27+'2015 CER'!Z27+'2016 CER'!Z27+'2017 CER'!Z27+'2018 CER'!Z27+'2019 CER'!Z27+'2020 CER'!Z27+'2021 CER'!Z27</f>
        <v>0</v>
      </c>
      <c r="AA27" s="58">
        <f>'2007 CER'!AA27+'2008 CER'!AA27+'2009 CER'!AA27+'2010 CER'!AA27+'2011 CER'!AA27+'2012 CER'!AA27+'2013 CER'!AA27+'2014 CER'!AA27+'2015 CER'!AA27+'2016 CER'!AA27+'2017 CER'!AA27+'2018 CER'!AA27+'2019 CER'!AA27+'2020 CER'!AA27+'2021 CER'!AA27</f>
        <v>247400</v>
      </c>
      <c r="AB27" s="58">
        <f>'2007 CER'!AB27+'2008 CER'!AB27+'2009 CER'!AB27+'2010 CER'!AB27+'2011 CER'!AB27+'2012 CER'!AB27+'2013 CER'!AB27+'2014 CER'!AB27+'2015 CER'!AB27+'2016 CER'!AB27+'2017 CER'!AB27+'2018 CER'!AB27+'2019 CER'!AB27+'2020 CER'!AB27+'2021 CER'!AB27</f>
        <v>146460</v>
      </c>
      <c r="AC27" s="58">
        <f>'2007 CER'!AC27+'2008 CER'!AC27+'2009 CER'!AC27+'2010 CER'!AC27+'2011 CER'!AC27+'2012 CER'!AC27+'2013 CER'!AC27+'2014 CER'!AC27+'2015 CER'!AC27+'2016 CER'!AC27+'2017 CER'!AC27+'2018 CER'!AC27+'2019 CER'!AC27+'2020 CER'!AC27+'2021 CER'!AC27</f>
        <v>6000</v>
      </c>
      <c r="AD27" s="58">
        <f>'2007 CER'!AD27+'2008 CER'!AD27+'2009 CER'!AD27+'2010 CER'!AD27+'2011 CER'!AD27+'2012 CER'!AD27+'2013 CER'!AD27+'2014 CER'!AD27+'2015 CER'!AD27+'2016 CER'!AD27+'2017 CER'!AD27+'2018 CER'!AD27+'2019 CER'!AD27+'2020 CER'!AD27+'2021 CER'!AD27</f>
        <v>0</v>
      </c>
      <c r="AE27" s="58">
        <f>'2007 CER'!AE27+'2008 CER'!AE27+'2009 CER'!AE27+'2010 CER'!AE27+'2011 CER'!AE27+'2012 CER'!AE27+'2013 CER'!AE27+'2014 CER'!AE27+'2015 CER'!AE27+'2016 CER'!AE27+'2017 CER'!AE27+'2018 CER'!AE27+'2019 CER'!AE27+'2020 CER'!AE27+'2021 CER'!AE27</f>
        <v>0</v>
      </c>
      <c r="AF27" s="58">
        <f>'2007 CER'!AF27+'2008 CER'!AF27+'2009 CER'!AF27+'2010 CER'!AF27+'2011 CER'!AF27+'2012 CER'!AF27+'2013 CER'!AF27+'2014 CER'!AF27+'2015 CER'!AF27+'2016 CER'!AF27+'2017 CER'!AF27+'2018 CER'!AF27+'2019 CER'!AF27+'2020 CER'!AF27+'2021 CER'!AF27</f>
        <v>0</v>
      </c>
      <c r="AG27" s="58">
        <f>'2007 CER'!AG27+'2008 CER'!AG27+'2009 CER'!AG27+'2010 CER'!AG27+'2011 CER'!AG27+'2012 CER'!AG27+'2013 CER'!AG27+'2014 CER'!AG27+'2015 CER'!AG27+'2016 CER'!AG27+'2017 CER'!AG27+'2018 CER'!AG27+'2019 CER'!AG27+'2020 CER'!AG27+'2021 CER'!AG27</f>
        <v>0</v>
      </c>
      <c r="AH27" s="58">
        <f>'2007 CER'!AH27+'2008 CER'!AH27+'2009 CER'!AH27+'2010 CER'!AH27+'2011 CER'!AH27+'2012 CER'!AH27+'2013 CER'!AH27+'2014 CER'!AH27+'2015 CER'!AH27+'2016 CER'!AH27+'2017 CER'!AH27+'2018 CER'!AH27+'2019 CER'!AH27+'2020 CER'!AH27+'2021 CER'!AH27</f>
        <v>0</v>
      </c>
      <c r="AI27" s="58">
        <f>'2007 CER'!AI27+'2008 CER'!AI27+'2009 CER'!AI27+'2010 CER'!AI27+'2011 CER'!AI27+'2012 CER'!AI27+'2013 CER'!AI27+'2014 CER'!AI27+'2015 CER'!AI27+'2016 CER'!AI27+'2017 CER'!AI27+'2018 CER'!AI27+'2019 CER'!AI27+'2020 CER'!AI27+'2021 CER'!AI27</f>
        <v>0</v>
      </c>
      <c r="AJ27" s="58">
        <f>'2007 CER'!AJ27+'2008 CER'!AJ27+'2009 CER'!AJ27+'2010 CER'!AJ27+'2011 CER'!AJ27+'2012 CER'!AJ27+'2013 CER'!AJ27+'2014 CER'!AJ27+'2015 CER'!AJ27+'2016 CER'!AJ27+'2017 CER'!AJ27+'2018 CER'!AJ27+'2019 CER'!AJ27+'2020 CER'!AJ27+'2021 CER'!AJ27</f>
        <v>0</v>
      </c>
      <c r="AK27" s="58">
        <f>'2007 CER'!AK27+'2008 CER'!AK27+'2009 CER'!AK27+'2010 CER'!AK27+'2011 CER'!AK27+'2012 CER'!AK27+'2013 CER'!AK27+'2014 CER'!AK27+'2015 CER'!AK27+'2016 CER'!AK27+'2017 CER'!AK27+'2018 CER'!AK27+'2019 CER'!AK27+'2020 CER'!AK27+'2021 CER'!AK27</f>
        <v>0</v>
      </c>
      <c r="AL27" s="58">
        <f>'2007 CER'!AL27+'2008 CER'!AL27+'2009 CER'!AL27+'2010 CER'!AL27+'2011 CER'!AL27+'2012 CER'!AL27+'2013 CER'!AL27+'2014 CER'!AL27+'2015 CER'!AL27+'2016 CER'!AL27+'2017 CER'!AL27+'2018 CER'!AL27+'2019 CER'!AL27+'2020 CER'!AL27+'2021 CER'!AL27</f>
        <v>0</v>
      </c>
      <c r="AM27" s="58">
        <f>'2007 CER'!AM27+'2008 CER'!AM27+'2009 CER'!AM27+'2010 CER'!AM27+'2011 CER'!AM27+'2012 CER'!AM27+'2013 CER'!AM27+'2014 CER'!AM27+'2015 CER'!AM27+'2016 CER'!AM27+'2017 CER'!AM27+'2018 CER'!AM27+'2019 CER'!AM27+'2020 CER'!AM27+'2021 CER'!AM27</f>
        <v>0</v>
      </c>
      <c r="AN27" s="58">
        <f>'2007 CER'!AN27+'2008 CER'!AN27+'2009 CER'!AN27+'2010 CER'!AN27+'2011 CER'!AN27+'2012 CER'!AN27+'2013 CER'!AN27+'2014 CER'!AN27+'2015 CER'!AN27+'2016 CER'!AN27+'2017 CER'!AN27+'2018 CER'!AN27+'2019 CER'!AN27+'2020 CER'!AN27+'2021 CER'!AN27</f>
        <v>5000</v>
      </c>
      <c r="AO27" s="61">
        <f>'2007 CER'!AO27+'2008 CER'!AO27+'2009 CER'!AO27+'2010 CER'!AO27+'2011 CER'!AO27+'2012 CER'!AO27+'2013 CER'!AO27+'2014 CER'!AO27+'2015 CER'!AO27+'2016 CER'!AO27+'2017 CER'!AO27+'2018 CER'!AO27+'2019 CER'!AO27+'2020 CER'!AO27+'2021 CER'!AO27</f>
        <v>480932</v>
      </c>
    </row>
    <row r="28" spans="1:41" ht="14.25" x14ac:dyDescent="0.15">
      <c r="A28" s="63" t="s">
        <v>20</v>
      </c>
      <c r="B28" s="57">
        <f t="shared" si="1"/>
        <v>5068484</v>
      </c>
      <c r="C28" s="58">
        <f>'2007 CER'!C28+'2008 CER'!C28+'2009 CER'!C28+'2010 CER'!C28+'2011 CER'!C28+'2012 CER'!C28+'2013 CER'!C28+'2014 CER'!C28+'2015 CER'!C28+'2016 CER'!C28+'2017 CER'!C28+'2018 CER'!C28</f>
        <v>0</v>
      </c>
      <c r="D28" s="58">
        <f>'2007 CER'!D28+'2008 CER'!D28+'2009 CER'!D28+'2010 CER'!D28+'2011 CER'!D28+'2012 CER'!D28+'2013 CER'!D28+'2014 CER'!D28+'2015 CER'!D28+'2016 CER'!D28+'2017 CER'!D28+'2018 CER'!D28+'2019 CER'!D28+'2020 CER'!D28+'2021 CER'!D28</f>
        <v>2597672</v>
      </c>
      <c r="E28" s="58">
        <f>'2007 CER'!E28+'2008 CER'!E28+'2009 CER'!E28+'2010 CER'!E28+'2011 CER'!E28+'2012 CER'!E28+'2013 CER'!E28+'2014 CER'!E28+'2015 CER'!E28+'2016 CER'!E28+'2017 CER'!E28+'2018 CER'!E28+'2019 CER'!E28+'2020 CER'!E28+'2021 CER'!E28</f>
        <v>0</v>
      </c>
      <c r="F28" s="58">
        <f>'2007 CER'!F28+'2008 CER'!F28+'2009 CER'!F28+'2010 CER'!F28+'2011 CER'!F28+'2012 CER'!F28+'2013 CER'!F28+'2014 CER'!F28+'2015 CER'!F28+'2016 CER'!F28+'2017 CER'!F28+'2018 CER'!F28+'2019 CER'!F28+'2020 CER'!F28+'2021 CER'!F28</f>
        <v>163000</v>
      </c>
      <c r="G28" s="58">
        <f>'2007 CER'!G28+'2008 CER'!G28+'2009 CER'!G28+'2010 CER'!G28+'2011 CER'!G28+'2012 CER'!G28+'2013 CER'!G28+'2014 CER'!G28+'2015 CER'!G28+'2016 CER'!G28+'2017 CER'!G28+'2018 CER'!G28+'2019 CER'!G28+'2020 CER'!G28+'2021 CER'!G28</f>
        <v>75894</v>
      </c>
      <c r="H28" s="58">
        <f>'2007 CER'!H28+'2008 CER'!H28+'2009 CER'!H28+'2010 CER'!H28+'2011 CER'!H28+'2012 CER'!H28+'2013 CER'!H28+'2014 CER'!H28+'2015 CER'!H28+'2016 CER'!H28+'2017 CER'!H28+'2018 CER'!H28+'2019 CER'!H28+'2020 CER'!H28+'2021 CER'!H28</f>
        <v>0</v>
      </c>
      <c r="I28" s="58">
        <f>'2007 CER'!I28+'2008 CER'!I28+'2009 CER'!I28+'2010 CER'!I28+'2011 CER'!I28+'2012 CER'!I28+'2013 CER'!I28+'2014 CER'!I28+'2015 CER'!I28+'2016 CER'!I28+'2017 CER'!I28+'2018 CER'!I28+'2019 CER'!I28+'2020 CER'!I28+'2021 CER'!I28</f>
        <v>8000</v>
      </c>
      <c r="J28" s="58">
        <f>'2007 CER'!J28+'2008 CER'!J28+'2009 CER'!J28+'2010 CER'!J28+'2011 CER'!J28+'2012 CER'!J28+'2013 CER'!J28+'2014 CER'!J28+'2015 CER'!J28+'2016 CER'!J28+'2017 CER'!J28+'2018 CER'!J28+'2019 CER'!J28+'2020 CER'!J28+'2021 CER'!J28</f>
        <v>0</v>
      </c>
      <c r="K28" s="58">
        <f>'2007 CER'!K28+'2008 CER'!K28+'2009 CER'!K28+'2010 CER'!K28+'2011 CER'!K28+'2012 CER'!K28+'2013 CER'!K28+'2014 CER'!K28+'2015 CER'!K28+'2016 CER'!K28+'2017 CER'!K28+'2018 CER'!K28+'2019 CER'!K28+'2020 CER'!K28+'2021 CER'!K28</f>
        <v>0</v>
      </c>
      <c r="L28" s="58">
        <f>'2007 CER'!L28+'2008 CER'!L28+'2009 CER'!L28+'2010 CER'!L28+'2011 CER'!L28+'2012 CER'!L28+'2013 CER'!L28+'2014 CER'!L28+'2015 CER'!L28+'2016 CER'!L28+'2017 CER'!L28+'2018 CER'!L28+'2019 CER'!L28+'2020 CER'!L28+'2021 CER'!L28</f>
        <v>0</v>
      </c>
      <c r="M28" s="58">
        <f>'2007 CER'!M28+'2008 CER'!M28+'2009 CER'!M28+'2010 CER'!M28+'2011 CER'!M28+'2012 CER'!M28+'2013 CER'!M28+'2014 CER'!M28+'2015 CER'!M28+'2016 CER'!M28+'2017 CER'!M28+'2018 CER'!M28+'2019 CER'!M28+'2020 CER'!M28+'2021 CER'!M28</f>
        <v>0</v>
      </c>
      <c r="N28" s="58">
        <f>'2007 CER'!N28+'2008 CER'!N28+'2009 CER'!N28+'2010 CER'!N28+'2011 CER'!N28+'2012 CER'!N28+'2013 CER'!N28+'2014 CER'!N28+'2015 CER'!N28+'2016 CER'!N28+'2017 CER'!N28+'2018 CER'!N28+'2019 CER'!N28+'2020 CER'!N28+'2021 CER'!N28</f>
        <v>0</v>
      </c>
      <c r="O28" s="58">
        <f>'2007 CER'!O28+'2008 CER'!O28+'2009 CER'!O28+'2010 CER'!O28+'2011 CER'!O28+'2012 CER'!O28+'2013 CER'!O28+'2014 CER'!O28+'2015 CER'!O28+'2016 CER'!O28+'2017 CER'!O28+'2018 CER'!O28+'2019 CER'!O28+'2020 CER'!O28+'2021 CER'!O28</f>
        <v>7000</v>
      </c>
      <c r="P28" s="58">
        <f>'2007 CER'!P28+'2008 CER'!P28+'2009 CER'!P28+'2010 CER'!P28+'2011 CER'!P28+'2012 CER'!P28+'2013 CER'!P28+'2014 CER'!P28+'2015 CER'!P28+'2016 CER'!P28+'2017 CER'!P28+'2018 CER'!P28+'2019 CER'!P28+'2020 CER'!P28+'2021 CER'!P28</f>
        <v>0</v>
      </c>
      <c r="Q28" s="58">
        <f>'2007 CER'!Q28+'2008 CER'!Q28+'2009 CER'!Q28+'2010 CER'!Q28+'2011 CER'!Q28+'2012 CER'!Q28+'2013 CER'!Q28+'2014 CER'!Q28+'2015 CER'!Q28+'2016 CER'!Q28+'2017 CER'!Q28+'2018 CER'!Q28+'2019 CER'!Q28+'2020 CER'!Q28+'2021 CER'!Q28</f>
        <v>0</v>
      </c>
      <c r="R28" s="58">
        <f>'2007 CER'!R28+'2008 CER'!R28+'2009 CER'!R28+'2010 CER'!R28+'2011 CER'!R28+'2012 CER'!R28+'2013 CER'!R28+'2014 CER'!R28+'2015 CER'!R28+'2016 CER'!R28+'2017 CER'!R28+'2018 CER'!R28+'2019 CER'!R28+'2020 CER'!R28+'2021 CER'!R28</f>
        <v>0</v>
      </c>
      <c r="S28" s="58">
        <f>'2007 CER'!S28+'2008 CER'!S28+'2009 CER'!S28+'2010 CER'!S28+'2011 CER'!S28+'2012 CER'!S28+'2013 CER'!S28+'2014 CER'!S28+'2015 CER'!S28+'2016 CER'!S28+'2017 CER'!S28+'2018 CER'!S28+'2019 CER'!S28+'2020 CER'!S28+'2021 CER'!S28</f>
        <v>1151046</v>
      </c>
      <c r="T28" s="58">
        <f>'2007 CER'!T28+'2008 CER'!T28+'2009 CER'!T28+'2010 CER'!T28+'2011 CER'!T28+'2012 CER'!T28+'2013 CER'!T28+'2014 CER'!T28+'2015 CER'!T28+'2016 CER'!T28+'2017 CER'!T28+'2018 CER'!T28+'2019 CER'!T28+'2020 CER'!T28+'2021 CER'!T28</f>
        <v>458223</v>
      </c>
      <c r="U28" s="58">
        <f>'2007 CER'!U28+'2008 CER'!U28+'2009 CER'!U28+'2010 CER'!U28+'2011 CER'!U28+'2012 CER'!U28+'2013 CER'!U28+'2014 CER'!U28+'2015 CER'!U28+'2016 CER'!U28+'2017 CER'!U28+'2018 CER'!U28+'2019 CER'!U28+'2020 CER'!U28+'2021 CER'!U28</f>
        <v>144149</v>
      </c>
      <c r="V28" s="58">
        <f>'2007 CER'!V28+'2008 CER'!V28+'2009 CER'!V28+'2010 CER'!V28+'2011 CER'!V28+'2012 CER'!V28+'2013 CER'!V28+'2014 CER'!V28+'2015 CER'!V28+'2016 CER'!V28+'2017 CER'!V28+'2018 CER'!V28+'2019 CER'!V28+'2020 CER'!V28+'2021 CER'!V28</f>
        <v>0</v>
      </c>
      <c r="W28" s="58">
        <f>'2007 CER'!W28+'2008 CER'!W28+'2009 CER'!W28+'2010 CER'!W28+'2011 CER'!W28+'2012 CER'!W28+'2013 CER'!W28+'2014 CER'!W28+'2015 CER'!W28+'2016 CER'!W28+'2017 CER'!W28+'2018 CER'!W28+'2019 CER'!W28+'2020 CER'!W28+'2021 CER'!W28</f>
        <v>0</v>
      </c>
      <c r="X28" s="58">
        <f>'2007 CER'!X28+'2008 CER'!X28+'2009 CER'!X28+'2010 CER'!X28+'2011 CER'!X28+'2012 CER'!X28+'2013 CER'!X28+'2014 CER'!X28+'2015 CER'!X28+'2016 CER'!X28+'2017 CER'!X28+'2018 CER'!X28+'2019 CER'!X28+'2020 CER'!X28+'2021 CER'!X28</f>
        <v>0</v>
      </c>
      <c r="Y28" s="58">
        <f>'2007 CER'!Y28+'2008 CER'!Y28+'2009 CER'!Y28+'2010 CER'!Y28+'2011 CER'!Y28+'2012 CER'!Y28+'2013 CER'!Y28+'2014 CER'!Y28+'2015 CER'!Y28+'2016 CER'!Y28+'2017 CER'!Y28+'2018 CER'!Y28+'2019 CER'!Y28+'2020 CER'!Y28+'2021 CER'!Y28</f>
        <v>0</v>
      </c>
      <c r="Z28" s="58">
        <f>'2007 CER'!Z28+'2008 CER'!Z28+'2009 CER'!Z28+'2010 CER'!Z28+'2011 CER'!Z28+'2012 CER'!Z28+'2013 CER'!Z28+'2014 CER'!Z28+'2015 CER'!Z28+'2016 CER'!Z28+'2017 CER'!Z28+'2018 CER'!Z28+'2019 CER'!Z28+'2020 CER'!Z28+'2021 CER'!Z28</f>
        <v>45000</v>
      </c>
      <c r="AA28" s="70">
        <f>'2007 CER'!AA28+'2008 CER'!AA28+'2009 CER'!AA28+'2010 CER'!AA28+'2011 CER'!AA28+'2012 CER'!AA28+'2013 CER'!AA28+'2014 CER'!AA28+'2015 CER'!AA28+'2016 CER'!AA28+'2017 CER'!AA28+'2018 CER'!AA28+'2019 CER'!AA28+'2020 CER'!AA28+'2021 CER'!AA28</f>
        <v>0</v>
      </c>
      <c r="AB28" s="58">
        <f>'2007 CER'!AB28+'2008 CER'!AB28+'2009 CER'!AB28+'2010 CER'!AB28+'2011 CER'!AB28+'2012 CER'!AB28+'2013 CER'!AB28+'2014 CER'!AB28+'2015 CER'!AB28+'2016 CER'!AB28+'2017 CER'!AB28+'2018 CER'!AB28+'2019 CER'!AB28+'2020 CER'!AB28+'2021 CER'!AB28</f>
        <v>0</v>
      </c>
      <c r="AC28" s="58">
        <f>'2007 CER'!AC28+'2008 CER'!AC28+'2009 CER'!AC28+'2010 CER'!AC28+'2011 CER'!AC28+'2012 CER'!AC28+'2013 CER'!AC28+'2014 CER'!AC28+'2015 CER'!AC28+'2016 CER'!AC28+'2017 CER'!AC28+'2018 CER'!AC28+'2019 CER'!AC28+'2020 CER'!AC28+'2021 CER'!AC28</f>
        <v>0</v>
      </c>
      <c r="AD28" s="58">
        <f>'2007 CER'!AD28+'2008 CER'!AD28+'2009 CER'!AD28+'2010 CER'!AD28+'2011 CER'!AD28+'2012 CER'!AD28+'2013 CER'!AD28+'2014 CER'!AD28+'2015 CER'!AD28+'2016 CER'!AD28+'2017 CER'!AD28+'2018 CER'!AD28+'2019 CER'!AD28+'2020 CER'!AD28+'2021 CER'!AD28</f>
        <v>0</v>
      </c>
      <c r="AE28" s="58">
        <f>'2007 CER'!AE28+'2008 CER'!AE28+'2009 CER'!AE28+'2010 CER'!AE28+'2011 CER'!AE28+'2012 CER'!AE28+'2013 CER'!AE28+'2014 CER'!AE28+'2015 CER'!AE28+'2016 CER'!AE28+'2017 CER'!AE28+'2018 CER'!AE28+'2019 CER'!AE28+'2020 CER'!AE28+'2021 CER'!AE28</f>
        <v>0</v>
      </c>
      <c r="AF28" s="58">
        <f>'2007 CER'!AF28+'2008 CER'!AF28+'2009 CER'!AF28+'2010 CER'!AF28+'2011 CER'!AF28+'2012 CER'!AF28+'2013 CER'!AF28+'2014 CER'!AF28+'2015 CER'!AF28+'2016 CER'!AF28+'2017 CER'!AF28+'2018 CER'!AF28+'2019 CER'!AF28+'2020 CER'!AF28+'2021 CER'!AF28</f>
        <v>0</v>
      </c>
      <c r="AG28" s="58">
        <f>'2007 CER'!AG28+'2008 CER'!AG28+'2009 CER'!AG28+'2010 CER'!AG28+'2011 CER'!AG28+'2012 CER'!AG28+'2013 CER'!AG28+'2014 CER'!AG28+'2015 CER'!AG28+'2016 CER'!AG28+'2017 CER'!AG28+'2018 CER'!AG28+'2019 CER'!AG28+'2020 CER'!AG28+'2021 CER'!AG28</f>
        <v>0</v>
      </c>
      <c r="AH28" s="58">
        <f>'2007 CER'!AH28+'2008 CER'!AH28+'2009 CER'!AH28+'2010 CER'!AH28+'2011 CER'!AH28+'2012 CER'!AH28+'2013 CER'!AH28+'2014 CER'!AH28+'2015 CER'!AH28+'2016 CER'!AH28+'2017 CER'!AH28+'2018 CER'!AH28+'2019 CER'!AH28+'2020 CER'!AH28+'2021 CER'!AH28</f>
        <v>0</v>
      </c>
      <c r="AI28" s="58">
        <f>'2007 CER'!AI28+'2008 CER'!AI28+'2009 CER'!AI28+'2010 CER'!AI28+'2011 CER'!AI28+'2012 CER'!AI28+'2013 CER'!AI28+'2014 CER'!AI28+'2015 CER'!AI28+'2016 CER'!AI28+'2017 CER'!AI28+'2018 CER'!AI28+'2019 CER'!AI28+'2020 CER'!AI28+'2021 CER'!AI28</f>
        <v>0</v>
      </c>
      <c r="AJ28" s="58">
        <f>'2007 CER'!AJ28+'2008 CER'!AJ28+'2009 CER'!AJ28+'2010 CER'!AJ28+'2011 CER'!AJ28+'2012 CER'!AJ28+'2013 CER'!AJ28+'2014 CER'!AJ28+'2015 CER'!AJ28+'2016 CER'!AJ28+'2017 CER'!AJ28+'2018 CER'!AJ28+'2019 CER'!AJ28+'2020 CER'!AJ28+'2021 CER'!AJ28</f>
        <v>0</v>
      </c>
      <c r="AK28" s="58">
        <f>'2007 CER'!AK28+'2008 CER'!AK28+'2009 CER'!AK28+'2010 CER'!AK28+'2011 CER'!AK28+'2012 CER'!AK28+'2013 CER'!AK28+'2014 CER'!AK28+'2015 CER'!AK28+'2016 CER'!AK28+'2017 CER'!AK28+'2018 CER'!AK28+'2019 CER'!AK28+'2020 CER'!AK28+'2021 CER'!AK28</f>
        <v>418500</v>
      </c>
      <c r="AL28" s="58">
        <f>'2007 CER'!AL28+'2008 CER'!AL28+'2009 CER'!AL28+'2010 CER'!AL28+'2011 CER'!AL28+'2012 CER'!AL28+'2013 CER'!AL28+'2014 CER'!AL28+'2015 CER'!AL28+'2016 CER'!AL28+'2017 CER'!AL28+'2018 CER'!AL28+'2019 CER'!AL28+'2020 CER'!AL28+'2021 CER'!AL28</f>
        <v>0</v>
      </c>
      <c r="AM28" s="58">
        <f>'2007 CER'!AM28+'2008 CER'!AM28+'2009 CER'!AM28+'2010 CER'!AM28+'2011 CER'!AM28+'2012 CER'!AM28+'2013 CER'!AM28+'2014 CER'!AM28+'2015 CER'!AM28+'2016 CER'!AM28+'2017 CER'!AM28+'2018 CER'!AM28+'2019 CER'!AM28+'2020 CER'!AM28+'2021 CER'!AM28</f>
        <v>0</v>
      </c>
      <c r="AN28" s="58">
        <f>'2007 CER'!AN28+'2008 CER'!AN28+'2009 CER'!AN28+'2010 CER'!AN28+'2011 CER'!AN28+'2012 CER'!AN28+'2013 CER'!AN28+'2014 CER'!AN28+'2015 CER'!AN28+'2016 CER'!AN28+'2017 CER'!AN28+'2018 CER'!AN28+'2019 CER'!AN28+'2020 CER'!AN28+'2021 CER'!AN28</f>
        <v>0</v>
      </c>
      <c r="AO28" s="61">
        <f>'2007 CER'!AO28+'2008 CER'!AO28+'2009 CER'!AO28+'2010 CER'!AO28+'2011 CER'!AO28+'2012 CER'!AO28+'2013 CER'!AO28+'2014 CER'!AO28+'2015 CER'!AO28+'2016 CER'!AO28+'2017 CER'!AO28+'2018 CER'!AO28+'2019 CER'!AO28+'2020 CER'!AO28+'2021 CER'!AO28</f>
        <v>0</v>
      </c>
    </row>
    <row r="29" spans="1:41" ht="14.25" x14ac:dyDescent="0.15">
      <c r="A29" s="63" t="s">
        <v>24</v>
      </c>
      <c r="B29" s="57">
        <f t="shared" si="1"/>
        <v>4878036</v>
      </c>
      <c r="C29" s="58">
        <f>'2007 CER'!C29+'2008 CER'!C29+'2009 CER'!C29+'2010 CER'!C29+'2011 CER'!C29+'2012 CER'!C29+'2013 CER'!C29+'2014 CER'!C29+'2015 CER'!C29+'2016 CER'!C29+'2017 CER'!C29+'2018 CER'!C29</f>
        <v>0</v>
      </c>
      <c r="D29" s="58">
        <f>'2007 CER'!D29+'2008 CER'!D29+'2009 CER'!D29+'2010 CER'!D29+'2011 CER'!D29+'2012 CER'!D29+'2013 CER'!D29+'2014 CER'!D29+'2015 CER'!D29+'2016 CER'!D29+'2017 CER'!D29+'2018 CER'!D29+'2019 CER'!D29+'2020 CER'!D29+'2021 CER'!D29</f>
        <v>183847</v>
      </c>
      <c r="E29" s="58">
        <f>'2007 CER'!E29+'2008 CER'!E29+'2009 CER'!E29+'2010 CER'!E29+'2011 CER'!E29+'2012 CER'!E29+'2013 CER'!E29+'2014 CER'!E29+'2015 CER'!E29+'2016 CER'!E29+'2017 CER'!E29+'2018 CER'!E29+'2019 CER'!E29+'2020 CER'!E29+'2021 CER'!E29</f>
        <v>98122</v>
      </c>
      <c r="F29" s="58">
        <f>'2007 CER'!F29+'2008 CER'!F29+'2009 CER'!F29+'2010 CER'!F29+'2011 CER'!F29+'2012 CER'!F29+'2013 CER'!F29+'2014 CER'!F29+'2015 CER'!F29+'2016 CER'!F29+'2017 CER'!F29+'2018 CER'!F29+'2019 CER'!F29+'2020 CER'!F29+'2021 CER'!F29</f>
        <v>7035</v>
      </c>
      <c r="G29" s="58">
        <f>'2007 CER'!G29+'2008 CER'!G29+'2009 CER'!G29+'2010 CER'!G29+'2011 CER'!G29+'2012 CER'!G29+'2013 CER'!G29+'2014 CER'!G29+'2015 CER'!G29+'2016 CER'!G29+'2017 CER'!G29+'2018 CER'!G29+'2019 CER'!G29+'2020 CER'!G29+'2021 CER'!G29</f>
        <v>18842</v>
      </c>
      <c r="H29" s="58">
        <f>'2007 CER'!H29+'2008 CER'!H29+'2009 CER'!H29+'2010 CER'!H29+'2011 CER'!H29+'2012 CER'!H29+'2013 CER'!H29+'2014 CER'!H29+'2015 CER'!H29+'2016 CER'!H29+'2017 CER'!H29+'2018 CER'!H29+'2019 CER'!H29+'2020 CER'!H29+'2021 CER'!H29</f>
        <v>0</v>
      </c>
      <c r="I29" s="58">
        <f>'2007 CER'!I29+'2008 CER'!I29+'2009 CER'!I29+'2010 CER'!I29+'2011 CER'!I29+'2012 CER'!I29+'2013 CER'!I29+'2014 CER'!I29+'2015 CER'!I29+'2016 CER'!I29+'2017 CER'!I29+'2018 CER'!I29+'2019 CER'!I29+'2020 CER'!I29+'2021 CER'!I29</f>
        <v>192800</v>
      </c>
      <c r="J29" s="58">
        <f>'2007 CER'!J29+'2008 CER'!J29+'2009 CER'!J29+'2010 CER'!J29+'2011 CER'!J29+'2012 CER'!J29+'2013 CER'!J29+'2014 CER'!J29+'2015 CER'!J29+'2016 CER'!J29+'2017 CER'!J29+'2018 CER'!J29+'2019 CER'!J29+'2020 CER'!J29+'2021 CER'!J29</f>
        <v>90456</v>
      </c>
      <c r="K29" s="58">
        <f>'2007 CER'!K29+'2008 CER'!K29+'2009 CER'!K29+'2010 CER'!K29+'2011 CER'!K29+'2012 CER'!K29+'2013 CER'!K29+'2014 CER'!K29+'2015 CER'!K29+'2016 CER'!K29+'2017 CER'!K29+'2018 CER'!K29+'2019 CER'!K29+'2020 CER'!K29+'2021 CER'!K29</f>
        <v>0</v>
      </c>
      <c r="L29" s="58">
        <f>'2007 CER'!L29+'2008 CER'!L29+'2009 CER'!L29+'2010 CER'!L29+'2011 CER'!L29+'2012 CER'!L29+'2013 CER'!L29+'2014 CER'!L29+'2015 CER'!L29+'2016 CER'!L29+'2017 CER'!L29+'2018 CER'!L29+'2019 CER'!L29+'2020 CER'!L29+'2021 CER'!L29</f>
        <v>1</v>
      </c>
      <c r="M29" s="58">
        <f>'2007 CER'!M29+'2008 CER'!M29+'2009 CER'!M29+'2010 CER'!M29+'2011 CER'!M29+'2012 CER'!M29+'2013 CER'!M29+'2014 CER'!M29+'2015 CER'!M29+'2016 CER'!M29+'2017 CER'!M29+'2018 CER'!M29+'2019 CER'!M29+'2020 CER'!M29+'2021 CER'!M29</f>
        <v>3835253</v>
      </c>
      <c r="N29" s="58">
        <f>'2007 CER'!N29+'2008 CER'!N29+'2009 CER'!N29+'2010 CER'!N29+'2011 CER'!N29+'2012 CER'!N29+'2013 CER'!N29+'2014 CER'!N29+'2015 CER'!N29+'2016 CER'!N29+'2017 CER'!N29+'2018 CER'!N29+'2019 CER'!N29+'2020 CER'!N29+'2021 CER'!N29</f>
        <v>0</v>
      </c>
      <c r="O29" s="58">
        <f>'2007 CER'!O29+'2008 CER'!O29+'2009 CER'!O29+'2010 CER'!O29+'2011 CER'!O29+'2012 CER'!O29+'2013 CER'!O29+'2014 CER'!O29+'2015 CER'!O29+'2016 CER'!O29+'2017 CER'!O29+'2018 CER'!O29+'2019 CER'!O29+'2020 CER'!O29+'2021 CER'!O29</f>
        <v>0</v>
      </c>
      <c r="P29" s="58">
        <f>'2007 CER'!P29+'2008 CER'!P29+'2009 CER'!P29+'2010 CER'!P29+'2011 CER'!P29+'2012 CER'!P29+'2013 CER'!P29+'2014 CER'!P29+'2015 CER'!P29+'2016 CER'!P29+'2017 CER'!P29+'2018 CER'!P29+'2019 CER'!P29+'2020 CER'!P29+'2021 CER'!P29</f>
        <v>0</v>
      </c>
      <c r="Q29" s="58">
        <f>'2007 CER'!Q29+'2008 CER'!Q29+'2009 CER'!Q29+'2010 CER'!Q29+'2011 CER'!Q29+'2012 CER'!Q29+'2013 CER'!Q29+'2014 CER'!Q29+'2015 CER'!Q29+'2016 CER'!Q29+'2017 CER'!Q29+'2018 CER'!Q29+'2019 CER'!Q29+'2020 CER'!Q29+'2021 CER'!Q29</f>
        <v>0</v>
      </c>
      <c r="R29" s="58">
        <f>'2007 CER'!R29+'2008 CER'!R29+'2009 CER'!R29+'2010 CER'!R29+'2011 CER'!R29+'2012 CER'!R29+'2013 CER'!R29+'2014 CER'!R29+'2015 CER'!R29+'2016 CER'!R29+'2017 CER'!R29+'2018 CER'!R29+'2019 CER'!R29+'2020 CER'!R29+'2021 CER'!R29</f>
        <v>0</v>
      </c>
      <c r="S29" s="58">
        <f>'2007 CER'!S29+'2008 CER'!S29+'2009 CER'!S29+'2010 CER'!S29+'2011 CER'!S29+'2012 CER'!S29+'2013 CER'!S29+'2014 CER'!S29+'2015 CER'!S29+'2016 CER'!S29+'2017 CER'!S29+'2018 CER'!S29+'2019 CER'!S29+'2020 CER'!S29+'2021 CER'!S29</f>
        <v>14033</v>
      </c>
      <c r="T29" s="58">
        <f>'2007 CER'!T29+'2008 CER'!T29+'2009 CER'!T29+'2010 CER'!T29+'2011 CER'!T29+'2012 CER'!T29+'2013 CER'!T29+'2014 CER'!T29+'2015 CER'!T29+'2016 CER'!T29+'2017 CER'!T29+'2018 CER'!T29+'2019 CER'!T29+'2020 CER'!T29+'2021 CER'!T29</f>
        <v>0</v>
      </c>
      <c r="U29" s="58">
        <f>'2007 CER'!U29+'2008 CER'!U29+'2009 CER'!U29+'2010 CER'!U29+'2011 CER'!U29+'2012 CER'!U29+'2013 CER'!U29+'2014 CER'!U29+'2015 CER'!U29+'2016 CER'!U29+'2017 CER'!U29+'2018 CER'!U29+'2019 CER'!U29+'2020 CER'!U29+'2021 CER'!U29</f>
        <v>266902</v>
      </c>
      <c r="V29" s="58">
        <f>'2007 CER'!V29+'2008 CER'!V29+'2009 CER'!V29+'2010 CER'!V29+'2011 CER'!V29+'2012 CER'!V29+'2013 CER'!V29+'2014 CER'!V29+'2015 CER'!V29+'2016 CER'!V29+'2017 CER'!V29+'2018 CER'!V29+'2019 CER'!V29+'2020 CER'!V29+'2021 CER'!V29</f>
        <v>0</v>
      </c>
      <c r="W29" s="58">
        <f>'2007 CER'!W29+'2008 CER'!W29+'2009 CER'!W29+'2010 CER'!W29+'2011 CER'!W29+'2012 CER'!W29+'2013 CER'!W29+'2014 CER'!W29+'2015 CER'!W29+'2016 CER'!W29+'2017 CER'!W29+'2018 CER'!W29+'2019 CER'!W29+'2020 CER'!W29+'2021 CER'!W29</f>
        <v>0</v>
      </c>
      <c r="X29" s="58">
        <f>'2007 CER'!X29+'2008 CER'!X29+'2009 CER'!X29+'2010 CER'!X29+'2011 CER'!X29+'2012 CER'!X29+'2013 CER'!X29+'2014 CER'!X29+'2015 CER'!X29+'2016 CER'!X29+'2017 CER'!X29+'2018 CER'!X29+'2019 CER'!X29+'2020 CER'!X29+'2021 CER'!X29</f>
        <v>0</v>
      </c>
      <c r="Y29" s="58">
        <f>'2007 CER'!Y29+'2008 CER'!Y29+'2009 CER'!Y29+'2010 CER'!Y29+'2011 CER'!Y29+'2012 CER'!Y29+'2013 CER'!Y29+'2014 CER'!Y29+'2015 CER'!Y29+'2016 CER'!Y29+'2017 CER'!Y29+'2018 CER'!Y29+'2019 CER'!Y29+'2020 CER'!Y29+'2021 CER'!Y29</f>
        <v>0</v>
      </c>
      <c r="Z29" s="58">
        <f>'2007 CER'!Z29+'2008 CER'!Z29+'2009 CER'!Z29+'2010 CER'!Z29+'2011 CER'!Z29+'2012 CER'!Z29+'2013 CER'!Z29+'2014 CER'!Z29+'2015 CER'!Z29+'2016 CER'!Z29+'2017 CER'!Z29+'2018 CER'!Z29+'2019 CER'!Z29+'2020 CER'!Z29+'2021 CER'!Z29</f>
        <v>155208</v>
      </c>
      <c r="AA29" s="58">
        <f>'2007 CER'!AA29+'2008 CER'!AA29+'2009 CER'!AA29+'2010 CER'!AA29+'2011 CER'!AA29+'2012 CER'!AA29+'2013 CER'!AA29+'2014 CER'!AA29+'2015 CER'!AA29+'2016 CER'!AA29+'2017 CER'!AA29+'2018 CER'!AA29+'2019 CER'!AA29+'2020 CER'!AA29+'2021 CER'!AA29</f>
        <v>10366</v>
      </c>
      <c r="AB29" s="70">
        <f>'2007 CER'!AB29+'2008 CER'!AB29+'2009 CER'!AB29+'2010 CER'!AB29+'2011 CER'!AB29+'2012 CER'!AB29+'2013 CER'!AB29+'2014 CER'!AB29+'2015 CER'!AB29+'2016 CER'!AB29+'2017 CER'!AB29+'2018 CER'!AB29+'2019 CER'!AB29+'2020 CER'!AB29+'2021 CER'!AB29</f>
        <v>0</v>
      </c>
      <c r="AC29" s="58">
        <f>'2007 CER'!AC29+'2008 CER'!AC29+'2009 CER'!AC29+'2010 CER'!AC29+'2011 CER'!AC29+'2012 CER'!AC29+'2013 CER'!AC29+'2014 CER'!AC29+'2015 CER'!AC29+'2016 CER'!AC29+'2017 CER'!AC29+'2018 CER'!AC29+'2019 CER'!AC29+'2020 CER'!AC29+'2021 CER'!AC29</f>
        <v>0</v>
      </c>
      <c r="AD29" s="58">
        <f>'2007 CER'!AD29+'2008 CER'!AD29+'2009 CER'!AD29+'2010 CER'!AD29+'2011 CER'!AD29+'2012 CER'!AD29+'2013 CER'!AD29+'2014 CER'!AD29+'2015 CER'!AD29+'2016 CER'!AD29+'2017 CER'!AD29+'2018 CER'!AD29+'2019 CER'!AD29+'2020 CER'!AD29+'2021 CER'!AD29</f>
        <v>0</v>
      </c>
      <c r="AE29" s="58">
        <f>'2007 CER'!AE29+'2008 CER'!AE29+'2009 CER'!AE29+'2010 CER'!AE29+'2011 CER'!AE29+'2012 CER'!AE29+'2013 CER'!AE29+'2014 CER'!AE29+'2015 CER'!AE29+'2016 CER'!AE29+'2017 CER'!AE29+'2018 CER'!AE29+'2019 CER'!AE29+'2020 CER'!AE29+'2021 CER'!AE29</f>
        <v>0</v>
      </c>
      <c r="AF29" s="58">
        <f>'2007 CER'!AF29+'2008 CER'!AF29+'2009 CER'!AF29+'2010 CER'!AF29+'2011 CER'!AF29+'2012 CER'!AF29+'2013 CER'!AF29+'2014 CER'!AF29+'2015 CER'!AF29+'2016 CER'!AF29+'2017 CER'!AF29+'2018 CER'!AF29+'2019 CER'!AF29+'2020 CER'!AF29+'2021 CER'!AF29</f>
        <v>0</v>
      </c>
      <c r="AG29" s="58">
        <f>'2007 CER'!AG29+'2008 CER'!AG29+'2009 CER'!AG29+'2010 CER'!AG29+'2011 CER'!AG29+'2012 CER'!AG29+'2013 CER'!AG29+'2014 CER'!AG29+'2015 CER'!AG29+'2016 CER'!AG29+'2017 CER'!AG29+'2018 CER'!AG29+'2019 CER'!AG29+'2020 CER'!AG29+'2021 CER'!AG29</f>
        <v>0</v>
      </c>
      <c r="AH29" s="58">
        <f>'2007 CER'!AH29+'2008 CER'!AH29+'2009 CER'!AH29+'2010 CER'!AH29+'2011 CER'!AH29+'2012 CER'!AH29+'2013 CER'!AH29+'2014 CER'!AH29+'2015 CER'!AH29+'2016 CER'!AH29+'2017 CER'!AH29+'2018 CER'!AH29+'2019 CER'!AH29+'2020 CER'!AH29+'2021 CER'!AH29</f>
        <v>0</v>
      </c>
      <c r="AI29" s="58">
        <f>'2007 CER'!AI29+'2008 CER'!AI29+'2009 CER'!AI29+'2010 CER'!AI29+'2011 CER'!AI29+'2012 CER'!AI29+'2013 CER'!AI29+'2014 CER'!AI29+'2015 CER'!AI29+'2016 CER'!AI29+'2017 CER'!AI29+'2018 CER'!AI29+'2019 CER'!AI29+'2020 CER'!AI29+'2021 CER'!AI29</f>
        <v>0</v>
      </c>
      <c r="AJ29" s="58">
        <f>'2007 CER'!AJ29+'2008 CER'!AJ29+'2009 CER'!AJ29+'2010 CER'!AJ29+'2011 CER'!AJ29+'2012 CER'!AJ29+'2013 CER'!AJ29+'2014 CER'!AJ29+'2015 CER'!AJ29+'2016 CER'!AJ29+'2017 CER'!AJ29+'2018 CER'!AJ29+'2019 CER'!AJ29+'2020 CER'!AJ29+'2021 CER'!AJ29</f>
        <v>0</v>
      </c>
      <c r="AK29" s="58">
        <f>'2007 CER'!AK29+'2008 CER'!AK29+'2009 CER'!AK29+'2010 CER'!AK29+'2011 CER'!AK29+'2012 CER'!AK29+'2013 CER'!AK29+'2014 CER'!AK29+'2015 CER'!AK29+'2016 CER'!AK29+'2017 CER'!AK29+'2018 CER'!AK29+'2019 CER'!AK29+'2020 CER'!AK29+'2021 CER'!AK29</f>
        <v>0</v>
      </c>
      <c r="AL29" s="58">
        <f>'2007 CER'!AL29+'2008 CER'!AL29+'2009 CER'!AL29+'2010 CER'!AL29+'2011 CER'!AL29+'2012 CER'!AL29+'2013 CER'!AL29+'2014 CER'!AL29+'2015 CER'!AL29+'2016 CER'!AL29+'2017 CER'!AL29+'2018 CER'!AL29+'2019 CER'!AL29+'2020 CER'!AL29+'2021 CER'!AL29</f>
        <v>0</v>
      </c>
      <c r="AM29" s="58">
        <f>'2007 CER'!AM29+'2008 CER'!AM29+'2009 CER'!AM29+'2010 CER'!AM29+'2011 CER'!AM29+'2012 CER'!AM29+'2013 CER'!AM29+'2014 CER'!AM29+'2015 CER'!AM29+'2016 CER'!AM29+'2017 CER'!AM29+'2018 CER'!AM29+'2019 CER'!AM29+'2020 CER'!AM29+'2021 CER'!AM29</f>
        <v>0</v>
      </c>
      <c r="AN29" s="58">
        <f>'2007 CER'!AN29+'2008 CER'!AN29+'2009 CER'!AN29+'2010 CER'!AN29+'2011 CER'!AN29+'2012 CER'!AN29+'2013 CER'!AN29+'2014 CER'!AN29+'2015 CER'!AN29+'2016 CER'!AN29+'2017 CER'!AN29+'2018 CER'!AN29+'2019 CER'!AN29+'2020 CER'!AN29+'2021 CER'!AN29</f>
        <v>0</v>
      </c>
      <c r="AO29" s="61">
        <f>'2007 CER'!AO29+'2008 CER'!AO29+'2009 CER'!AO29+'2010 CER'!AO29+'2011 CER'!AO29+'2012 CER'!AO29+'2013 CER'!AO29+'2014 CER'!AO29+'2015 CER'!AO29+'2016 CER'!AO29+'2017 CER'!AO29+'2018 CER'!AO29+'2019 CER'!AO29+'2020 CER'!AO29+'2021 CER'!AO29</f>
        <v>5171</v>
      </c>
    </row>
    <row r="30" spans="1:41" ht="14.25" x14ac:dyDescent="0.15">
      <c r="A30" s="63" t="s">
        <v>28</v>
      </c>
      <c r="B30" s="57">
        <f t="shared" si="1"/>
        <v>2031511</v>
      </c>
      <c r="C30" s="58">
        <f>'2007 CER'!C30+'2008 CER'!C30+'2009 CER'!C30+'2010 CER'!C30+'2011 CER'!C30+'2012 CER'!C30+'2013 CER'!C30+'2014 CER'!C30+'2015 CER'!C30+'2016 CER'!C30+'2017 CER'!C30+'2018 CER'!C30</f>
        <v>0</v>
      </c>
      <c r="D30" s="58">
        <f>'2007 CER'!D30+'2008 CER'!D30+'2009 CER'!D30+'2010 CER'!D30+'2011 CER'!D30+'2012 CER'!D30+'2013 CER'!D30+'2014 CER'!D30+'2015 CER'!D30+'2016 CER'!D30+'2017 CER'!D30+'2018 CER'!D30+'2019 CER'!D30+'2020 CER'!D30+'2021 CER'!D30</f>
        <v>91069</v>
      </c>
      <c r="E30" s="58">
        <f>'2007 CER'!E30+'2008 CER'!E30+'2009 CER'!E30+'2010 CER'!E30+'2011 CER'!E30+'2012 CER'!E30+'2013 CER'!E30+'2014 CER'!E30+'2015 CER'!E30+'2016 CER'!E30+'2017 CER'!E30+'2018 CER'!E30+'2019 CER'!E30+'2020 CER'!E30+'2021 CER'!E30</f>
        <v>0</v>
      </c>
      <c r="F30" s="58">
        <f>'2007 CER'!F30+'2008 CER'!F30+'2009 CER'!F30+'2010 CER'!F30+'2011 CER'!F30+'2012 CER'!F30+'2013 CER'!F30+'2014 CER'!F30+'2015 CER'!F30+'2016 CER'!F30+'2017 CER'!F30+'2018 CER'!F30+'2019 CER'!F30+'2020 CER'!F30+'2021 CER'!F30</f>
        <v>0</v>
      </c>
      <c r="G30" s="58">
        <f>'2007 CER'!G30+'2008 CER'!G30+'2009 CER'!G30+'2010 CER'!G30+'2011 CER'!G30+'2012 CER'!G30+'2013 CER'!G30+'2014 CER'!G30+'2015 CER'!G30+'2016 CER'!G30+'2017 CER'!G30+'2018 CER'!G30+'2019 CER'!G30+'2020 CER'!G30+'2021 CER'!G30</f>
        <v>0</v>
      </c>
      <c r="H30" s="58">
        <f>'2007 CER'!H30+'2008 CER'!H30+'2009 CER'!H30+'2010 CER'!H30+'2011 CER'!H30+'2012 CER'!H30+'2013 CER'!H30+'2014 CER'!H30+'2015 CER'!H30+'2016 CER'!H30+'2017 CER'!H30+'2018 CER'!H30+'2019 CER'!H30+'2020 CER'!H30+'2021 CER'!H30</f>
        <v>0</v>
      </c>
      <c r="I30" s="58">
        <f>'2007 CER'!I30+'2008 CER'!I30+'2009 CER'!I30+'2010 CER'!I30+'2011 CER'!I30+'2012 CER'!I30+'2013 CER'!I30+'2014 CER'!I30+'2015 CER'!I30+'2016 CER'!I30+'2017 CER'!I30+'2018 CER'!I30+'2019 CER'!I30+'2020 CER'!I30+'2021 CER'!I30</f>
        <v>111734</v>
      </c>
      <c r="J30" s="58">
        <f>'2007 CER'!J30+'2008 CER'!J30+'2009 CER'!J30+'2010 CER'!J30+'2011 CER'!J30+'2012 CER'!J30+'2013 CER'!J30+'2014 CER'!J30+'2015 CER'!J30+'2016 CER'!J30+'2017 CER'!J30+'2018 CER'!J30+'2019 CER'!J30+'2020 CER'!J30+'2021 CER'!J30</f>
        <v>726998</v>
      </c>
      <c r="K30" s="58">
        <f>'2007 CER'!K30+'2008 CER'!K30+'2009 CER'!K30+'2010 CER'!K30+'2011 CER'!K30+'2012 CER'!K30+'2013 CER'!K30+'2014 CER'!K30+'2015 CER'!K30+'2016 CER'!K30+'2017 CER'!K30+'2018 CER'!K30+'2019 CER'!K30+'2020 CER'!K30+'2021 CER'!K30</f>
        <v>0</v>
      </c>
      <c r="L30" s="58">
        <f>'2007 CER'!L30+'2008 CER'!L30+'2009 CER'!L30+'2010 CER'!L30+'2011 CER'!L30+'2012 CER'!L30+'2013 CER'!L30+'2014 CER'!L30+'2015 CER'!L30+'2016 CER'!L30+'2017 CER'!L30+'2018 CER'!L30+'2019 CER'!L30+'2020 CER'!L30+'2021 CER'!L30</f>
        <v>0</v>
      </c>
      <c r="M30" s="58">
        <f>'2007 CER'!M30+'2008 CER'!M30+'2009 CER'!M30+'2010 CER'!M30+'2011 CER'!M30+'2012 CER'!M30+'2013 CER'!M30+'2014 CER'!M30+'2015 CER'!M30+'2016 CER'!M30+'2017 CER'!M30+'2018 CER'!M30+'2019 CER'!M30+'2020 CER'!M30+'2021 CER'!M30</f>
        <v>2758</v>
      </c>
      <c r="N30" s="58">
        <f>'2007 CER'!N30+'2008 CER'!N30+'2009 CER'!N30+'2010 CER'!N30+'2011 CER'!N30+'2012 CER'!N30+'2013 CER'!N30+'2014 CER'!N30+'2015 CER'!N30+'2016 CER'!N30+'2017 CER'!N30+'2018 CER'!N30+'2019 CER'!N30+'2020 CER'!N30+'2021 CER'!N30</f>
        <v>0</v>
      </c>
      <c r="O30" s="58">
        <f>'2007 CER'!O30+'2008 CER'!O30+'2009 CER'!O30+'2010 CER'!O30+'2011 CER'!O30+'2012 CER'!O30+'2013 CER'!O30+'2014 CER'!O30+'2015 CER'!O30+'2016 CER'!O30+'2017 CER'!O30+'2018 CER'!O30+'2019 CER'!O30+'2020 CER'!O30+'2021 CER'!O30</f>
        <v>82896</v>
      </c>
      <c r="P30" s="58">
        <f>'2007 CER'!P30+'2008 CER'!P30+'2009 CER'!P30+'2010 CER'!P30+'2011 CER'!P30+'2012 CER'!P30+'2013 CER'!P30+'2014 CER'!P30+'2015 CER'!P30+'2016 CER'!P30+'2017 CER'!P30+'2018 CER'!P30+'2019 CER'!P30+'2020 CER'!P30+'2021 CER'!P30</f>
        <v>0</v>
      </c>
      <c r="Q30" s="58">
        <f>'2007 CER'!Q30+'2008 CER'!Q30+'2009 CER'!Q30+'2010 CER'!Q30+'2011 CER'!Q30+'2012 CER'!Q30+'2013 CER'!Q30+'2014 CER'!Q30+'2015 CER'!Q30+'2016 CER'!Q30+'2017 CER'!Q30+'2018 CER'!Q30+'2019 CER'!Q30+'2020 CER'!Q30+'2021 CER'!Q30</f>
        <v>0</v>
      </c>
      <c r="R30" s="58">
        <f>'2007 CER'!R30+'2008 CER'!R30+'2009 CER'!R30+'2010 CER'!R30+'2011 CER'!R30+'2012 CER'!R30+'2013 CER'!R30+'2014 CER'!R30+'2015 CER'!R30+'2016 CER'!R30+'2017 CER'!R30+'2018 CER'!R30+'2019 CER'!R30+'2020 CER'!R30+'2021 CER'!R30</f>
        <v>0</v>
      </c>
      <c r="S30" s="58">
        <f>'2007 CER'!S30+'2008 CER'!S30+'2009 CER'!S30+'2010 CER'!S30+'2011 CER'!S30+'2012 CER'!S30+'2013 CER'!S30+'2014 CER'!S30+'2015 CER'!S30+'2016 CER'!S30+'2017 CER'!S30+'2018 CER'!S30+'2019 CER'!S30+'2020 CER'!S30+'2021 CER'!S30</f>
        <v>936636</v>
      </c>
      <c r="T30" s="58">
        <f>'2007 CER'!T30+'2008 CER'!T30+'2009 CER'!T30+'2010 CER'!T30+'2011 CER'!T30+'2012 CER'!T30+'2013 CER'!T30+'2014 CER'!T30+'2015 CER'!T30+'2016 CER'!T30+'2017 CER'!T30+'2018 CER'!T30+'2019 CER'!T30+'2020 CER'!T30+'2021 CER'!T30</f>
        <v>0</v>
      </c>
      <c r="U30" s="58">
        <f>'2007 CER'!U30+'2008 CER'!U30+'2009 CER'!U30+'2010 CER'!U30+'2011 CER'!U30+'2012 CER'!U30+'2013 CER'!U30+'2014 CER'!U30+'2015 CER'!U30+'2016 CER'!U30+'2017 CER'!U30+'2018 CER'!U30+'2019 CER'!U30+'2020 CER'!U30+'2021 CER'!U30</f>
        <v>0</v>
      </c>
      <c r="V30" s="58">
        <f>'2007 CER'!V30+'2008 CER'!V30+'2009 CER'!V30+'2010 CER'!V30+'2011 CER'!V30+'2012 CER'!V30+'2013 CER'!V30+'2014 CER'!V30+'2015 CER'!V30+'2016 CER'!V30+'2017 CER'!V30+'2018 CER'!V30+'2019 CER'!V30+'2020 CER'!V30+'2021 CER'!V30</f>
        <v>0</v>
      </c>
      <c r="W30" s="58">
        <f>'2007 CER'!W30+'2008 CER'!W30+'2009 CER'!W30+'2010 CER'!W30+'2011 CER'!W30+'2012 CER'!W30+'2013 CER'!W30+'2014 CER'!W30+'2015 CER'!W30+'2016 CER'!W30+'2017 CER'!W30+'2018 CER'!W30+'2019 CER'!W30+'2020 CER'!W30+'2021 CER'!W30</f>
        <v>0</v>
      </c>
      <c r="X30" s="58">
        <f>'2007 CER'!X30+'2008 CER'!X30+'2009 CER'!X30+'2010 CER'!X30+'2011 CER'!X30+'2012 CER'!X30+'2013 CER'!X30+'2014 CER'!X30+'2015 CER'!X30+'2016 CER'!X30+'2017 CER'!X30+'2018 CER'!X30+'2019 CER'!X30+'2020 CER'!X30+'2021 CER'!X30</f>
        <v>0</v>
      </c>
      <c r="Y30" s="58">
        <f>'2007 CER'!Y30+'2008 CER'!Y30+'2009 CER'!Y30+'2010 CER'!Y30+'2011 CER'!Y30+'2012 CER'!Y30+'2013 CER'!Y30+'2014 CER'!Y30+'2015 CER'!Y30+'2016 CER'!Y30+'2017 CER'!Y30+'2018 CER'!Y30+'2019 CER'!Y30+'2020 CER'!Y30+'2021 CER'!Y30</f>
        <v>3650</v>
      </c>
      <c r="Z30" s="58">
        <f>'2007 CER'!Z30+'2008 CER'!Z30+'2009 CER'!Z30+'2010 CER'!Z30+'2011 CER'!Z30+'2012 CER'!Z30+'2013 CER'!Z30+'2014 CER'!Z30+'2015 CER'!Z30+'2016 CER'!Z30+'2017 CER'!Z30+'2018 CER'!Z30+'2019 CER'!Z30+'2020 CER'!Z30+'2021 CER'!Z30</f>
        <v>0</v>
      </c>
      <c r="AA30" s="58">
        <f>'2007 CER'!AA30+'2008 CER'!AA30+'2009 CER'!AA30+'2010 CER'!AA30+'2011 CER'!AA30+'2012 CER'!AA30+'2013 CER'!AA30+'2014 CER'!AA30+'2015 CER'!AA30+'2016 CER'!AA30+'2017 CER'!AA30+'2018 CER'!AA30+'2019 CER'!AA30+'2020 CER'!AA30+'2021 CER'!AA30</f>
        <v>0</v>
      </c>
      <c r="AB30" s="58">
        <f>'2007 CER'!AB30+'2008 CER'!AB30+'2009 CER'!AB30+'2010 CER'!AB30+'2011 CER'!AB30+'2012 CER'!AB30+'2013 CER'!AB30+'2014 CER'!AB30+'2015 CER'!AB30+'2016 CER'!AB30+'2017 CER'!AB30+'2018 CER'!AB30+'2019 CER'!AB30+'2020 CER'!AB30+'2021 CER'!AB30</f>
        <v>29770</v>
      </c>
      <c r="AC30" s="70">
        <f>'2007 CER'!AC30+'2008 CER'!AC30+'2009 CER'!AC30+'2010 CER'!AC30+'2011 CER'!AC30+'2012 CER'!AC30+'2013 CER'!AC30+'2014 CER'!AC30+'2015 CER'!AC30+'2016 CER'!AC30+'2017 CER'!AC30+'2018 CER'!AC30+'2019 CER'!AC30+'2020 CER'!AC30+'2021 CER'!AC30</f>
        <v>0</v>
      </c>
      <c r="AD30" s="58">
        <f>'2007 CER'!AD30+'2008 CER'!AD30+'2009 CER'!AD30+'2010 CER'!AD30+'2011 CER'!AD30+'2012 CER'!AD30+'2013 CER'!AD30+'2014 CER'!AD30+'2015 CER'!AD30+'2016 CER'!AD30+'2017 CER'!AD30+'2018 CER'!AD30+'2019 CER'!AD30+'2020 CER'!AD30+'2021 CER'!AD30</f>
        <v>0</v>
      </c>
      <c r="AE30" s="58">
        <f>'2007 CER'!AE30+'2008 CER'!AE30+'2009 CER'!AE30+'2010 CER'!AE30+'2011 CER'!AE30+'2012 CER'!AE30+'2013 CER'!AE30+'2014 CER'!AE30+'2015 CER'!AE30+'2016 CER'!AE30+'2017 CER'!AE30+'2018 CER'!AE30+'2019 CER'!AE30+'2020 CER'!AE30+'2021 CER'!AE30</f>
        <v>0</v>
      </c>
      <c r="AF30" s="58">
        <f>'2007 CER'!AF30+'2008 CER'!AF30+'2009 CER'!AF30+'2010 CER'!AF30+'2011 CER'!AF30+'2012 CER'!AF30+'2013 CER'!AF30+'2014 CER'!AF30+'2015 CER'!AF30+'2016 CER'!AF30+'2017 CER'!AF30+'2018 CER'!AF30+'2019 CER'!AF30+'2020 CER'!AF30+'2021 CER'!AF30</f>
        <v>0</v>
      </c>
      <c r="AG30" s="58">
        <f>'2007 CER'!AG30+'2008 CER'!AG30+'2009 CER'!AG30+'2010 CER'!AG30+'2011 CER'!AG30+'2012 CER'!AG30+'2013 CER'!AG30+'2014 CER'!AG30+'2015 CER'!AG30+'2016 CER'!AG30+'2017 CER'!AG30+'2018 CER'!AG30+'2019 CER'!AG30+'2020 CER'!AG30+'2021 CER'!AG30</f>
        <v>0</v>
      </c>
      <c r="AH30" s="58">
        <f>'2007 CER'!AH30+'2008 CER'!AH30+'2009 CER'!AH30+'2010 CER'!AH30+'2011 CER'!AH30+'2012 CER'!AH30+'2013 CER'!AH30+'2014 CER'!AH30+'2015 CER'!AH30+'2016 CER'!AH30+'2017 CER'!AH30+'2018 CER'!AH30+'2019 CER'!AH30+'2020 CER'!AH30+'2021 CER'!AH30</f>
        <v>0</v>
      </c>
      <c r="AI30" s="58">
        <f>'2007 CER'!AI30+'2008 CER'!AI30+'2009 CER'!AI30+'2010 CER'!AI30+'2011 CER'!AI30+'2012 CER'!AI30+'2013 CER'!AI30+'2014 CER'!AI30+'2015 CER'!AI30+'2016 CER'!AI30+'2017 CER'!AI30+'2018 CER'!AI30+'2019 CER'!AI30+'2020 CER'!AI30+'2021 CER'!AI30</f>
        <v>0</v>
      </c>
      <c r="AJ30" s="58">
        <f>'2007 CER'!AJ30+'2008 CER'!AJ30+'2009 CER'!AJ30+'2010 CER'!AJ30+'2011 CER'!AJ30+'2012 CER'!AJ30+'2013 CER'!AJ30+'2014 CER'!AJ30+'2015 CER'!AJ30+'2016 CER'!AJ30+'2017 CER'!AJ30+'2018 CER'!AJ30+'2019 CER'!AJ30+'2020 CER'!AJ30+'2021 CER'!AJ30</f>
        <v>0</v>
      </c>
      <c r="AK30" s="58">
        <f>'2007 CER'!AK30+'2008 CER'!AK30+'2009 CER'!AK30+'2010 CER'!AK30+'2011 CER'!AK30+'2012 CER'!AK30+'2013 CER'!AK30+'2014 CER'!AK30+'2015 CER'!AK30+'2016 CER'!AK30+'2017 CER'!AK30+'2018 CER'!AK30+'2019 CER'!AK30+'2020 CER'!AK30+'2021 CER'!AK30</f>
        <v>0</v>
      </c>
      <c r="AL30" s="58">
        <f>'2007 CER'!AL30+'2008 CER'!AL30+'2009 CER'!AL30+'2010 CER'!AL30+'2011 CER'!AL30+'2012 CER'!AL30+'2013 CER'!AL30+'2014 CER'!AL30+'2015 CER'!AL30+'2016 CER'!AL30+'2017 CER'!AL30+'2018 CER'!AL30+'2019 CER'!AL30+'2020 CER'!AL30+'2021 CER'!AL30</f>
        <v>0</v>
      </c>
      <c r="AM30" s="58">
        <f>'2007 CER'!AM30+'2008 CER'!AM30+'2009 CER'!AM30+'2010 CER'!AM30+'2011 CER'!AM30+'2012 CER'!AM30+'2013 CER'!AM30+'2014 CER'!AM30+'2015 CER'!AM30+'2016 CER'!AM30+'2017 CER'!AM30+'2018 CER'!AM30+'2019 CER'!AM30+'2020 CER'!AM30+'2021 CER'!AM30</f>
        <v>0</v>
      </c>
      <c r="AN30" s="58">
        <f>'2007 CER'!AN30+'2008 CER'!AN30+'2009 CER'!AN30+'2010 CER'!AN30+'2011 CER'!AN30+'2012 CER'!AN30+'2013 CER'!AN30+'2014 CER'!AN30+'2015 CER'!AN30+'2016 CER'!AN30+'2017 CER'!AN30+'2018 CER'!AN30+'2019 CER'!AN30+'2020 CER'!AN30+'2021 CER'!AN30</f>
        <v>0</v>
      </c>
      <c r="AO30" s="61">
        <f>'2007 CER'!AO30+'2008 CER'!AO30+'2009 CER'!AO30+'2010 CER'!AO30+'2011 CER'!AO30+'2012 CER'!AO30+'2013 CER'!AO30+'2014 CER'!AO30+'2015 CER'!AO30+'2016 CER'!AO30+'2017 CER'!AO30+'2018 CER'!AO30+'2019 CER'!AO30+'2020 CER'!AO30+'2021 CER'!AO30</f>
        <v>46000</v>
      </c>
    </row>
    <row r="31" spans="1:41" ht="14.25" x14ac:dyDescent="0.15">
      <c r="A31" s="64" t="s">
        <v>266</v>
      </c>
      <c r="B31" s="57">
        <f t="shared" si="1"/>
        <v>0</v>
      </c>
      <c r="C31" s="58">
        <f>'2007 CER'!C31+'2008 CER'!C31+'2009 CER'!C31+'2010 CER'!C31+'2011 CER'!C31+'2012 CER'!C31+'2013 CER'!C31+'2014 CER'!C31+'2015 CER'!C31+'2016 CER'!C31+'2017 CER'!C31+'2018 CER'!C31</f>
        <v>0</v>
      </c>
      <c r="D31" s="58">
        <f>'2007 CER'!D31+'2008 CER'!D31+'2009 CER'!D31+'2010 CER'!D31+'2011 CER'!D31+'2012 CER'!D31+'2013 CER'!D31+'2014 CER'!D31+'2015 CER'!D31+'2016 CER'!D31+'2017 CER'!D31+'2018 CER'!D31+'2019 CER'!D31+'2020 CER'!D31+'2021 CER'!D31</f>
        <v>0</v>
      </c>
      <c r="E31" s="58">
        <f>'2007 CER'!E31+'2008 CER'!E31+'2009 CER'!E31+'2010 CER'!E31+'2011 CER'!E31+'2012 CER'!E31+'2013 CER'!E31+'2014 CER'!E31+'2015 CER'!E31+'2016 CER'!E31+'2017 CER'!E31+'2018 CER'!E31+'2019 CER'!E31+'2020 CER'!E31+'2021 CER'!E31</f>
        <v>0</v>
      </c>
      <c r="F31" s="58">
        <f>'2007 CER'!F31+'2008 CER'!F31+'2009 CER'!F31+'2010 CER'!F31+'2011 CER'!F31+'2012 CER'!F31+'2013 CER'!F31+'2014 CER'!F31+'2015 CER'!F31+'2016 CER'!F31+'2017 CER'!F31+'2018 CER'!F31+'2019 CER'!F31+'2020 CER'!F31+'2021 CER'!F31</f>
        <v>0</v>
      </c>
      <c r="G31" s="58">
        <f>'2007 CER'!G31+'2008 CER'!G31+'2009 CER'!G31+'2010 CER'!G31+'2011 CER'!G31+'2012 CER'!G31+'2013 CER'!G31+'2014 CER'!G31+'2015 CER'!G31+'2016 CER'!G31+'2017 CER'!G31+'2018 CER'!G31+'2019 CER'!G31+'2020 CER'!G31+'2021 CER'!G31</f>
        <v>0</v>
      </c>
      <c r="H31" s="58">
        <f>'2007 CER'!H31+'2008 CER'!H31+'2009 CER'!H31+'2010 CER'!H31+'2011 CER'!H31+'2012 CER'!H31+'2013 CER'!H31+'2014 CER'!H31+'2015 CER'!H31+'2016 CER'!H31+'2017 CER'!H31+'2018 CER'!H31+'2019 CER'!H31+'2020 CER'!H31+'2021 CER'!H31</f>
        <v>0</v>
      </c>
      <c r="I31" s="58">
        <f>'2007 CER'!I31+'2008 CER'!I31+'2009 CER'!I31+'2010 CER'!I31+'2011 CER'!I31+'2012 CER'!I31+'2013 CER'!I31+'2014 CER'!I31+'2015 CER'!I31+'2016 CER'!I31+'2017 CER'!I31+'2018 CER'!I31+'2019 CER'!I31+'2020 CER'!I31+'2021 CER'!I31</f>
        <v>0</v>
      </c>
      <c r="J31" s="58">
        <f>'2007 CER'!J31+'2008 CER'!J31+'2009 CER'!J31+'2010 CER'!J31+'2011 CER'!J31+'2012 CER'!J31+'2013 CER'!J31+'2014 CER'!J31+'2015 CER'!J31+'2016 CER'!J31+'2017 CER'!J31+'2018 CER'!J31+'2019 CER'!J31+'2020 CER'!J31+'2021 CER'!J31</f>
        <v>0</v>
      </c>
      <c r="K31" s="58">
        <f>'2007 CER'!K31+'2008 CER'!K31+'2009 CER'!K31+'2010 CER'!K31+'2011 CER'!K31+'2012 CER'!K31+'2013 CER'!K31+'2014 CER'!K31+'2015 CER'!K31+'2016 CER'!K31+'2017 CER'!K31+'2018 CER'!K31+'2019 CER'!K31+'2020 CER'!K31+'2021 CER'!K31</f>
        <v>0</v>
      </c>
      <c r="L31" s="58">
        <f>'2007 CER'!L31+'2008 CER'!L31+'2009 CER'!L31+'2010 CER'!L31+'2011 CER'!L31+'2012 CER'!L31+'2013 CER'!L31+'2014 CER'!L31+'2015 CER'!L31+'2016 CER'!L31+'2017 CER'!L31+'2018 CER'!L31+'2019 CER'!L31+'2020 CER'!L31+'2021 CER'!L31</f>
        <v>0</v>
      </c>
      <c r="M31" s="58">
        <f>'2007 CER'!M31+'2008 CER'!M31+'2009 CER'!M31+'2010 CER'!M31+'2011 CER'!M31+'2012 CER'!M31+'2013 CER'!M31+'2014 CER'!M31+'2015 CER'!M31+'2016 CER'!M31+'2017 CER'!M31+'2018 CER'!M31+'2019 CER'!M31+'2020 CER'!M31+'2021 CER'!M31</f>
        <v>0</v>
      </c>
      <c r="N31" s="58">
        <f>'2007 CER'!N31+'2008 CER'!N31+'2009 CER'!N31+'2010 CER'!N31+'2011 CER'!N31+'2012 CER'!N31+'2013 CER'!N31+'2014 CER'!N31+'2015 CER'!N31+'2016 CER'!N31+'2017 CER'!N31+'2018 CER'!N31+'2019 CER'!N31+'2020 CER'!N31+'2021 CER'!N31</f>
        <v>0</v>
      </c>
      <c r="O31" s="58">
        <f>'2007 CER'!O31+'2008 CER'!O31+'2009 CER'!O31+'2010 CER'!O31+'2011 CER'!O31+'2012 CER'!O31+'2013 CER'!O31+'2014 CER'!O31+'2015 CER'!O31+'2016 CER'!O31+'2017 CER'!O31+'2018 CER'!O31+'2019 CER'!O31+'2020 CER'!O31+'2021 CER'!O31</f>
        <v>0</v>
      </c>
      <c r="P31" s="58">
        <f>'2007 CER'!P31+'2008 CER'!P31+'2009 CER'!P31+'2010 CER'!P31+'2011 CER'!P31+'2012 CER'!P31+'2013 CER'!P31+'2014 CER'!P31+'2015 CER'!P31+'2016 CER'!P31+'2017 CER'!P31+'2018 CER'!P31+'2019 CER'!P31+'2020 CER'!P31+'2021 CER'!P31</f>
        <v>0</v>
      </c>
      <c r="Q31" s="58">
        <f>'2007 CER'!Q31+'2008 CER'!Q31+'2009 CER'!Q31+'2010 CER'!Q31+'2011 CER'!Q31+'2012 CER'!Q31+'2013 CER'!Q31+'2014 CER'!Q31+'2015 CER'!Q31+'2016 CER'!Q31+'2017 CER'!Q31+'2018 CER'!Q31+'2019 CER'!Q31+'2020 CER'!Q31+'2021 CER'!Q31</f>
        <v>0</v>
      </c>
      <c r="R31" s="58">
        <f>'2007 CER'!R31+'2008 CER'!R31+'2009 CER'!R31+'2010 CER'!R31+'2011 CER'!R31+'2012 CER'!R31+'2013 CER'!R31+'2014 CER'!R31+'2015 CER'!R31+'2016 CER'!R31+'2017 CER'!R31+'2018 CER'!R31+'2019 CER'!R31+'2020 CER'!R31+'2021 CER'!R31</f>
        <v>0</v>
      </c>
      <c r="S31" s="58">
        <f>'2007 CER'!S31+'2008 CER'!S31+'2009 CER'!S31+'2010 CER'!S31+'2011 CER'!S31+'2012 CER'!S31+'2013 CER'!S31+'2014 CER'!S31+'2015 CER'!S31+'2016 CER'!S31+'2017 CER'!S31+'2018 CER'!S31+'2019 CER'!S31+'2020 CER'!S31+'2021 CER'!S31</f>
        <v>0</v>
      </c>
      <c r="T31" s="58">
        <f>'2007 CER'!T31+'2008 CER'!T31+'2009 CER'!T31+'2010 CER'!T31+'2011 CER'!T31+'2012 CER'!T31+'2013 CER'!T31+'2014 CER'!T31+'2015 CER'!T31+'2016 CER'!T31+'2017 CER'!T31+'2018 CER'!T31+'2019 CER'!T31+'2020 CER'!T31+'2021 CER'!T31</f>
        <v>0</v>
      </c>
      <c r="U31" s="58">
        <f>'2007 CER'!U31+'2008 CER'!U31+'2009 CER'!U31+'2010 CER'!U31+'2011 CER'!U31+'2012 CER'!U31+'2013 CER'!U31+'2014 CER'!U31+'2015 CER'!U31+'2016 CER'!U31+'2017 CER'!U31+'2018 CER'!U31+'2019 CER'!U31+'2020 CER'!U31+'2021 CER'!U31</f>
        <v>0</v>
      </c>
      <c r="V31" s="58">
        <f>'2007 CER'!V31+'2008 CER'!V31+'2009 CER'!V31+'2010 CER'!V31+'2011 CER'!V31+'2012 CER'!V31+'2013 CER'!V31+'2014 CER'!V31+'2015 CER'!V31+'2016 CER'!V31+'2017 CER'!V31+'2018 CER'!V31+'2019 CER'!V31+'2020 CER'!V31+'2021 CER'!V31</f>
        <v>0</v>
      </c>
      <c r="W31" s="58">
        <f>'2007 CER'!W31+'2008 CER'!W31+'2009 CER'!W31+'2010 CER'!W31+'2011 CER'!W31+'2012 CER'!W31+'2013 CER'!W31+'2014 CER'!W31+'2015 CER'!W31+'2016 CER'!W31+'2017 CER'!W31+'2018 CER'!W31+'2019 CER'!W31+'2020 CER'!W31+'2021 CER'!W31</f>
        <v>0</v>
      </c>
      <c r="X31" s="58">
        <f>'2007 CER'!X31+'2008 CER'!X31+'2009 CER'!X31+'2010 CER'!X31+'2011 CER'!X31+'2012 CER'!X31+'2013 CER'!X31+'2014 CER'!X31+'2015 CER'!X31+'2016 CER'!X31+'2017 CER'!X31+'2018 CER'!X31+'2019 CER'!X31+'2020 CER'!X31+'2021 CER'!X31</f>
        <v>0</v>
      </c>
      <c r="Y31" s="58">
        <f>'2007 CER'!Y31+'2008 CER'!Y31+'2009 CER'!Y31+'2010 CER'!Y31+'2011 CER'!Y31+'2012 CER'!Y31+'2013 CER'!Y31+'2014 CER'!Y31+'2015 CER'!Y31+'2016 CER'!Y31+'2017 CER'!Y31+'2018 CER'!Y31+'2019 CER'!Y31+'2020 CER'!Y31+'2021 CER'!Y31</f>
        <v>0</v>
      </c>
      <c r="Z31" s="58">
        <f>'2007 CER'!Z31+'2008 CER'!Z31+'2009 CER'!Z31+'2010 CER'!Z31+'2011 CER'!Z31+'2012 CER'!Z31+'2013 CER'!Z31+'2014 CER'!Z31+'2015 CER'!Z31+'2016 CER'!Z31+'2017 CER'!Z31+'2018 CER'!Z31+'2019 CER'!Z31+'2020 CER'!Z31+'2021 CER'!Z31</f>
        <v>0</v>
      </c>
      <c r="AA31" s="58">
        <f>'2007 CER'!AA31+'2008 CER'!AA31+'2009 CER'!AA31+'2010 CER'!AA31+'2011 CER'!AA31+'2012 CER'!AA31+'2013 CER'!AA31+'2014 CER'!AA31+'2015 CER'!AA31+'2016 CER'!AA31+'2017 CER'!AA31+'2018 CER'!AA31+'2019 CER'!AA31+'2020 CER'!AA31+'2021 CER'!AA31</f>
        <v>0</v>
      </c>
      <c r="AB31" s="58">
        <f>'2007 CER'!AB31+'2008 CER'!AB31+'2009 CER'!AB31+'2010 CER'!AB31+'2011 CER'!AB31+'2012 CER'!AB31+'2013 CER'!AB31+'2014 CER'!AB31+'2015 CER'!AB31+'2016 CER'!AB31+'2017 CER'!AB31+'2018 CER'!AB31+'2019 CER'!AB31+'2020 CER'!AB31+'2021 CER'!AB31</f>
        <v>0</v>
      </c>
      <c r="AC31" s="58">
        <f>'2007 CER'!AC31+'2008 CER'!AC31+'2009 CER'!AC31+'2010 CER'!AC31+'2011 CER'!AC31+'2012 CER'!AC31+'2013 CER'!AC31+'2014 CER'!AC31+'2015 CER'!AC31+'2016 CER'!AC31+'2017 CER'!AC31+'2018 CER'!AC31+'2019 CER'!AC31+'2020 CER'!AC31+'2021 CER'!AC31</f>
        <v>0</v>
      </c>
      <c r="AD31" s="70">
        <f>'2007 CER'!AD31+'2008 CER'!AD31+'2009 CER'!AD31+'2010 CER'!AD31+'2011 CER'!AD31+'2012 CER'!AD31+'2013 CER'!AD31+'2014 CER'!AD31+'2015 CER'!AD31+'2016 CER'!AD31+'2017 CER'!AD31+'2018 CER'!AD31+'2019 CER'!AD31+'2020 CER'!AD31+'2021 CER'!AD31</f>
        <v>0</v>
      </c>
      <c r="AE31" s="58">
        <f>'2007 CER'!AE31+'2008 CER'!AE31+'2009 CER'!AE31+'2010 CER'!AE31+'2011 CER'!AE31+'2012 CER'!AE31+'2013 CER'!AE31+'2014 CER'!AE31+'2015 CER'!AE31+'2016 CER'!AE31+'2017 CER'!AE31+'2018 CER'!AE31+'2019 CER'!AE31+'2020 CER'!AE31+'2021 CER'!AE31</f>
        <v>0</v>
      </c>
      <c r="AF31" s="58">
        <f>'2007 CER'!AF31+'2008 CER'!AF31+'2009 CER'!AF31+'2010 CER'!AF31+'2011 CER'!AF31+'2012 CER'!AF31+'2013 CER'!AF31+'2014 CER'!AF31+'2015 CER'!AF31+'2016 CER'!AF31+'2017 CER'!AF31+'2018 CER'!AF31+'2019 CER'!AF31+'2020 CER'!AF31+'2021 CER'!AF31</f>
        <v>0</v>
      </c>
      <c r="AG31" s="58">
        <f>'2007 CER'!AG31+'2008 CER'!AG31+'2009 CER'!AG31+'2010 CER'!AG31+'2011 CER'!AG31+'2012 CER'!AG31+'2013 CER'!AG31+'2014 CER'!AG31+'2015 CER'!AG31+'2016 CER'!AG31+'2017 CER'!AG31+'2018 CER'!AG31+'2019 CER'!AG31+'2020 CER'!AG31+'2021 CER'!AG31</f>
        <v>0</v>
      </c>
      <c r="AH31" s="58">
        <f>'2007 CER'!AH31+'2008 CER'!AH31+'2009 CER'!AH31+'2010 CER'!AH31+'2011 CER'!AH31+'2012 CER'!AH31+'2013 CER'!AH31+'2014 CER'!AH31+'2015 CER'!AH31+'2016 CER'!AH31+'2017 CER'!AH31+'2018 CER'!AH31+'2019 CER'!AH31+'2020 CER'!AH31+'2021 CER'!AH31</f>
        <v>0</v>
      </c>
      <c r="AI31" s="58">
        <f>'2007 CER'!AI31+'2008 CER'!AI31+'2009 CER'!AI31+'2010 CER'!AI31+'2011 CER'!AI31+'2012 CER'!AI31+'2013 CER'!AI31+'2014 CER'!AI31+'2015 CER'!AI31+'2016 CER'!AI31+'2017 CER'!AI31+'2018 CER'!AI31+'2019 CER'!AI31+'2020 CER'!AI31+'2021 CER'!AI31</f>
        <v>0</v>
      </c>
      <c r="AJ31" s="58">
        <f>'2007 CER'!AJ31+'2008 CER'!AJ31+'2009 CER'!AJ31+'2010 CER'!AJ31+'2011 CER'!AJ31+'2012 CER'!AJ31+'2013 CER'!AJ31+'2014 CER'!AJ31+'2015 CER'!AJ31+'2016 CER'!AJ31+'2017 CER'!AJ31+'2018 CER'!AJ31+'2019 CER'!AJ31+'2020 CER'!AJ31+'2021 CER'!AJ31</f>
        <v>0</v>
      </c>
      <c r="AK31" s="58">
        <f>'2007 CER'!AK31+'2008 CER'!AK31+'2009 CER'!AK31+'2010 CER'!AK31+'2011 CER'!AK31+'2012 CER'!AK31+'2013 CER'!AK31+'2014 CER'!AK31+'2015 CER'!AK31+'2016 CER'!AK31+'2017 CER'!AK31+'2018 CER'!AK31+'2019 CER'!AK31+'2020 CER'!AK31+'2021 CER'!AK31</f>
        <v>0</v>
      </c>
      <c r="AL31" s="58">
        <f>'2007 CER'!AL31+'2008 CER'!AL31+'2009 CER'!AL31+'2010 CER'!AL31+'2011 CER'!AL31+'2012 CER'!AL31+'2013 CER'!AL31+'2014 CER'!AL31+'2015 CER'!AL31+'2016 CER'!AL31+'2017 CER'!AL31+'2018 CER'!AL31+'2019 CER'!AL31+'2020 CER'!AL31+'2021 CER'!AL31</f>
        <v>0</v>
      </c>
      <c r="AM31" s="58">
        <f>'2007 CER'!AM31+'2008 CER'!AM31+'2009 CER'!AM31+'2010 CER'!AM31+'2011 CER'!AM31+'2012 CER'!AM31+'2013 CER'!AM31+'2014 CER'!AM31+'2015 CER'!AM31+'2016 CER'!AM31+'2017 CER'!AM31+'2018 CER'!AM31+'2019 CER'!AM31+'2020 CER'!AM31+'2021 CER'!AM31</f>
        <v>0</v>
      </c>
      <c r="AN31" s="58">
        <f>'2007 CER'!AN31+'2008 CER'!AN31+'2009 CER'!AN31+'2010 CER'!AN31+'2011 CER'!AN31+'2012 CER'!AN31+'2013 CER'!AN31+'2014 CER'!AN31+'2015 CER'!AN31+'2016 CER'!AN31+'2017 CER'!AN31+'2018 CER'!AN31+'2019 CER'!AN31+'2020 CER'!AN31+'2021 CER'!AN31</f>
        <v>0</v>
      </c>
      <c r="AO31" s="61">
        <f>'2007 CER'!AO31+'2008 CER'!AO31+'2009 CER'!AO31+'2010 CER'!AO31+'2011 CER'!AO31+'2012 CER'!AO31+'2013 CER'!AO31+'2014 CER'!AO31+'2015 CER'!AO31+'2016 CER'!AO31+'2017 CER'!AO31+'2018 CER'!AO31+'2019 CER'!AO31+'2020 CER'!AO31+'2021 CER'!AO31</f>
        <v>0</v>
      </c>
    </row>
    <row r="32" spans="1:41" ht="14.25" x14ac:dyDescent="0.15">
      <c r="A32" s="64" t="s">
        <v>29</v>
      </c>
      <c r="B32" s="57">
        <f t="shared" si="1"/>
        <v>0</v>
      </c>
      <c r="C32" s="58">
        <f>'2007 CER'!C32+'2008 CER'!C32+'2009 CER'!C32+'2010 CER'!C32+'2011 CER'!C32+'2012 CER'!C32+'2013 CER'!C32+'2014 CER'!C32+'2015 CER'!C32+'2016 CER'!C32+'2017 CER'!C32+'2018 CER'!C32</f>
        <v>0</v>
      </c>
      <c r="D32" s="58">
        <f>'2007 CER'!D32+'2008 CER'!D32+'2009 CER'!D32+'2010 CER'!D32+'2011 CER'!D32+'2012 CER'!D32+'2013 CER'!D32+'2014 CER'!D32+'2015 CER'!D32+'2016 CER'!D32+'2017 CER'!D32+'2018 CER'!D32+'2019 CER'!D32+'2020 CER'!D32+'2021 CER'!D32</f>
        <v>0</v>
      </c>
      <c r="E32" s="58">
        <f>'2007 CER'!E32+'2008 CER'!E32+'2009 CER'!E32+'2010 CER'!E32+'2011 CER'!E32+'2012 CER'!E32+'2013 CER'!E32+'2014 CER'!E32+'2015 CER'!E32+'2016 CER'!E32+'2017 CER'!E32+'2018 CER'!E32+'2019 CER'!E32+'2020 CER'!E32+'2021 CER'!E32</f>
        <v>0</v>
      </c>
      <c r="F32" s="58">
        <f>'2007 CER'!F32+'2008 CER'!F32+'2009 CER'!F32+'2010 CER'!F32+'2011 CER'!F32+'2012 CER'!F32+'2013 CER'!F32+'2014 CER'!F32+'2015 CER'!F32+'2016 CER'!F32+'2017 CER'!F32+'2018 CER'!F32+'2019 CER'!F32+'2020 CER'!F32+'2021 CER'!F32</f>
        <v>0</v>
      </c>
      <c r="G32" s="58">
        <f>'2007 CER'!G32+'2008 CER'!G32+'2009 CER'!G32+'2010 CER'!G32+'2011 CER'!G32+'2012 CER'!G32+'2013 CER'!G32+'2014 CER'!G32+'2015 CER'!G32+'2016 CER'!G32+'2017 CER'!G32+'2018 CER'!G32+'2019 CER'!G32+'2020 CER'!G32+'2021 CER'!G32</f>
        <v>0</v>
      </c>
      <c r="H32" s="58">
        <f>'2007 CER'!H32+'2008 CER'!H32+'2009 CER'!H32+'2010 CER'!H32+'2011 CER'!H32+'2012 CER'!H32+'2013 CER'!H32+'2014 CER'!H32+'2015 CER'!H32+'2016 CER'!H32+'2017 CER'!H32+'2018 CER'!H32+'2019 CER'!H32+'2020 CER'!H32+'2021 CER'!H32</f>
        <v>0</v>
      </c>
      <c r="I32" s="58">
        <f>'2007 CER'!I32+'2008 CER'!I32+'2009 CER'!I32+'2010 CER'!I32+'2011 CER'!I32+'2012 CER'!I32+'2013 CER'!I32+'2014 CER'!I32+'2015 CER'!I32+'2016 CER'!I32+'2017 CER'!I32+'2018 CER'!I32+'2019 CER'!I32+'2020 CER'!I32+'2021 CER'!I32</f>
        <v>0</v>
      </c>
      <c r="J32" s="58">
        <f>'2007 CER'!J32+'2008 CER'!J32+'2009 CER'!J32+'2010 CER'!J32+'2011 CER'!J32+'2012 CER'!J32+'2013 CER'!J32+'2014 CER'!J32+'2015 CER'!J32+'2016 CER'!J32+'2017 CER'!J32+'2018 CER'!J32+'2019 CER'!J32+'2020 CER'!J32+'2021 CER'!J32</f>
        <v>0</v>
      </c>
      <c r="K32" s="58">
        <f>'2007 CER'!K32+'2008 CER'!K32+'2009 CER'!K32+'2010 CER'!K32+'2011 CER'!K32+'2012 CER'!K32+'2013 CER'!K32+'2014 CER'!K32+'2015 CER'!K32+'2016 CER'!K32+'2017 CER'!K32+'2018 CER'!K32+'2019 CER'!K32+'2020 CER'!K32+'2021 CER'!K32</f>
        <v>0</v>
      </c>
      <c r="L32" s="58">
        <f>'2007 CER'!L32+'2008 CER'!L32+'2009 CER'!L32+'2010 CER'!L32+'2011 CER'!L32+'2012 CER'!L32+'2013 CER'!L32+'2014 CER'!L32+'2015 CER'!L32+'2016 CER'!L32+'2017 CER'!L32+'2018 CER'!L32+'2019 CER'!L32+'2020 CER'!L32+'2021 CER'!L32</f>
        <v>0</v>
      </c>
      <c r="M32" s="58">
        <f>'2007 CER'!M32+'2008 CER'!M32+'2009 CER'!M32+'2010 CER'!M32+'2011 CER'!M32+'2012 CER'!M32+'2013 CER'!M32+'2014 CER'!M32+'2015 CER'!M32+'2016 CER'!M32+'2017 CER'!M32+'2018 CER'!M32+'2019 CER'!M32+'2020 CER'!M32+'2021 CER'!M32</f>
        <v>0</v>
      </c>
      <c r="N32" s="58">
        <f>'2007 CER'!N32+'2008 CER'!N32+'2009 CER'!N32+'2010 CER'!N32+'2011 CER'!N32+'2012 CER'!N32+'2013 CER'!N32+'2014 CER'!N32+'2015 CER'!N32+'2016 CER'!N32+'2017 CER'!N32+'2018 CER'!N32+'2019 CER'!N32+'2020 CER'!N32+'2021 CER'!N32</f>
        <v>0</v>
      </c>
      <c r="O32" s="58">
        <f>'2007 CER'!O32+'2008 CER'!O32+'2009 CER'!O32+'2010 CER'!O32+'2011 CER'!O32+'2012 CER'!O32+'2013 CER'!O32+'2014 CER'!O32+'2015 CER'!O32+'2016 CER'!O32+'2017 CER'!O32+'2018 CER'!O32+'2019 CER'!O32+'2020 CER'!O32+'2021 CER'!O32</f>
        <v>0</v>
      </c>
      <c r="P32" s="58">
        <f>'2007 CER'!P32+'2008 CER'!P32+'2009 CER'!P32+'2010 CER'!P32+'2011 CER'!P32+'2012 CER'!P32+'2013 CER'!P32+'2014 CER'!P32+'2015 CER'!P32+'2016 CER'!P32+'2017 CER'!P32+'2018 CER'!P32+'2019 CER'!P32+'2020 CER'!P32+'2021 CER'!P32</f>
        <v>0</v>
      </c>
      <c r="Q32" s="58">
        <f>'2007 CER'!Q32+'2008 CER'!Q32+'2009 CER'!Q32+'2010 CER'!Q32+'2011 CER'!Q32+'2012 CER'!Q32+'2013 CER'!Q32+'2014 CER'!Q32+'2015 CER'!Q32+'2016 CER'!Q32+'2017 CER'!Q32+'2018 CER'!Q32+'2019 CER'!Q32+'2020 CER'!Q32+'2021 CER'!Q32</f>
        <v>0</v>
      </c>
      <c r="R32" s="58">
        <f>'2007 CER'!R32+'2008 CER'!R32+'2009 CER'!R32+'2010 CER'!R32+'2011 CER'!R32+'2012 CER'!R32+'2013 CER'!R32+'2014 CER'!R32+'2015 CER'!R32+'2016 CER'!R32+'2017 CER'!R32+'2018 CER'!R32+'2019 CER'!R32+'2020 CER'!R32+'2021 CER'!R32</f>
        <v>0</v>
      </c>
      <c r="S32" s="58">
        <f>'2007 CER'!S32+'2008 CER'!S32+'2009 CER'!S32+'2010 CER'!S32+'2011 CER'!S32+'2012 CER'!S32+'2013 CER'!S32+'2014 CER'!S32+'2015 CER'!S32+'2016 CER'!S32+'2017 CER'!S32+'2018 CER'!S32+'2019 CER'!S32+'2020 CER'!S32+'2021 CER'!S32</f>
        <v>0</v>
      </c>
      <c r="T32" s="58">
        <f>'2007 CER'!T32+'2008 CER'!T32+'2009 CER'!T32+'2010 CER'!T32+'2011 CER'!T32+'2012 CER'!T32+'2013 CER'!T32+'2014 CER'!T32+'2015 CER'!T32+'2016 CER'!T32+'2017 CER'!T32+'2018 CER'!T32+'2019 CER'!T32+'2020 CER'!T32+'2021 CER'!T32</f>
        <v>0</v>
      </c>
      <c r="U32" s="58">
        <f>'2007 CER'!U32+'2008 CER'!U32+'2009 CER'!U32+'2010 CER'!U32+'2011 CER'!U32+'2012 CER'!U32+'2013 CER'!U32+'2014 CER'!U32+'2015 CER'!U32+'2016 CER'!U32+'2017 CER'!U32+'2018 CER'!U32+'2019 CER'!U32+'2020 CER'!U32+'2021 CER'!U32</f>
        <v>0</v>
      </c>
      <c r="V32" s="58">
        <f>'2007 CER'!V32+'2008 CER'!V32+'2009 CER'!V32+'2010 CER'!V32+'2011 CER'!V32+'2012 CER'!V32+'2013 CER'!V32+'2014 CER'!V32+'2015 CER'!V32+'2016 CER'!V32+'2017 CER'!V32+'2018 CER'!V32+'2019 CER'!V32+'2020 CER'!V32+'2021 CER'!V32</f>
        <v>0</v>
      </c>
      <c r="W32" s="58">
        <f>'2007 CER'!W32+'2008 CER'!W32+'2009 CER'!W32+'2010 CER'!W32+'2011 CER'!W32+'2012 CER'!W32+'2013 CER'!W32+'2014 CER'!W32+'2015 CER'!W32+'2016 CER'!W32+'2017 CER'!W32+'2018 CER'!W32+'2019 CER'!W32+'2020 CER'!W32+'2021 CER'!W32</f>
        <v>0</v>
      </c>
      <c r="X32" s="58">
        <f>'2007 CER'!X32+'2008 CER'!X32+'2009 CER'!X32+'2010 CER'!X32+'2011 CER'!X32+'2012 CER'!X32+'2013 CER'!X32+'2014 CER'!X32+'2015 CER'!X32+'2016 CER'!X32+'2017 CER'!X32+'2018 CER'!X32+'2019 CER'!X32+'2020 CER'!X32+'2021 CER'!X32</f>
        <v>0</v>
      </c>
      <c r="Y32" s="58">
        <f>'2007 CER'!Y32+'2008 CER'!Y32+'2009 CER'!Y32+'2010 CER'!Y32+'2011 CER'!Y32+'2012 CER'!Y32+'2013 CER'!Y32+'2014 CER'!Y32+'2015 CER'!Y32+'2016 CER'!Y32+'2017 CER'!Y32+'2018 CER'!Y32+'2019 CER'!Y32+'2020 CER'!Y32+'2021 CER'!Y32</f>
        <v>0</v>
      </c>
      <c r="Z32" s="58">
        <f>'2007 CER'!Z32+'2008 CER'!Z32+'2009 CER'!Z32+'2010 CER'!Z32+'2011 CER'!Z32+'2012 CER'!Z32+'2013 CER'!Z32+'2014 CER'!Z32+'2015 CER'!Z32+'2016 CER'!Z32+'2017 CER'!Z32+'2018 CER'!Z32+'2019 CER'!Z32+'2020 CER'!Z32+'2021 CER'!Z32</f>
        <v>0</v>
      </c>
      <c r="AA32" s="58">
        <f>'2007 CER'!AA32+'2008 CER'!AA32+'2009 CER'!AA32+'2010 CER'!AA32+'2011 CER'!AA32+'2012 CER'!AA32+'2013 CER'!AA32+'2014 CER'!AA32+'2015 CER'!AA32+'2016 CER'!AA32+'2017 CER'!AA32+'2018 CER'!AA32+'2019 CER'!AA32+'2020 CER'!AA32+'2021 CER'!AA32</f>
        <v>0</v>
      </c>
      <c r="AB32" s="58">
        <f>'2007 CER'!AB32+'2008 CER'!AB32+'2009 CER'!AB32+'2010 CER'!AB32+'2011 CER'!AB32+'2012 CER'!AB32+'2013 CER'!AB32+'2014 CER'!AB32+'2015 CER'!AB32+'2016 CER'!AB32+'2017 CER'!AB32+'2018 CER'!AB32+'2019 CER'!AB32+'2020 CER'!AB32+'2021 CER'!AB32</f>
        <v>0</v>
      </c>
      <c r="AC32" s="58">
        <f>'2007 CER'!AC32+'2008 CER'!AC32+'2009 CER'!AC32+'2010 CER'!AC32+'2011 CER'!AC32+'2012 CER'!AC32+'2013 CER'!AC32+'2014 CER'!AC32+'2015 CER'!AC32+'2016 CER'!AC32+'2017 CER'!AC32+'2018 CER'!AC32+'2019 CER'!AC32+'2020 CER'!AC32+'2021 CER'!AC32</f>
        <v>0</v>
      </c>
      <c r="AD32" s="58">
        <f>'2007 CER'!AD32+'2008 CER'!AD32+'2009 CER'!AD32+'2010 CER'!AD32+'2011 CER'!AD32+'2012 CER'!AD32+'2013 CER'!AD32+'2014 CER'!AD32+'2015 CER'!AD32+'2016 CER'!AD32+'2017 CER'!AD32+'2018 CER'!AD32+'2019 CER'!AD32+'2020 CER'!AD32+'2021 CER'!AD32</f>
        <v>0</v>
      </c>
      <c r="AE32" s="70">
        <f>'2007 CER'!AE32+'2008 CER'!AE32+'2009 CER'!AE32+'2010 CER'!AE32+'2011 CER'!AE32+'2012 CER'!AE32+'2013 CER'!AE32+'2014 CER'!AE32+'2015 CER'!AE32+'2016 CER'!AE32+'2017 CER'!AE32+'2018 CER'!AE32+'2019 CER'!AE32+'2020 CER'!AE32+'2021 CER'!AE32</f>
        <v>0</v>
      </c>
      <c r="AF32" s="58">
        <f>'2007 CER'!AF32+'2008 CER'!AF32+'2009 CER'!AF32+'2010 CER'!AF32+'2011 CER'!AF32+'2012 CER'!AF32+'2013 CER'!AF32+'2014 CER'!AF32+'2015 CER'!AF32+'2016 CER'!AF32+'2017 CER'!AF32+'2018 CER'!AF32+'2019 CER'!AF32+'2020 CER'!AF32+'2021 CER'!AF32</f>
        <v>0</v>
      </c>
      <c r="AG32" s="58">
        <f>'2007 CER'!AG32+'2008 CER'!AG32+'2009 CER'!AG32+'2010 CER'!AG32+'2011 CER'!AG32+'2012 CER'!AG32+'2013 CER'!AG32+'2014 CER'!AG32+'2015 CER'!AG32+'2016 CER'!AG32+'2017 CER'!AG32+'2018 CER'!AG32+'2019 CER'!AG32+'2020 CER'!AG32+'2021 CER'!AG32</f>
        <v>0</v>
      </c>
      <c r="AH32" s="58">
        <f>'2007 CER'!AH32+'2008 CER'!AH32+'2009 CER'!AH32+'2010 CER'!AH32+'2011 CER'!AH32+'2012 CER'!AH32+'2013 CER'!AH32+'2014 CER'!AH32+'2015 CER'!AH32+'2016 CER'!AH32+'2017 CER'!AH32+'2018 CER'!AH32+'2019 CER'!AH32+'2020 CER'!AH32+'2021 CER'!AH32</f>
        <v>0</v>
      </c>
      <c r="AI32" s="58">
        <f>'2007 CER'!AI32+'2008 CER'!AI32+'2009 CER'!AI32+'2010 CER'!AI32+'2011 CER'!AI32+'2012 CER'!AI32+'2013 CER'!AI32+'2014 CER'!AI32+'2015 CER'!AI32+'2016 CER'!AI32+'2017 CER'!AI32+'2018 CER'!AI32+'2019 CER'!AI32+'2020 CER'!AI32+'2021 CER'!AI32</f>
        <v>0</v>
      </c>
      <c r="AJ32" s="58">
        <f>'2007 CER'!AJ32+'2008 CER'!AJ32+'2009 CER'!AJ32+'2010 CER'!AJ32+'2011 CER'!AJ32+'2012 CER'!AJ32+'2013 CER'!AJ32+'2014 CER'!AJ32+'2015 CER'!AJ32+'2016 CER'!AJ32+'2017 CER'!AJ32+'2018 CER'!AJ32+'2019 CER'!AJ32+'2020 CER'!AJ32+'2021 CER'!AJ32</f>
        <v>0</v>
      </c>
      <c r="AK32" s="58">
        <f>'2007 CER'!AK32+'2008 CER'!AK32+'2009 CER'!AK32+'2010 CER'!AK32+'2011 CER'!AK32+'2012 CER'!AK32+'2013 CER'!AK32+'2014 CER'!AK32+'2015 CER'!AK32+'2016 CER'!AK32+'2017 CER'!AK32+'2018 CER'!AK32+'2019 CER'!AK32+'2020 CER'!AK32+'2021 CER'!AK32</f>
        <v>0</v>
      </c>
      <c r="AL32" s="58">
        <f>'2007 CER'!AL32+'2008 CER'!AL32+'2009 CER'!AL32+'2010 CER'!AL32+'2011 CER'!AL32+'2012 CER'!AL32+'2013 CER'!AL32+'2014 CER'!AL32+'2015 CER'!AL32+'2016 CER'!AL32+'2017 CER'!AL32+'2018 CER'!AL32+'2019 CER'!AL32+'2020 CER'!AL32+'2021 CER'!AL32</f>
        <v>0</v>
      </c>
      <c r="AM32" s="58">
        <f>'2007 CER'!AM32+'2008 CER'!AM32+'2009 CER'!AM32+'2010 CER'!AM32+'2011 CER'!AM32+'2012 CER'!AM32+'2013 CER'!AM32+'2014 CER'!AM32+'2015 CER'!AM32+'2016 CER'!AM32+'2017 CER'!AM32+'2018 CER'!AM32+'2019 CER'!AM32+'2020 CER'!AM32+'2021 CER'!AM32</f>
        <v>0</v>
      </c>
      <c r="AN32" s="58">
        <f>'2007 CER'!AN32+'2008 CER'!AN32+'2009 CER'!AN32+'2010 CER'!AN32+'2011 CER'!AN32+'2012 CER'!AN32+'2013 CER'!AN32+'2014 CER'!AN32+'2015 CER'!AN32+'2016 CER'!AN32+'2017 CER'!AN32+'2018 CER'!AN32+'2019 CER'!AN32+'2020 CER'!AN32+'2021 CER'!AN32</f>
        <v>0</v>
      </c>
      <c r="AO32" s="61">
        <f>'2007 CER'!AO32+'2008 CER'!AO32+'2009 CER'!AO32+'2010 CER'!AO32+'2011 CER'!AO32+'2012 CER'!AO32+'2013 CER'!AO32+'2014 CER'!AO32+'2015 CER'!AO32+'2016 CER'!AO32+'2017 CER'!AO32+'2018 CER'!AO32+'2019 CER'!AO32+'2020 CER'!AO32+'2021 CER'!AO32</f>
        <v>0</v>
      </c>
    </row>
    <row r="33" spans="1:42" ht="14.25" x14ac:dyDescent="0.15">
      <c r="A33" s="64" t="s">
        <v>30</v>
      </c>
      <c r="B33" s="57">
        <f t="shared" si="1"/>
        <v>0</v>
      </c>
      <c r="C33" s="58">
        <f>'2007 CER'!C33+'2008 CER'!C33+'2009 CER'!C33+'2010 CER'!C33+'2011 CER'!C33+'2012 CER'!C33+'2013 CER'!C33+'2014 CER'!C33+'2015 CER'!C33+'2016 CER'!C33+'2017 CER'!C33+'2018 CER'!C33</f>
        <v>0</v>
      </c>
      <c r="D33" s="58">
        <f>'2007 CER'!D33+'2008 CER'!D33+'2009 CER'!D33+'2010 CER'!D33+'2011 CER'!D33+'2012 CER'!D33+'2013 CER'!D33+'2014 CER'!D33+'2015 CER'!D33+'2016 CER'!D33+'2017 CER'!D33+'2018 CER'!D33+'2019 CER'!D33+'2020 CER'!D33+'2021 CER'!D33</f>
        <v>0</v>
      </c>
      <c r="E33" s="58">
        <f>'2007 CER'!E33+'2008 CER'!E33+'2009 CER'!E33+'2010 CER'!E33+'2011 CER'!E33+'2012 CER'!E33+'2013 CER'!E33+'2014 CER'!E33+'2015 CER'!E33+'2016 CER'!E33+'2017 CER'!E33+'2018 CER'!E33+'2019 CER'!E33+'2020 CER'!E33+'2021 CER'!E33</f>
        <v>0</v>
      </c>
      <c r="F33" s="58">
        <f>'2007 CER'!F33+'2008 CER'!F33+'2009 CER'!F33+'2010 CER'!F33+'2011 CER'!F33+'2012 CER'!F33+'2013 CER'!F33+'2014 CER'!F33+'2015 CER'!F33+'2016 CER'!F33+'2017 CER'!F33+'2018 CER'!F33+'2019 CER'!F33+'2020 CER'!F33+'2021 CER'!F33</f>
        <v>0</v>
      </c>
      <c r="G33" s="58">
        <f>'2007 CER'!G33+'2008 CER'!G33+'2009 CER'!G33+'2010 CER'!G33+'2011 CER'!G33+'2012 CER'!G33+'2013 CER'!G33+'2014 CER'!G33+'2015 CER'!G33+'2016 CER'!G33+'2017 CER'!G33+'2018 CER'!G33+'2019 CER'!G33+'2020 CER'!G33+'2021 CER'!G33</f>
        <v>0</v>
      </c>
      <c r="H33" s="58">
        <f>'2007 CER'!H33+'2008 CER'!H33+'2009 CER'!H33+'2010 CER'!H33+'2011 CER'!H33+'2012 CER'!H33+'2013 CER'!H33+'2014 CER'!H33+'2015 CER'!H33+'2016 CER'!H33+'2017 CER'!H33+'2018 CER'!H33+'2019 CER'!H33+'2020 CER'!H33+'2021 CER'!H33</f>
        <v>0</v>
      </c>
      <c r="I33" s="58">
        <f>'2007 CER'!I33+'2008 CER'!I33+'2009 CER'!I33+'2010 CER'!I33+'2011 CER'!I33+'2012 CER'!I33+'2013 CER'!I33+'2014 CER'!I33+'2015 CER'!I33+'2016 CER'!I33+'2017 CER'!I33+'2018 CER'!I33+'2019 CER'!I33+'2020 CER'!I33+'2021 CER'!I33</f>
        <v>0</v>
      </c>
      <c r="J33" s="58">
        <f>'2007 CER'!J33+'2008 CER'!J33+'2009 CER'!J33+'2010 CER'!J33+'2011 CER'!J33+'2012 CER'!J33+'2013 CER'!J33+'2014 CER'!J33+'2015 CER'!J33+'2016 CER'!J33+'2017 CER'!J33+'2018 CER'!J33+'2019 CER'!J33+'2020 CER'!J33+'2021 CER'!J33</f>
        <v>0</v>
      </c>
      <c r="K33" s="58">
        <f>'2007 CER'!K33+'2008 CER'!K33+'2009 CER'!K33+'2010 CER'!K33+'2011 CER'!K33+'2012 CER'!K33+'2013 CER'!K33+'2014 CER'!K33+'2015 CER'!K33+'2016 CER'!K33+'2017 CER'!K33+'2018 CER'!K33+'2019 CER'!K33+'2020 CER'!K33+'2021 CER'!K33</f>
        <v>0</v>
      </c>
      <c r="L33" s="58">
        <f>'2007 CER'!L33+'2008 CER'!L33+'2009 CER'!L33+'2010 CER'!L33+'2011 CER'!L33+'2012 CER'!L33+'2013 CER'!L33+'2014 CER'!L33+'2015 CER'!L33+'2016 CER'!L33+'2017 CER'!L33+'2018 CER'!L33+'2019 CER'!L33+'2020 CER'!L33+'2021 CER'!L33</f>
        <v>0</v>
      </c>
      <c r="M33" s="58">
        <f>'2007 CER'!M33+'2008 CER'!M33+'2009 CER'!M33+'2010 CER'!M33+'2011 CER'!M33+'2012 CER'!M33+'2013 CER'!M33+'2014 CER'!M33+'2015 CER'!M33+'2016 CER'!M33+'2017 CER'!M33+'2018 CER'!M33+'2019 CER'!M33+'2020 CER'!M33+'2021 CER'!M33</f>
        <v>0</v>
      </c>
      <c r="N33" s="58">
        <f>'2007 CER'!N33+'2008 CER'!N33+'2009 CER'!N33+'2010 CER'!N33+'2011 CER'!N33+'2012 CER'!N33+'2013 CER'!N33+'2014 CER'!N33+'2015 CER'!N33+'2016 CER'!N33+'2017 CER'!N33+'2018 CER'!N33+'2019 CER'!N33+'2020 CER'!N33+'2021 CER'!N33</f>
        <v>0</v>
      </c>
      <c r="O33" s="58">
        <f>'2007 CER'!O33+'2008 CER'!O33+'2009 CER'!O33+'2010 CER'!O33+'2011 CER'!O33+'2012 CER'!O33+'2013 CER'!O33+'2014 CER'!O33+'2015 CER'!O33+'2016 CER'!O33+'2017 CER'!O33+'2018 CER'!O33+'2019 CER'!O33+'2020 CER'!O33+'2021 CER'!O33</f>
        <v>0</v>
      </c>
      <c r="P33" s="58">
        <f>'2007 CER'!P33+'2008 CER'!P33+'2009 CER'!P33+'2010 CER'!P33+'2011 CER'!P33+'2012 CER'!P33+'2013 CER'!P33+'2014 CER'!P33+'2015 CER'!P33+'2016 CER'!P33+'2017 CER'!P33+'2018 CER'!P33+'2019 CER'!P33+'2020 CER'!P33+'2021 CER'!P33</f>
        <v>0</v>
      </c>
      <c r="Q33" s="58">
        <f>'2007 CER'!Q33+'2008 CER'!Q33+'2009 CER'!Q33+'2010 CER'!Q33+'2011 CER'!Q33+'2012 CER'!Q33+'2013 CER'!Q33+'2014 CER'!Q33+'2015 CER'!Q33+'2016 CER'!Q33+'2017 CER'!Q33+'2018 CER'!Q33+'2019 CER'!Q33+'2020 CER'!Q33+'2021 CER'!Q33</f>
        <v>0</v>
      </c>
      <c r="R33" s="58">
        <f>'2007 CER'!R33+'2008 CER'!R33+'2009 CER'!R33+'2010 CER'!R33+'2011 CER'!R33+'2012 CER'!R33+'2013 CER'!R33+'2014 CER'!R33+'2015 CER'!R33+'2016 CER'!R33+'2017 CER'!R33+'2018 CER'!R33+'2019 CER'!R33+'2020 CER'!R33+'2021 CER'!R33</f>
        <v>0</v>
      </c>
      <c r="S33" s="58">
        <f>'2007 CER'!S33+'2008 CER'!S33+'2009 CER'!S33+'2010 CER'!S33+'2011 CER'!S33+'2012 CER'!S33+'2013 CER'!S33+'2014 CER'!S33+'2015 CER'!S33+'2016 CER'!S33+'2017 CER'!S33+'2018 CER'!S33+'2019 CER'!S33+'2020 CER'!S33+'2021 CER'!S33</f>
        <v>0</v>
      </c>
      <c r="T33" s="58">
        <f>'2007 CER'!T33+'2008 CER'!T33+'2009 CER'!T33+'2010 CER'!T33+'2011 CER'!T33+'2012 CER'!T33+'2013 CER'!T33+'2014 CER'!T33+'2015 CER'!T33+'2016 CER'!T33+'2017 CER'!T33+'2018 CER'!T33+'2019 CER'!T33+'2020 CER'!T33+'2021 CER'!T33</f>
        <v>0</v>
      </c>
      <c r="U33" s="58">
        <f>'2007 CER'!U33+'2008 CER'!U33+'2009 CER'!U33+'2010 CER'!U33+'2011 CER'!U33+'2012 CER'!U33+'2013 CER'!U33+'2014 CER'!U33+'2015 CER'!U33+'2016 CER'!U33+'2017 CER'!U33+'2018 CER'!U33+'2019 CER'!U33+'2020 CER'!U33+'2021 CER'!U33</f>
        <v>0</v>
      </c>
      <c r="V33" s="58">
        <f>'2007 CER'!V33+'2008 CER'!V33+'2009 CER'!V33+'2010 CER'!V33+'2011 CER'!V33+'2012 CER'!V33+'2013 CER'!V33+'2014 CER'!V33+'2015 CER'!V33+'2016 CER'!V33+'2017 CER'!V33+'2018 CER'!V33+'2019 CER'!V33+'2020 CER'!V33+'2021 CER'!V33</f>
        <v>0</v>
      </c>
      <c r="W33" s="58">
        <f>'2007 CER'!W33+'2008 CER'!W33+'2009 CER'!W33+'2010 CER'!W33+'2011 CER'!W33+'2012 CER'!W33+'2013 CER'!W33+'2014 CER'!W33+'2015 CER'!W33+'2016 CER'!W33+'2017 CER'!W33+'2018 CER'!W33+'2019 CER'!W33+'2020 CER'!W33+'2021 CER'!W33</f>
        <v>0</v>
      </c>
      <c r="X33" s="58">
        <f>'2007 CER'!X33+'2008 CER'!X33+'2009 CER'!X33+'2010 CER'!X33+'2011 CER'!X33+'2012 CER'!X33+'2013 CER'!X33+'2014 CER'!X33+'2015 CER'!X33+'2016 CER'!X33+'2017 CER'!X33+'2018 CER'!X33+'2019 CER'!X33+'2020 CER'!X33+'2021 CER'!X33</f>
        <v>0</v>
      </c>
      <c r="Y33" s="58">
        <f>'2007 CER'!Y33+'2008 CER'!Y33+'2009 CER'!Y33+'2010 CER'!Y33+'2011 CER'!Y33+'2012 CER'!Y33+'2013 CER'!Y33+'2014 CER'!Y33+'2015 CER'!Y33+'2016 CER'!Y33+'2017 CER'!Y33+'2018 CER'!Y33+'2019 CER'!Y33+'2020 CER'!Y33+'2021 CER'!Y33</f>
        <v>0</v>
      </c>
      <c r="Z33" s="58">
        <f>'2007 CER'!Z33+'2008 CER'!Z33+'2009 CER'!Z33+'2010 CER'!Z33+'2011 CER'!Z33+'2012 CER'!Z33+'2013 CER'!Z33+'2014 CER'!Z33+'2015 CER'!Z33+'2016 CER'!Z33+'2017 CER'!Z33+'2018 CER'!Z33+'2019 CER'!Z33+'2020 CER'!Z33+'2021 CER'!Z33</f>
        <v>0</v>
      </c>
      <c r="AA33" s="58">
        <f>'2007 CER'!AA33+'2008 CER'!AA33+'2009 CER'!AA33+'2010 CER'!AA33+'2011 CER'!AA33+'2012 CER'!AA33+'2013 CER'!AA33+'2014 CER'!AA33+'2015 CER'!AA33+'2016 CER'!AA33+'2017 CER'!AA33+'2018 CER'!AA33+'2019 CER'!AA33+'2020 CER'!AA33+'2021 CER'!AA33</f>
        <v>0</v>
      </c>
      <c r="AB33" s="58">
        <f>'2007 CER'!AB33+'2008 CER'!AB33+'2009 CER'!AB33+'2010 CER'!AB33+'2011 CER'!AB33+'2012 CER'!AB33+'2013 CER'!AB33+'2014 CER'!AB33+'2015 CER'!AB33+'2016 CER'!AB33+'2017 CER'!AB33+'2018 CER'!AB33+'2019 CER'!AB33+'2020 CER'!AB33+'2021 CER'!AB33</f>
        <v>0</v>
      </c>
      <c r="AC33" s="58">
        <f>'2007 CER'!AC33+'2008 CER'!AC33+'2009 CER'!AC33+'2010 CER'!AC33+'2011 CER'!AC33+'2012 CER'!AC33+'2013 CER'!AC33+'2014 CER'!AC33+'2015 CER'!AC33+'2016 CER'!AC33+'2017 CER'!AC33+'2018 CER'!AC33+'2019 CER'!AC33+'2020 CER'!AC33+'2021 CER'!AC33</f>
        <v>0</v>
      </c>
      <c r="AD33" s="58">
        <f>'2007 CER'!AD33+'2008 CER'!AD33+'2009 CER'!AD33+'2010 CER'!AD33+'2011 CER'!AD33+'2012 CER'!AD33+'2013 CER'!AD33+'2014 CER'!AD33+'2015 CER'!AD33+'2016 CER'!AD33+'2017 CER'!AD33+'2018 CER'!AD33+'2019 CER'!AD33+'2020 CER'!AD33+'2021 CER'!AD33</f>
        <v>0</v>
      </c>
      <c r="AE33" s="58">
        <f>'2007 CER'!AE33+'2008 CER'!AE33+'2009 CER'!AE33+'2010 CER'!AE33+'2011 CER'!AE33+'2012 CER'!AE33+'2013 CER'!AE33+'2014 CER'!AE33+'2015 CER'!AE33+'2016 CER'!AE33+'2017 CER'!AE33+'2018 CER'!AE33+'2019 CER'!AE33+'2020 CER'!AE33+'2021 CER'!AE33</f>
        <v>0</v>
      </c>
      <c r="AF33" s="70">
        <f>'2007 CER'!AF33+'2008 CER'!AF33+'2009 CER'!AF33+'2010 CER'!AF33+'2011 CER'!AF33+'2012 CER'!AF33+'2013 CER'!AF33+'2014 CER'!AF33+'2015 CER'!AF33+'2016 CER'!AF33+'2017 CER'!AF33+'2018 CER'!AF33+'2019 CER'!AF33+'2020 CER'!AF33+'2021 CER'!AF33</f>
        <v>0</v>
      </c>
      <c r="AG33" s="58">
        <f>'2007 CER'!AG33+'2008 CER'!AG33+'2009 CER'!AG33+'2010 CER'!AG33+'2011 CER'!AG33+'2012 CER'!AG33+'2013 CER'!AG33+'2014 CER'!AG33+'2015 CER'!AG33+'2016 CER'!AG33+'2017 CER'!AG33+'2018 CER'!AG33+'2019 CER'!AG33+'2020 CER'!AG33+'2021 CER'!AG33</f>
        <v>0</v>
      </c>
      <c r="AH33" s="58">
        <f>'2007 CER'!AH33+'2008 CER'!AH33+'2009 CER'!AH33+'2010 CER'!AH33+'2011 CER'!AH33+'2012 CER'!AH33+'2013 CER'!AH33+'2014 CER'!AH33+'2015 CER'!AH33+'2016 CER'!AH33+'2017 CER'!AH33+'2018 CER'!AH33+'2019 CER'!AH33+'2020 CER'!AH33+'2021 CER'!AH33</f>
        <v>0</v>
      </c>
      <c r="AI33" s="58">
        <f>'2007 CER'!AI33+'2008 CER'!AI33+'2009 CER'!AI33+'2010 CER'!AI33+'2011 CER'!AI33+'2012 CER'!AI33+'2013 CER'!AI33+'2014 CER'!AI33+'2015 CER'!AI33+'2016 CER'!AI33+'2017 CER'!AI33+'2018 CER'!AI33+'2019 CER'!AI33+'2020 CER'!AI33+'2021 CER'!AI33</f>
        <v>0</v>
      </c>
      <c r="AJ33" s="58">
        <f>'2007 CER'!AJ33+'2008 CER'!AJ33+'2009 CER'!AJ33+'2010 CER'!AJ33+'2011 CER'!AJ33+'2012 CER'!AJ33+'2013 CER'!AJ33+'2014 CER'!AJ33+'2015 CER'!AJ33+'2016 CER'!AJ33+'2017 CER'!AJ33+'2018 CER'!AJ33+'2019 CER'!AJ33+'2020 CER'!AJ33+'2021 CER'!AJ33</f>
        <v>0</v>
      </c>
      <c r="AK33" s="58">
        <f>'2007 CER'!AK33+'2008 CER'!AK33+'2009 CER'!AK33+'2010 CER'!AK33+'2011 CER'!AK33+'2012 CER'!AK33+'2013 CER'!AK33+'2014 CER'!AK33+'2015 CER'!AK33+'2016 CER'!AK33+'2017 CER'!AK33+'2018 CER'!AK33+'2019 CER'!AK33+'2020 CER'!AK33+'2021 CER'!AK33</f>
        <v>0</v>
      </c>
      <c r="AL33" s="58">
        <f>'2007 CER'!AL33+'2008 CER'!AL33+'2009 CER'!AL33+'2010 CER'!AL33+'2011 CER'!AL33+'2012 CER'!AL33+'2013 CER'!AL33+'2014 CER'!AL33+'2015 CER'!AL33+'2016 CER'!AL33+'2017 CER'!AL33+'2018 CER'!AL33+'2019 CER'!AL33+'2020 CER'!AL33+'2021 CER'!AL33</f>
        <v>0</v>
      </c>
      <c r="AM33" s="58">
        <f>'2007 CER'!AM33+'2008 CER'!AM33+'2009 CER'!AM33+'2010 CER'!AM33+'2011 CER'!AM33+'2012 CER'!AM33+'2013 CER'!AM33+'2014 CER'!AM33+'2015 CER'!AM33+'2016 CER'!AM33+'2017 CER'!AM33+'2018 CER'!AM33+'2019 CER'!AM33+'2020 CER'!AM33+'2021 CER'!AM33</f>
        <v>0</v>
      </c>
      <c r="AN33" s="58">
        <f>'2007 CER'!AN33+'2008 CER'!AN33+'2009 CER'!AN33+'2010 CER'!AN33+'2011 CER'!AN33+'2012 CER'!AN33+'2013 CER'!AN33+'2014 CER'!AN33+'2015 CER'!AN33+'2016 CER'!AN33+'2017 CER'!AN33+'2018 CER'!AN33+'2019 CER'!AN33+'2020 CER'!AN33+'2021 CER'!AN33</f>
        <v>0</v>
      </c>
      <c r="AO33" s="61">
        <f>'2007 CER'!AO33+'2008 CER'!AO33+'2009 CER'!AO33+'2010 CER'!AO33+'2011 CER'!AO33+'2012 CER'!AO33+'2013 CER'!AO33+'2014 CER'!AO33+'2015 CER'!AO33+'2016 CER'!AO33+'2017 CER'!AO33+'2018 CER'!AO33+'2019 CER'!AO33+'2020 CER'!AO33+'2021 CER'!AO33</f>
        <v>0</v>
      </c>
    </row>
    <row r="34" spans="1:42" ht="14.25" x14ac:dyDescent="0.15">
      <c r="A34" s="65" t="s">
        <v>33</v>
      </c>
      <c r="B34" s="57">
        <f t="shared" si="1"/>
        <v>4454891</v>
      </c>
      <c r="C34" s="58">
        <f>'2007 CER'!C34+'2008 CER'!C34+'2009 CER'!C34+'2010 CER'!C34+'2011 CER'!C34+'2012 CER'!C34+'2013 CER'!C34+'2014 CER'!C34+'2015 CER'!C34+'2016 CER'!C34+'2017 CER'!C34+'2018 CER'!C34</f>
        <v>0</v>
      </c>
      <c r="D34" s="58">
        <f>'2007 CER'!D34+'2008 CER'!D34+'2009 CER'!D34+'2010 CER'!D34+'2011 CER'!D34+'2012 CER'!D34+'2013 CER'!D34+'2014 CER'!D34+'2015 CER'!D34+'2016 CER'!D34+'2017 CER'!D34+'2018 CER'!D34+'2019 CER'!D34+'2020 CER'!D34+'2021 CER'!D34</f>
        <v>371811</v>
      </c>
      <c r="E34" s="58">
        <f>'2007 CER'!E34+'2008 CER'!E34+'2009 CER'!E34+'2010 CER'!E34+'2011 CER'!E34+'2012 CER'!E34+'2013 CER'!E34+'2014 CER'!E34+'2015 CER'!E34+'2016 CER'!E34+'2017 CER'!E34+'2018 CER'!E34+'2019 CER'!E34+'2020 CER'!E34+'2021 CER'!E34</f>
        <v>10658</v>
      </c>
      <c r="F34" s="58">
        <f>'2007 CER'!F34+'2008 CER'!F34+'2009 CER'!F34+'2010 CER'!F34+'2011 CER'!F34+'2012 CER'!F34+'2013 CER'!F34+'2014 CER'!F34+'2015 CER'!F34+'2016 CER'!F34+'2017 CER'!F34+'2018 CER'!F34+'2019 CER'!F34+'2020 CER'!F34+'2021 CER'!F34</f>
        <v>0</v>
      </c>
      <c r="G34" s="58">
        <f>'2007 CER'!G34+'2008 CER'!G34+'2009 CER'!G34+'2010 CER'!G34+'2011 CER'!G34+'2012 CER'!G34+'2013 CER'!G34+'2014 CER'!G34+'2015 CER'!G34+'2016 CER'!G34+'2017 CER'!G34+'2018 CER'!G34+'2019 CER'!G34+'2020 CER'!G34+'2021 CER'!G34</f>
        <v>0</v>
      </c>
      <c r="H34" s="58">
        <f>'2007 CER'!H34+'2008 CER'!H34+'2009 CER'!H34+'2010 CER'!H34+'2011 CER'!H34+'2012 CER'!H34+'2013 CER'!H34+'2014 CER'!H34+'2015 CER'!H34+'2016 CER'!H34+'2017 CER'!H34+'2018 CER'!H34+'2019 CER'!H34+'2020 CER'!H34+'2021 CER'!H34</f>
        <v>0</v>
      </c>
      <c r="I34" s="58">
        <f>'2007 CER'!I34+'2008 CER'!I34+'2009 CER'!I34+'2010 CER'!I34+'2011 CER'!I34+'2012 CER'!I34+'2013 CER'!I34+'2014 CER'!I34+'2015 CER'!I34+'2016 CER'!I34+'2017 CER'!I34+'2018 CER'!I34+'2019 CER'!I34+'2020 CER'!I34+'2021 CER'!I34</f>
        <v>0</v>
      </c>
      <c r="J34" s="58">
        <f>'2007 CER'!J34+'2008 CER'!J34+'2009 CER'!J34+'2010 CER'!J34+'2011 CER'!J34+'2012 CER'!J34+'2013 CER'!J34+'2014 CER'!J34+'2015 CER'!J34+'2016 CER'!J34+'2017 CER'!J34+'2018 CER'!J34+'2019 CER'!J34+'2020 CER'!J34+'2021 CER'!J34</f>
        <v>1357696</v>
      </c>
      <c r="K34" s="58">
        <f>'2007 CER'!K34+'2008 CER'!K34+'2009 CER'!K34+'2010 CER'!K34+'2011 CER'!K34+'2012 CER'!K34+'2013 CER'!K34+'2014 CER'!K34+'2015 CER'!K34+'2016 CER'!K34+'2017 CER'!K34+'2018 CER'!K34+'2019 CER'!K34+'2020 CER'!K34+'2021 CER'!K34</f>
        <v>0</v>
      </c>
      <c r="L34" s="58">
        <f>'2007 CER'!L34+'2008 CER'!L34+'2009 CER'!L34+'2010 CER'!L34+'2011 CER'!L34+'2012 CER'!L34+'2013 CER'!L34+'2014 CER'!L34+'2015 CER'!L34+'2016 CER'!L34+'2017 CER'!L34+'2018 CER'!L34+'2019 CER'!L34+'2020 CER'!L34+'2021 CER'!L34</f>
        <v>0</v>
      </c>
      <c r="M34" s="58">
        <f>'2007 CER'!M34+'2008 CER'!M34+'2009 CER'!M34+'2010 CER'!M34+'2011 CER'!M34+'2012 CER'!M34+'2013 CER'!M34+'2014 CER'!M34+'2015 CER'!M34+'2016 CER'!M34+'2017 CER'!M34+'2018 CER'!M34+'2019 CER'!M34+'2020 CER'!M34+'2021 CER'!M34</f>
        <v>0</v>
      </c>
      <c r="N34" s="58">
        <f>'2007 CER'!N34+'2008 CER'!N34+'2009 CER'!N34+'2010 CER'!N34+'2011 CER'!N34+'2012 CER'!N34+'2013 CER'!N34+'2014 CER'!N34+'2015 CER'!N34+'2016 CER'!N34+'2017 CER'!N34+'2018 CER'!N34+'2019 CER'!N34+'2020 CER'!N34+'2021 CER'!N34</f>
        <v>0</v>
      </c>
      <c r="O34" s="58">
        <f>'2007 CER'!O34+'2008 CER'!O34+'2009 CER'!O34+'2010 CER'!O34+'2011 CER'!O34+'2012 CER'!O34+'2013 CER'!O34+'2014 CER'!O34+'2015 CER'!O34+'2016 CER'!O34+'2017 CER'!O34+'2018 CER'!O34+'2019 CER'!O34+'2020 CER'!O34+'2021 CER'!O34</f>
        <v>115051</v>
      </c>
      <c r="P34" s="58">
        <f>'2007 CER'!P34+'2008 CER'!P34+'2009 CER'!P34+'2010 CER'!P34+'2011 CER'!P34+'2012 CER'!P34+'2013 CER'!P34+'2014 CER'!P34+'2015 CER'!P34+'2016 CER'!P34+'2017 CER'!P34+'2018 CER'!P34+'2019 CER'!P34+'2020 CER'!P34+'2021 CER'!P34</f>
        <v>0</v>
      </c>
      <c r="Q34" s="58">
        <f>'2007 CER'!Q34+'2008 CER'!Q34+'2009 CER'!Q34+'2010 CER'!Q34+'2011 CER'!Q34+'2012 CER'!Q34+'2013 CER'!Q34+'2014 CER'!Q34+'2015 CER'!Q34+'2016 CER'!Q34+'2017 CER'!Q34+'2018 CER'!Q34+'2019 CER'!Q34+'2020 CER'!Q34+'2021 CER'!Q34</f>
        <v>0</v>
      </c>
      <c r="R34" s="58">
        <f>'2007 CER'!R34+'2008 CER'!R34+'2009 CER'!R34+'2010 CER'!R34+'2011 CER'!R34+'2012 CER'!R34+'2013 CER'!R34+'2014 CER'!R34+'2015 CER'!R34+'2016 CER'!R34+'2017 CER'!R34+'2018 CER'!R34+'2019 CER'!R34+'2020 CER'!R34+'2021 CER'!R34</f>
        <v>492234</v>
      </c>
      <c r="S34" s="58">
        <f>'2007 CER'!S34+'2008 CER'!S34+'2009 CER'!S34+'2010 CER'!S34+'2011 CER'!S34+'2012 CER'!S34+'2013 CER'!S34+'2014 CER'!S34+'2015 CER'!S34+'2016 CER'!S34+'2017 CER'!S34+'2018 CER'!S34+'2019 CER'!S34+'2020 CER'!S34+'2021 CER'!S34</f>
        <v>827514</v>
      </c>
      <c r="T34" s="58">
        <f>'2007 CER'!T34+'2008 CER'!T34+'2009 CER'!T34+'2010 CER'!T34+'2011 CER'!T34+'2012 CER'!T34+'2013 CER'!T34+'2014 CER'!T34+'2015 CER'!T34+'2016 CER'!T34+'2017 CER'!T34+'2018 CER'!T34+'2019 CER'!T34+'2020 CER'!T34+'2021 CER'!T34</f>
        <v>0</v>
      </c>
      <c r="U34" s="58">
        <f>'2007 CER'!U34+'2008 CER'!U34+'2009 CER'!U34+'2010 CER'!U34+'2011 CER'!U34+'2012 CER'!U34+'2013 CER'!U34+'2014 CER'!U34+'2015 CER'!U34+'2016 CER'!U34+'2017 CER'!U34+'2018 CER'!U34+'2019 CER'!U34+'2020 CER'!U34+'2021 CER'!U34</f>
        <v>0</v>
      </c>
      <c r="V34" s="58">
        <f>'2007 CER'!V34+'2008 CER'!V34+'2009 CER'!V34+'2010 CER'!V34+'2011 CER'!V34+'2012 CER'!V34+'2013 CER'!V34+'2014 CER'!V34+'2015 CER'!V34+'2016 CER'!V34+'2017 CER'!V34+'2018 CER'!V34+'2019 CER'!V34+'2020 CER'!V34+'2021 CER'!V34</f>
        <v>0</v>
      </c>
      <c r="W34" s="58">
        <f>'2007 CER'!W34+'2008 CER'!W34+'2009 CER'!W34+'2010 CER'!W34+'2011 CER'!W34+'2012 CER'!W34+'2013 CER'!W34+'2014 CER'!W34+'2015 CER'!W34+'2016 CER'!W34+'2017 CER'!W34+'2018 CER'!W34+'2019 CER'!W34+'2020 CER'!W34+'2021 CER'!W34</f>
        <v>0</v>
      </c>
      <c r="X34" s="58">
        <f>'2007 CER'!X34+'2008 CER'!X34+'2009 CER'!X34+'2010 CER'!X34+'2011 CER'!X34+'2012 CER'!X34+'2013 CER'!X34+'2014 CER'!X34+'2015 CER'!X34+'2016 CER'!X34+'2017 CER'!X34+'2018 CER'!X34+'2019 CER'!X34+'2020 CER'!X34+'2021 CER'!X34</f>
        <v>0</v>
      </c>
      <c r="Y34" s="58">
        <f>'2007 CER'!Y34+'2008 CER'!Y34+'2009 CER'!Y34+'2010 CER'!Y34+'2011 CER'!Y34+'2012 CER'!Y34+'2013 CER'!Y34+'2014 CER'!Y34+'2015 CER'!Y34+'2016 CER'!Y34+'2017 CER'!Y34+'2018 CER'!Y34+'2019 CER'!Y34+'2020 CER'!Y34+'2021 CER'!Y34</f>
        <v>0</v>
      </c>
      <c r="Z34" s="58">
        <f>'2007 CER'!Z34+'2008 CER'!Z34+'2009 CER'!Z34+'2010 CER'!Z34+'2011 CER'!Z34+'2012 CER'!Z34+'2013 CER'!Z34+'2014 CER'!Z34+'2015 CER'!Z34+'2016 CER'!Z34+'2017 CER'!Z34+'2018 CER'!Z34+'2019 CER'!Z34+'2020 CER'!Z34+'2021 CER'!Z34</f>
        <v>0</v>
      </c>
      <c r="AA34" s="58">
        <f>'2007 CER'!AA34+'2008 CER'!AA34+'2009 CER'!AA34+'2010 CER'!AA34+'2011 CER'!AA34+'2012 CER'!AA34+'2013 CER'!AA34+'2014 CER'!AA34+'2015 CER'!AA34+'2016 CER'!AA34+'2017 CER'!AA34+'2018 CER'!AA34+'2019 CER'!AA34+'2020 CER'!AA34+'2021 CER'!AA34</f>
        <v>0</v>
      </c>
      <c r="AB34" s="58">
        <f>'2007 CER'!AB34+'2008 CER'!AB34+'2009 CER'!AB34+'2010 CER'!AB34+'2011 CER'!AB34+'2012 CER'!AB34+'2013 CER'!AB34+'2014 CER'!AB34+'2015 CER'!AB34+'2016 CER'!AB34+'2017 CER'!AB34+'2018 CER'!AB34+'2019 CER'!AB34+'2020 CER'!AB34+'2021 CER'!AB34</f>
        <v>0</v>
      </c>
      <c r="AC34" s="58">
        <f>'2007 CER'!AC34+'2008 CER'!AC34+'2009 CER'!AC34+'2010 CER'!AC34+'2011 CER'!AC34+'2012 CER'!AC34+'2013 CER'!AC34+'2014 CER'!AC34+'2015 CER'!AC34+'2016 CER'!AC34+'2017 CER'!AC34+'2018 CER'!AC34+'2019 CER'!AC34+'2020 CER'!AC34+'2021 CER'!AC34</f>
        <v>0</v>
      </c>
      <c r="AD34" s="58">
        <f>'2007 CER'!AD34+'2008 CER'!AD34+'2009 CER'!AD34+'2010 CER'!AD34+'2011 CER'!AD34+'2012 CER'!AD34+'2013 CER'!AD34+'2014 CER'!AD34+'2015 CER'!AD34+'2016 CER'!AD34+'2017 CER'!AD34+'2018 CER'!AD34+'2019 CER'!AD34+'2020 CER'!AD34+'2021 CER'!AD34</f>
        <v>0</v>
      </c>
      <c r="AE34" s="58">
        <f>'2007 CER'!AE34+'2008 CER'!AE34+'2009 CER'!AE34+'2010 CER'!AE34+'2011 CER'!AE34+'2012 CER'!AE34+'2013 CER'!AE34+'2014 CER'!AE34+'2015 CER'!AE34+'2016 CER'!AE34+'2017 CER'!AE34+'2018 CER'!AE34+'2019 CER'!AE34+'2020 CER'!AE34+'2021 CER'!AE34</f>
        <v>0</v>
      </c>
      <c r="AF34" s="58">
        <f>'2007 CER'!AF34+'2008 CER'!AF34+'2009 CER'!AF34+'2010 CER'!AF34+'2011 CER'!AF34+'2012 CER'!AF34+'2013 CER'!AF34+'2014 CER'!AF34+'2015 CER'!AF34+'2016 CER'!AF34+'2017 CER'!AF34+'2018 CER'!AF34+'2019 CER'!AF34+'2020 CER'!AF34+'2021 CER'!AF34</f>
        <v>0</v>
      </c>
      <c r="AG34" s="70">
        <f>'2007 CER'!AG34+'2008 CER'!AG34+'2009 CER'!AG34+'2010 CER'!AG34+'2011 CER'!AG34+'2012 CER'!AG34+'2013 CER'!AG34+'2014 CER'!AG34+'2015 CER'!AG34+'2016 CER'!AG34+'2017 CER'!AG34+'2018 CER'!AG34+'2019 CER'!AG34+'2020 CER'!AG34+'2021 CER'!AG34</f>
        <v>0</v>
      </c>
      <c r="AH34" s="58">
        <f>'2007 CER'!AH34+'2008 CER'!AH34+'2009 CER'!AH34+'2010 CER'!AH34+'2011 CER'!AH34+'2012 CER'!AH34+'2013 CER'!AH34+'2014 CER'!AH34+'2015 CER'!AH34+'2016 CER'!AH34+'2017 CER'!AH34+'2018 CER'!AH34+'2019 CER'!AH34+'2020 CER'!AH34+'2021 CER'!AH34</f>
        <v>0</v>
      </c>
      <c r="AI34" s="58">
        <f>'2007 CER'!AI34+'2008 CER'!AI34+'2009 CER'!AI34+'2010 CER'!AI34+'2011 CER'!AI34+'2012 CER'!AI34+'2013 CER'!AI34+'2014 CER'!AI34+'2015 CER'!AI34+'2016 CER'!AI34+'2017 CER'!AI34+'2018 CER'!AI34+'2019 CER'!AI34+'2020 CER'!AI34+'2021 CER'!AI34</f>
        <v>0</v>
      </c>
      <c r="AJ34" s="58">
        <f>'2007 CER'!AJ34+'2008 CER'!AJ34+'2009 CER'!AJ34+'2010 CER'!AJ34+'2011 CER'!AJ34+'2012 CER'!AJ34+'2013 CER'!AJ34+'2014 CER'!AJ34+'2015 CER'!AJ34+'2016 CER'!AJ34+'2017 CER'!AJ34+'2018 CER'!AJ34+'2019 CER'!AJ34+'2020 CER'!AJ34+'2021 CER'!AJ34</f>
        <v>0</v>
      </c>
      <c r="AK34" s="58">
        <f>'2007 CER'!AK34+'2008 CER'!AK34+'2009 CER'!AK34+'2010 CER'!AK34+'2011 CER'!AK34+'2012 CER'!AK34+'2013 CER'!AK34+'2014 CER'!AK34+'2015 CER'!AK34+'2016 CER'!AK34+'2017 CER'!AK34+'2018 CER'!AK34+'2019 CER'!AK34+'2020 CER'!AK34+'2021 CER'!AK34</f>
        <v>0</v>
      </c>
      <c r="AL34" s="58">
        <f>'2007 CER'!AL34+'2008 CER'!AL34+'2009 CER'!AL34+'2010 CER'!AL34+'2011 CER'!AL34+'2012 CER'!AL34+'2013 CER'!AL34+'2014 CER'!AL34+'2015 CER'!AL34+'2016 CER'!AL34+'2017 CER'!AL34+'2018 CER'!AL34+'2019 CER'!AL34+'2020 CER'!AL34+'2021 CER'!AL34</f>
        <v>0</v>
      </c>
      <c r="AM34" s="58">
        <f>'2007 CER'!AM34+'2008 CER'!AM34+'2009 CER'!AM34+'2010 CER'!AM34+'2011 CER'!AM34+'2012 CER'!AM34+'2013 CER'!AM34+'2014 CER'!AM34+'2015 CER'!AM34+'2016 CER'!AM34+'2017 CER'!AM34+'2018 CER'!AM34+'2019 CER'!AM34+'2020 CER'!AM34+'2021 CER'!AM34</f>
        <v>1279405</v>
      </c>
      <c r="AN34" s="58">
        <f>'2007 CER'!AN34+'2008 CER'!AN34+'2009 CER'!AN34+'2010 CER'!AN34+'2011 CER'!AN34+'2012 CER'!AN34+'2013 CER'!AN34+'2014 CER'!AN34+'2015 CER'!AN34+'2016 CER'!AN34+'2017 CER'!AN34+'2018 CER'!AN34+'2019 CER'!AN34+'2020 CER'!AN34+'2021 CER'!AN34</f>
        <v>0</v>
      </c>
      <c r="AO34" s="61">
        <f>'2007 CER'!AO34+'2008 CER'!AO34+'2009 CER'!AO34+'2010 CER'!AO34+'2011 CER'!AO34+'2012 CER'!AO34+'2013 CER'!AO34+'2014 CER'!AO34+'2015 CER'!AO34+'2016 CER'!AO34+'2017 CER'!AO34+'2018 CER'!AO34+'2019 CER'!AO34+'2020 CER'!AO34+'2021 CER'!AO34</f>
        <v>522</v>
      </c>
    </row>
    <row r="35" spans="1:42" ht="14.25" x14ac:dyDescent="0.15">
      <c r="A35" s="65" t="s">
        <v>85</v>
      </c>
      <c r="B35" s="57">
        <f t="shared" si="1"/>
        <v>0</v>
      </c>
      <c r="C35" s="58">
        <f>'2007 CER'!C35+'2008 CER'!C35+'2009 CER'!C35+'2010 CER'!C35+'2011 CER'!C35+'2012 CER'!C35+'2013 CER'!C35+'2014 CER'!C35+'2015 CER'!C35+'2016 CER'!C35+'2017 CER'!C35+'2018 CER'!C35</f>
        <v>0</v>
      </c>
      <c r="D35" s="58">
        <f>'2007 CER'!D35+'2008 CER'!D35+'2009 CER'!D35+'2010 CER'!D35+'2011 CER'!D35+'2012 CER'!D35+'2013 CER'!D35+'2014 CER'!D35+'2015 CER'!D35+'2016 CER'!D35+'2017 CER'!D35+'2018 CER'!D35+'2019 CER'!D35+'2020 CER'!D35+'2021 CER'!D35</f>
        <v>0</v>
      </c>
      <c r="E35" s="58">
        <f>'2007 CER'!E35+'2008 CER'!E35+'2009 CER'!E35+'2010 CER'!E35+'2011 CER'!E35+'2012 CER'!E35+'2013 CER'!E35+'2014 CER'!E35+'2015 CER'!E35+'2016 CER'!E35+'2017 CER'!E35+'2018 CER'!E35+'2019 CER'!E35+'2020 CER'!E35+'2021 CER'!E35</f>
        <v>0</v>
      </c>
      <c r="F35" s="58">
        <f>'2007 CER'!F35+'2008 CER'!F35+'2009 CER'!F35+'2010 CER'!F35+'2011 CER'!F35+'2012 CER'!F35+'2013 CER'!F35+'2014 CER'!F35+'2015 CER'!F35+'2016 CER'!F35+'2017 CER'!F35+'2018 CER'!F35+'2019 CER'!F35+'2020 CER'!F35+'2021 CER'!F35</f>
        <v>0</v>
      </c>
      <c r="G35" s="58">
        <f>'2007 CER'!G35+'2008 CER'!G35+'2009 CER'!G35+'2010 CER'!G35+'2011 CER'!G35+'2012 CER'!G35+'2013 CER'!G35+'2014 CER'!G35+'2015 CER'!G35+'2016 CER'!G35+'2017 CER'!G35+'2018 CER'!G35+'2019 CER'!G35+'2020 CER'!G35+'2021 CER'!G35</f>
        <v>0</v>
      </c>
      <c r="H35" s="58">
        <f>'2007 CER'!H35+'2008 CER'!H35+'2009 CER'!H35+'2010 CER'!H35+'2011 CER'!H35+'2012 CER'!H35+'2013 CER'!H35+'2014 CER'!H35+'2015 CER'!H35+'2016 CER'!H35+'2017 CER'!H35+'2018 CER'!H35+'2019 CER'!H35+'2020 CER'!H35+'2021 CER'!H35</f>
        <v>0</v>
      </c>
      <c r="I35" s="58">
        <f>'2007 CER'!I35+'2008 CER'!I35+'2009 CER'!I35+'2010 CER'!I35+'2011 CER'!I35+'2012 CER'!I35+'2013 CER'!I35+'2014 CER'!I35+'2015 CER'!I35+'2016 CER'!I35+'2017 CER'!I35+'2018 CER'!I35+'2019 CER'!I35+'2020 CER'!I35+'2021 CER'!I35</f>
        <v>0</v>
      </c>
      <c r="J35" s="58">
        <f>'2007 CER'!J35+'2008 CER'!J35+'2009 CER'!J35+'2010 CER'!J35+'2011 CER'!J35+'2012 CER'!J35+'2013 CER'!J35+'2014 CER'!J35+'2015 CER'!J35+'2016 CER'!J35+'2017 CER'!J35+'2018 CER'!J35+'2019 CER'!J35+'2020 CER'!J35+'2021 CER'!J35</f>
        <v>0</v>
      </c>
      <c r="K35" s="58">
        <f>'2007 CER'!K35+'2008 CER'!K35+'2009 CER'!K35+'2010 CER'!K35+'2011 CER'!K35+'2012 CER'!K35+'2013 CER'!K35+'2014 CER'!K35+'2015 CER'!K35+'2016 CER'!K35+'2017 CER'!K35+'2018 CER'!K35+'2019 CER'!K35+'2020 CER'!K35+'2021 CER'!K35</f>
        <v>0</v>
      </c>
      <c r="L35" s="58">
        <f>'2007 CER'!L35+'2008 CER'!L35+'2009 CER'!L35+'2010 CER'!L35+'2011 CER'!L35+'2012 CER'!L35+'2013 CER'!L35+'2014 CER'!L35+'2015 CER'!L35+'2016 CER'!L35+'2017 CER'!L35+'2018 CER'!L35+'2019 CER'!L35+'2020 CER'!L35+'2021 CER'!L35</f>
        <v>0</v>
      </c>
      <c r="M35" s="58">
        <f>'2007 CER'!M35+'2008 CER'!M35+'2009 CER'!M35+'2010 CER'!M35+'2011 CER'!M35+'2012 CER'!M35+'2013 CER'!M35+'2014 CER'!M35+'2015 CER'!M35+'2016 CER'!M35+'2017 CER'!M35+'2018 CER'!M35+'2019 CER'!M35+'2020 CER'!M35+'2021 CER'!M35</f>
        <v>0</v>
      </c>
      <c r="N35" s="58">
        <f>'2007 CER'!N35+'2008 CER'!N35+'2009 CER'!N35+'2010 CER'!N35+'2011 CER'!N35+'2012 CER'!N35+'2013 CER'!N35+'2014 CER'!N35+'2015 CER'!N35+'2016 CER'!N35+'2017 CER'!N35+'2018 CER'!N35+'2019 CER'!N35+'2020 CER'!N35+'2021 CER'!N35</f>
        <v>0</v>
      </c>
      <c r="O35" s="58">
        <f>'2007 CER'!O35+'2008 CER'!O35+'2009 CER'!O35+'2010 CER'!O35+'2011 CER'!O35+'2012 CER'!O35+'2013 CER'!O35+'2014 CER'!O35+'2015 CER'!O35+'2016 CER'!O35+'2017 CER'!O35+'2018 CER'!O35+'2019 CER'!O35+'2020 CER'!O35+'2021 CER'!O35</f>
        <v>0</v>
      </c>
      <c r="P35" s="58">
        <f>'2007 CER'!P35+'2008 CER'!P35+'2009 CER'!P35+'2010 CER'!P35+'2011 CER'!P35+'2012 CER'!P35+'2013 CER'!P35+'2014 CER'!P35+'2015 CER'!P35+'2016 CER'!P35+'2017 CER'!P35+'2018 CER'!P35+'2019 CER'!P35+'2020 CER'!P35+'2021 CER'!P35</f>
        <v>0</v>
      </c>
      <c r="Q35" s="58">
        <f>'2007 CER'!Q35+'2008 CER'!Q35+'2009 CER'!Q35+'2010 CER'!Q35+'2011 CER'!Q35+'2012 CER'!Q35+'2013 CER'!Q35+'2014 CER'!Q35+'2015 CER'!Q35+'2016 CER'!Q35+'2017 CER'!Q35+'2018 CER'!Q35+'2019 CER'!Q35+'2020 CER'!Q35+'2021 CER'!Q35</f>
        <v>0</v>
      </c>
      <c r="R35" s="58">
        <f>'2007 CER'!R35+'2008 CER'!R35+'2009 CER'!R35+'2010 CER'!R35+'2011 CER'!R35+'2012 CER'!R35+'2013 CER'!R35+'2014 CER'!R35+'2015 CER'!R35+'2016 CER'!R35+'2017 CER'!R35+'2018 CER'!R35+'2019 CER'!R35+'2020 CER'!R35+'2021 CER'!R35</f>
        <v>0</v>
      </c>
      <c r="S35" s="58">
        <f>'2007 CER'!S35+'2008 CER'!S35+'2009 CER'!S35+'2010 CER'!S35+'2011 CER'!S35+'2012 CER'!S35+'2013 CER'!S35+'2014 CER'!S35+'2015 CER'!S35+'2016 CER'!S35+'2017 CER'!S35+'2018 CER'!S35+'2019 CER'!S35+'2020 CER'!S35+'2021 CER'!S35</f>
        <v>0</v>
      </c>
      <c r="T35" s="58">
        <f>'2007 CER'!T35+'2008 CER'!T35+'2009 CER'!T35+'2010 CER'!T35+'2011 CER'!T35+'2012 CER'!T35+'2013 CER'!T35+'2014 CER'!T35+'2015 CER'!T35+'2016 CER'!T35+'2017 CER'!T35+'2018 CER'!T35+'2019 CER'!T35+'2020 CER'!T35+'2021 CER'!T35</f>
        <v>0</v>
      </c>
      <c r="U35" s="58">
        <f>'2007 CER'!U35+'2008 CER'!U35+'2009 CER'!U35+'2010 CER'!U35+'2011 CER'!U35+'2012 CER'!U35+'2013 CER'!U35+'2014 CER'!U35+'2015 CER'!U35+'2016 CER'!U35+'2017 CER'!U35+'2018 CER'!U35+'2019 CER'!U35+'2020 CER'!U35+'2021 CER'!U35</f>
        <v>0</v>
      </c>
      <c r="V35" s="58">
        <f>'2007 CER'!V35+'2008 CER'!V35+'2009 CER'!V35+'2010 CER'!V35+'2011 CER'!V35+'2012 CER'!V35+'2013 CER'!V35+'2014 CER'!V35+'2015 CER'!V35+'2016 CER'!V35+'2017 CER'!V35+'2018 CER'!V35+'2019 CER'!V35+'2020 CER'!V35+'2021 CER'!V35</f>
        <v>0</v>
      </c>
      <c r="W35" s="58">
        <f>'2007 CER'!W35+'2008 CER'!W35+'2009 CER'!W35+'2010 CER'!W35+'2011 CER'!W35+'2012 CER'!W35+'2013 CER'!W35+'2014 CER'!W35+'2015 CER'!W35+'2016 CER'!W35+'2017 CER'!W35+'2018 CER'!W35+'2019 CER'!W35+'2020 CER'!W35+'2021 CER'!W35</f>
        <v>0</v>
      </c>
      <c r="X35" s="58">
        <f>'2007 CER'!X35+'2008 CER'!X35+'2009 CER'!X35+'2010 CER'!X35+'2011 CER'!X35+'2012 CER'!X35+'2013 CER'!X35+'2014 CER'!X35+'2015 CER'!X35+'2016 CER'!X35+'2017 CER'!X35+'2018 CER'!X35+'2019 CER'!X35+'2020 CER'!X35+'2021 CER'!X35</f>
        <v>0</v>
      </c>
      <c r="Y35" s="58">
        <f>'2007 CER'!Y35+'2008 CER'!Y35+'2009 CER'!Y35+'2010 CER'!Y35+'2011 CER'!Y35+'2012 CER'!Y35+'2013 CER'!Y35+'2014 CER'!Y35+'2015 CER'!Y35+'2016 CER'!Y35+'2017 CER'!Y35+'2018 CER'!Y35+'2019 CER'!Y35+'2020 CER'!Y35+'2021 CER'!Y35</f>
        <v>0</v>
      </c>
      <c r="Z35" s="58">
        <f>'2007 CER'!Z35+'2008 CER'!Z35+'2009 CER'!Z35+'2010 CER'!Z35+'2011 CER'!Z35+'2012 CER'!Z35+'2013 CER'!Z35+'2014 CER'!Z35+'2015 CER'!Z35+'2016 CER'!Z35+'2017 CER'!Z35+'2018 CER'!Z35+'2019 CER'!Z35+'2020 CER'!Z35+'2021 CER'!Z35</f>
        <v>0</v>
      </c>
      <c r="AA35" s="58">
        <f>'2007 CER'!AA35+'2008 CER'!AA35+'2009 CER'!AA35+'2010 CER'!AA35+'2011 CER'!AA35+'2012 CER'!AA35+'2013 CER'!AA35+'2014 CER'!AA35+'2015 CER'!AA35+'2016 CER'!AA35+'2017 CER'!AA35+'2018 CER'!AA35+'2019 CER'!AA35+'2020 CER'!AA35+'2021 CER'!AA35</f>
        <v>0</v>
      </c>
      <c r="AB35" s="58">
        <f>'2007 CER'!AB35+'2008 CER'!AB35+'2009 CER'!AB35+'2010 CER'!AB35+'2011 CER'!AB35+'2012 CER'!AB35+'2013 CER'!AB35+'2014 CER'!AB35+'2015 CER'!AB35+'2016 CER'!AB35+'2017 CER'!AB35+'2018 CER'!AB35+'2019 CER'!AB35+'2020 CER'!AB35+'2021 CER'!AB35</f>
        <v>0</v>
      </c>
      <c r="AC35" s="58">
        <f>'2007 CER'!AC35+'2008 CER'!AC35+'2009 CER'!AC35+'2010 CER'!AC35+'2011 CER'!AC35+'2012 CER'!AC35+'2013 CER'!AC35+'2014 CER'!AC35+'2015 CER'!AC35+'2016 CER'!AC35+'2017 CER'!AC35+'2018 CER'!AC35+'2019 CER'!AC35+'2020 CER'!AC35+'2021 CER'!AC35</f>
        <v>0</v>
      </c>
      <c r="AD35" s="58">
        <f>'2007 CER'!AD35+'2008 CER'!AD35+'2009 CER'!AD35+'2010 CER'!AD35+'2011 CER'!AD35+'2012 CER'!AD35+'2013 CER'!AD35+'2014 CER'!AD35+'2015 CER'!AD35+'2016 CER'!AD35+'2017 CER'!AD35+'2018 CER'!AD35+'2019 CER'!AD35+'2020 CER'!AD35+'2021 CER'!AD35</f>
        <v>0</v>
      </c>
      <c r="AE35" s="58">
        <f>'2007 CER'!AE35+'2008 CER'!AE35+'2009 CER'!AE35+'2010 CER'!AE35+'2011 CER'!AE35+'2012 CER'!AE35+'2013 CER'!AE35+'2014 CER'!AE35+'2015 CER'!AE35+'2016 CER'!AE35+'2017 CER'!AE35+'2018 CER'!AE35+'2019 CER'!AE35+'2020 CER'!AE35+'2021 CER'!AE35</f>
        <v>0</v>
      </c>
      <c r="AF35" s="58">
        <f>'2007 CER'!AF35+'2008 CER'!AF35+'2009 CER'!AF35+'2010 CER'!AF35+'2011 CER'!AF35+'2012 CER'!AF35+'2013 CER'!AF35+'2014 CER'!AF35+'2015 CER'!AF35+'2016 CER'!AF35+'2017 CER'!AF35+'2018 CER'!AF35+'2019 CER'!AF35+'2020 CER'!AF35+'2021 CER'!AF35</f>
        <v>0</v>
      </c>
      <c r="AG35" s="58">
        <f>'2007 CER'!AG35+'2008 CER'!AG35+'2009 CER'!AG35+'2010 CER'!AG35+'2011 CER'!AG35+'2012 CER'!AG35+'2013 CER'!AG35+'2014 CER'!AG35+'2015 CER'!AG35+'2016 CER'!AG35+'2017 CER'!AG35+'2018 CER'!AG35+'2019 CER'!AG35+'2020 CER'!AG35+'2021 CER'!AG35</f>
        <v>0</v>
      </c>
      <c r="AH35" s="70">
        <f>'2007 CER'!AH35+'2008 CER'!AH35+'2009 CER'!AH35+'2010 CER'!AH35+'2011 CER'!AH35+'2012 CER'!AH35+'2013 CER'!AH35+'2014 CER'!AH35+'2015 CER'!AH35+'2016 CER'!AH35+'2017 CER'!AH35+'2018 CER'!AH35+'2019 CER'!AH35+'2020 CER'!AH35+'2021 CER'!AH35</f>
        <v>0</v>
      </c>
      <c r="AI35" s="58">
        <f>'2007 CER'!AI35+'2008 CER'!AI35+'2009 CER'!AI35+'2010 CER'!AI35+'2011 CER'!AI35+'2012 CER'!AI35+'2013 CER'!AI35+'2014 CER'!AI35+'2015 CER'!AI35+'2016 CER'!AI35+'2017 CER'!AI35+'2018 CER'!AI35+'2019 CER'!AI35+'2020 CER'!AI35+'2021 CER'!AI35</f>
        <v>0</v>
      </c>
      <c r="AJ35" s="58">
        <f>'2007 CER'!AJ35+'2008 CER'!AJ35+'2009 CER'!AJ35+'2010 CER'!AJ35+'2011 CER'!AJ35+'2012 CER'!AJ35+'2013 CER'!AJ35+'2014 CER'!AJ35+'2015 CER'!AJ35+'2016 CER'!AJ35+'2017 CER'!AJ35+'2018 CER'!AJ35+'2019 CER'!AJ35+'2020 CER'!AJ35+'2021 CER'!AJ35</f>
        <v>0</v>
      </c>
      <c r="AK35" s="58">
        <f>'2007 CER'!AK35+'2008 CER'!AK35+'2009 CER'!AK35+'2010 CER'!AK35+'2011 CER'!AK35+'2012 CER'!AK35+'2013 CER'!AK35+'2014 CER'!AK35+'2015 CER'!AK35+'2016 CER'!AK35+'2017 CER'!AK35+'2018 CER'!AK35+'2019 CER'!AK35+'2020 CER'!AK35+'2021 CER'!AK35</f>
        <v>0</v>
      </c>
      <c r="AL35" s="58">
        <f>'2007 CER'!AL35+'2008 CER'!AL35+'2009 CER'!AL35+'2010 CER'!AL35+'2011 CER'!AL35+'2012 CER'!AL35+'2013 CER'!AL35+'2014 CER'!AL35+'2015 CER'!AL35+'2016 CER'!AL35+'2017 CER'!AL35+'2018 CER'!AL35+'2019 CER'!AL35+'2020 CER'!AL35+'2021 CER'!AL35</f>
        <v>0</v>
      </c>
      <c r="AM35" s="58">
        <f>'2007 CER'!AM35+'2008 CER'!AM35+'2009 CER'!AM35+'2010 CER'!AM35+'2011 CER'!AM35+'2012 CER'!AM35+'2013 CER'!AM35+'2014 CER'!AM35+'2015 CER'!AM35+'2016 CER'!AM35+'2017 CER'!AM35+'2018 CER'!AM35+'2019 CER'!AM35+'2020 CER'!AM35+'2021 CER'!AM35</f>
        <v>0</v>
      </c>
      <c r="AN35" s="58">
        <f>'2007 CER'!AN35+'2008 CER'!AN35+'2009 CER'!AN35+'2010 CER'!AN35+'2011 CER'!AN35+'2012 CER'!AN35+'2013 CER'!AN35+'2014 CER'!AN35+'2015 CER'!AN35+'2016 CER'!AN35+'2017 CER'!AN35+'2018 CER'!AN35+'2019 CER'!AN35+'2020 CER'!AN35+'2021 CER'!AN35</f>
        <v>0</v>
      </c>
      <c r="AO35" s="61">
        <f>'2007 CER'!AO35+'2008 CER'!AO35+'2009 CER'!AO35+'2010 CER'!AO35+'2011 CER'!AO35+'2012 CER'!AO35+'2013 CER'!AO35+'2014 CER'!AO35+'2015 CER'!AO35+'2016 CER'!AO35+'2017 CER'!AO35+'2018 CER'!AO35+'2019 CER'!AO35+'2020 CER'!AO35+'2021 CER'!AO35</f>
        <v>0</v>
      </c>
    </row>
    <row r="36" spans="1:42" ht="14.25" x14ac:dyDescent="0.15">
      <c r="A36" s="65" t="s">
        <v>32</v>
      </c>
      <c r="B36" s="57">
        <f t="shared" si="1"/>
        <v>0</v>
      </c>
      <c r="C36" s="58">
        <f>'2007 CER'!C36+'2008 CER'!C36+'2009 CER'!C36+'2010 CER'!C36+'2011 CER'!C36+'2012 CER'!C36+'2013 CER'!C36+'2014 CER'!C36+'2015 CER'!C36+'2016 CER'!C36+'2017 CER'!C36+'2018 CER'!C36</f>
        <v>0</v>
      </c>
      <c r="D36" s="58">
        <f>'2007 CER'!D36+'2008 CER'!D36+'2009 CER'!D36+'2010 CER'!D36+'2011 CER'!D36+'2012 CER'!D36+'2013 CER'!D36+'2014 CER'!D36+'2015 CER'!D36+'2016 CER'!D36+'2017 CER'!D36+'2018 CER'!D36+'2019 CER'!D36+'2020 CER'!D36+'2021 CER'!D36</f>
        <v>0</v>
      </c>
      <c r="E36" s="58">
        <f>'2007 CER'!E36+'2008 CER'!E36+'2009 CER'!E36+'2010 CER'!E36+'2011 CER'!E36+'2012 CER'!E36+'2013 CER'!E36+'2014 CER'!E36+'2015 CER'!E36+'2016 CER'!E36+'2017 CER'!E36+'2018 CER'!E36+'2019 CER'!E36+'2020 CER'!E36+'2021 CER'!E36</f>
        <v>0</v>
      </c>
      <c r="F36" s="58">
        <f>'2007 CER'!F36+'2008 CER'!F36+'2009 CER'!F36+'2010 CER'!F36+'2011 CER'!F36+'2012 CER'!F36+'2013 CER'!F36+'2014 CER'!F36+'2015 CER'!F36+'2016 CER'!F36+'2017 CER'!F36+'2018 CER'!F36+'2019 CER'!F36+'2020 CER'!F36+'2021 CER'!F36</f>
        <v>0</v>
      </c>
      <c r="G36" s="58">
        <f>'2007 CER'!G36+'2008 CER'!G36+'2009 CER'!G36+'2010 CER'!G36+'2011 CER'!G36+'2012 CER'!G36+'2013 CER'!G36+'2014 CER'!G36+'2015 CER'!G36+'2016 CER'!G36+'2017 CER'!G36+'2018 CER'!G36+'2019 CER'!G36+'2020 CER'!G36+'2021 CER'!G36</f>
        <v>0</v>
      </c>
      <c r="H36" s="58">
        <f>'2007 CER'!H36+'2008 CER'!H36+'2009 CER'!H36+'2010 CER'!H36+'2011 CER'!H36+'2012 CER'!H36+'2013 CER'!H36+'2014 CER'!H36+'2015 CER'!H36+'2016 CER'!H36+'2017 CER'!H36+'2018 CER'!H36+'2019 CER'!H36+'2020 CER'!H36+'2021 CER'!H36</f>
        <v>0</v>
      </c>
      <c r="I36" s="58">
        <f>'2007 CER'!I36+'2008 CER'!I36+'2009 CER'!I36+'2010 CER'!I36+'2011 CER'!I36+'2012 CER'!I36+'2013 CER'!I36+'2014 CER'!I36+'2015 CER'!I36+'2016 CER'!I36+'2017 CER'!I36+'2018 CER'!I36+'2019 CER'!I36+'2020 CER'!I36+'2021 CER'!I36</f>
        <v>0</v>
      </c>
      <c r="J36" s="58">
        <f>'2007 CER'!J36+'2008 CER'!J36+'2009 CER'!J36+'2010 CER'!J36+'2011 CER'!J36+'2012 CER'!J36+'2013 CER'!J36+'2014 CER'!J36+'2015 CER'!J36+'2016 CER'!J36+'2017 CER'!J36+'2018 CER'!J36+'2019 CER'!J36+'2020 CER'!J36+'2021 CER'!J36</f>
        <v>0</v>
      </c>
      <c r="K36" s="58">
        <f>'2007 CER'!K36+'2008 CER'!K36+'2009 CER'!K36+'2010 CER'!K36+'2011 CER'!K36+'2012 CER'!K36+'2013 CER'!K36+'2014 CER'!K36+'2015 CER'!K36+'2016 CER'!K36+'2017 CER'!K36+'2018 CER'!K36+'2019 CER'!K36+'2020 CER'!K36+'2021 CER'!K36</f>
        <v>0</v>
      </c>
      <c r="L36" s="58">
        <f>'2007 CER'!L36+'2008 CER'!L36+'2009 CER'!L36+'2010 CER'!L36+'2011 CER'!L36+'2012 CER'!L36+'2013 CER'!L36+'2014 CER'!L36+'2015 CER'!L36+'2016 CER'!L36+'2017 CER'!L36+'2018 CER'!L36+'2019 CER'!L36+'2020 CER'!L36+'2021 CER'!L36</f>
        <v>0</v>
      </c>
      <c r="M36" s="58">
        <f>'2007 CER'!M36+'2008 CER'!M36+'2009 CER'!M36+'2010 CER'!M36+'2011 CER'!M36+'2012 CER'!M36+'2013 CER'!M36+'2014 CER'!M36+'2015 CER'!M36+'2016 CER'!M36+'2017 CER'!M36+'2018 CER'!M36+'2019 CER'!M36+'2020 CER'!M36+'2021 CER'!M36</f>
        <v>0</v>
      </c>
      <c r="N36" s="58">
        <f>'2007 CER'!N36+'2008 CER'!N36+'2009 CER'!N36+'2010 CER'!N36+'2011 CER'!N36+'2012 CER'!N36+'2013 CER'!N36+'2014 CER'!N36+'2015 CER'!N36+'2016 CER'!N36+'2017 CER'!N36+'2018 CER'!N36+'2019 CER'!N36+'2020 CER'!N36+'2021 CER'!N36</f>
        <v>0</v>
      </c>
      <c r="O36" s="58">
        <f>'2007 CER'!O36+'2008 CER'!O36+'2009 CER'!O36+'2010 CER'!O36+'2011 CER'!O36+'2012 CER'!O36+'2013 CER'!O36+'2014 CER'!O36+'2015 CER'!O36+'2016 CER'!O36+'2017 CER'!O36+'2018 CER'!O36+'2019 CER'!O36+'2020 CER'!O36+'2021 CER'!O36</f>
        <v>0</v>
      </c>
      <c r="P36" s="58">
        <f>'2007 CER'!P36+'2008 CER'!P36+'2009 CER'!P36+'2010 CER'!P36+'2011 CER'!P36+'2012 CER'!P36+'2013 CER'!P36+'2014 CER'!P36+'2015 CER'!P36+'2016 CER'!P36+'2017 CER'!P36+'2018 CER'!P36+'2019 CER'!P36+'2020 CER'!P36+'2021 CER'!P36</f>
        <v>0</v>
      </c>
      <c r="Q36" s="58">
        <f>'2007 CER'!Q36+'2008 CER'!Q36+'2009 CER'!Q36+'2010 CER'!Q36+'2011 CER'!Q36+'2012 CER'!Q36+'2013 CER'!Q36+'2014 CER'!Q36+'2015 CER'!Q36+'2016 CER'!Q36+'2017 CER'!Q36+'2018 CER'!Q36+'2019 CER'!Q36+'2020 CER'!Q36+'2021 CER'!Q36</f>
        <v>0</v>
      </c>
      <c r="R36" s="58">
        <f>'2007 CER'!R36+'2008 CER'!R36+'2009 CER'!R36+'2010 CER'!R36+'2011 CER'!R36+'2012 CER'!R36+'2013 CER'!R36+'2014 CER'!R36+'2015 CER'!R36+'2016 CER'!R36+'2017 CER'!R36+'2018 CER'!R36+'2019 CER'!R36+'2020 CER'!R36+'2021 CER'!R36</f>
        <v>0</v>
      </c>
      <c r="S36" s="58">
        <f>'2007 CER'!S36+'2008 CER'!S36+'2009 CER'!S36+'2010 CER'!S36+'2011 CER'!S36+'2012 CER'!S36+'2013 CER'!S36+'2014 CER'!S36+'2015 CER'!S36+'2016 CER'!S36+'2017 CER'!S36+'2018 CER'!S36+'2019 CER'!S36+'2020 CER'!S36+'2021 CER'!S36</f>
        <v>0</v>
      </c>
      <c r="T36" s="58">
        <f>'2007 CER'!T36+'2008 CER'!T36+'2009 CER'!T36+'2010 CER'!T36+'2011 CER'!T36+'2012 CER'!T36+'2013 CER'!T36+'2014 CER'!T36+'2015 CER'!T36+'2016 CER'!T36+'2017 CER'!T36+'2018 CER'!T36+'2019 CER'!T36+'2020 CER'!T36+'2021 CER'!T36</f>
        <v>0</v>
      </c>
      <c r="U36" s="58">
        <f>'2007 CER'!U36+'2008 CER'!U36+'2009 CER'!U36+'2010 CER'!U36+'2011 CER'!U36+'2012 CER'!U36+'2013 CER'!U36+'2014 CER'!U36+'2015 CER'!U36+'2016 CER'!U36+'2017 CER'!U36+'2018 CER'!U36+'2019 CER'!U36+'2020 CER'!U36+'2021 CER'!U36</f>
        <v>0</v>
      </c>
      <c r="V36" s="58">
        <f>'2007 CER'!V36+'2008 CER'!V36+'2009 CER'!V36+'2010 CER'!V36+'2011 CER'!V36+'2012 CER'!V36+'2013 CER'!V36+'2014 CER'!V36+'2015 CER'!V36+'2016 CER'!V36+'2017 CER'!V36+'2018 CER'!V36+'2019 CER'!V36+'2020 CER'!V36+'2021 CER'!V36</f>
        <v>0</v>
      </c>
      <c r="W36" s="58">
        <f>'2007 CER'!W36+'2008 CER'!W36+'2009 CER'!W36+'2010 CER'!W36+'2011 CER'!W36+'2012 CER'!W36+'2013 CER'!W36+'2014 CER'!W36+'2015 CER'!W36+'2016 CER'!W36+'2017 CER'!W36+'2018 CER'!W36+'2019 CER'!W36+'2020 CER'!W36+'2021 CER'!W36</f>
        <v>0</v>
      </c>
      <c r="X36" s="58">
        <f>'2007 CER'!X36+'2008 CER'!X36+'2009 CER'!X36+'2010 CER'!X36+'2011 CER'!X36+'2012 CER'!X36+'2013 CER'!X36+'2014 CER'!X36+'2015 CER'!X36+'2016 CER'!X36+'2017 CER'!X36+'2018 CER'!X36+'2019 CER'!X36+'2020 CER'!X36+'2021 CER'!X36</f>
        <v>0</v>
      </c>
      <c r="Y36" s="58">
        <f>'2007 CER'!Y36+'2008 CER'!Y36+'2009 CER'!Y36+'2010 CER'!Y36+'2011 CER'!Y36+'2012 CER'!Y36+'2013 CER'!Y36+'2014 CER'!Y36+'2015 CER'!Y36+'2016 CER'!Y36+'2017 CER'!Y36+'2018 CER'!Y36+'2019 CER'!Y36+'2020 CER'!Y36+'2021 CER'!Y36</f>
        <v>0</v>
      </c>
      <c r="Z36" s="58">
        <f>'2007 CER'!Z36+'2008 CER'!Z36+'2009 CER'!Z36+'2010 CER'!Z36+'2011 CER'!Z36+'2012 CER'!Z36+'2013 CER'!Z36+'2014 CER'!Z36+'2015 CER'!Z36+'2016 CER'!Z36+'2017 CER'!Z36+'2018 CER'!Z36+'2019 CER'!Z36+'2020 CER'!Z36+'2021 CER'!Z36</f>
        <v>0</v>
      </c>
      <c r="AA36" s="58">
        <f>'2007 CER'!AA36+'2008 CER'!AA36+'2009 CER'!AA36+'2010 CER'!AA36+'2011 CER'!AA36+'2012 CER'!AA36+'2013 CER'!AA36+'2014 CER'!AA36+'2015 CER'!AA36+'2016 CER'!AA36+'2017 CER'!AA36+'2018 CER'!AA36+'2019 CER'!AA36+'2020 CER'!AA36+'2021 CER'!AA36</f>
        <v>0</v>
      </c>
      <c r="AB36" s="58">
        <f>'2007 CER'!AB36+'2008 CER'!AB36+'2009 CER'!AB36+'2010 CER'!AB36+'2011 CER'!AB36+'2012 CER'!AB36+'2013 CER'!AB36+'2014 CER'!AB36+'2015 CER'!AB36+'2016 CER'!AB36+'2017 CER'!AB36+'2018 CER'!AB36+'2019 CER'!AB36+'2020 CER'!AB36+'2021 CER'!AB36</f>
        <v>0</v>
      </c>
      <c r="AC36" s="58">
        <f>'2007 CER'!AC36+'2008 CER'!AC36+'2009 CER'!AC36+'2010 CER'!AC36+'2011 CER'!AC36+'2012 CER'!AC36+'2013 CER'!AC36+'2014 CER'!AC36+'2015 CER'!AC36+'2016 CER'!AC36+'2017 CER'!AC36+'2018 CER'!AC36+'2019 CER'!AC36+'2020 CER'!AC36+'2021 CER'!AC36</f>
        <v>0</v>
      </c>
      <c r="AD36" s="58">
        <f>'2007 CER'!AD36+'2008 CER'!AD36+'2009 CER'!AD36+'2010 CER'!AD36+'2011 CER'!AD36+'2012 CER'!AD36+'2013 CER'!AD36+'2014 CER'!AD36+'2015 CER'!AD36+'2016 CER'!AD36+'2017 CER'!AD36+'2018 CER'!AD36+'2019 CER'!AD36+'2020 CER'!AD36+'2021 CER'!AD36</f>
        <v>0</v>
      </c>
      <c r="AE36" s="58">
        <f>'2007 CER'!AE36+'2008 CER'!AE36+'2009 CER'!AE36+'2010 CER'!AE36+'2011 CER'!AE36+'2012 CER'!AE36+'2013 CER'!AE36+'2014 CER'!AE36+'2015 CER'!AE36+'2016 CER'!AE36+'2017 CER'!AE36+'2018 CER'!AE36+'2019 CER'!AE36+'2020 CER'!AE36+'2021 CER'!AE36</f>
        <v>0</v>
      </c>
      <c r="AF36" s="58">
        <f>'2007 CER'!AF36+'2008 CER'!AF36+'2009 CER'!AF36+'2010 CER'!AF36+'2011 CER'!AF36+'2012 CER'!AF36+'2013 CER'!AF36+'2014 CER'!AF36+'2015 CER'!AF36+'2016 CER'!AF36+'2017 CER'!AF36+'2018 CER'!AF36+'2019 CER'!AF36+'2020 CER'!AF36+'2021 CER'!AF36</f>
        <v>0</v>
      </c>
      <c r="AG36" s="58">
        <f>'2007 CER'!AG36+'2008 CER'!AG36+'2009 CER'!AG36+'2010 CER'!AG36+'2011 CER'!AG36+'2012 CER'!AG36+'2013 CER'!AG36+'2014 CER'!AG36+'2015 CER'!AG36+'2016 CER'!AG36+'2017 CER'!AG36+'2018 CER'!AG36+'2019 CER'!AG36+'2020 CER'!AG36+'2021 CER'!AG36</f>
        <v>0</v>
      </c>
      <c r="AH36" s="58">
        <f>'2007 CER'!AH36+'2008 CER'!AH36+'2009 CER'!AH36+'2010 CER'!AH36+'2011 CER'!AH36+'2012 CER'!AH36+'2013 CER'!AH36+'2014 CER'!AH36+'2015 CER'!AH36+'2016 CER'!AH36+'2017 CER'!AH36+'2018 CER'!AH36+'2019 CER'!AH36+'2020 CER'!AH36+'2021 CER'!AH36</f>
        <v>0</v>
      </c>
      <c r="AI36" s="70">
        <f>'2007 CER'!AI36+'2008 CER'!AI36+'2009 CER'!AI36+'2010 CER'!AI36+'2011 CER'!AI36+'2012 CER'!AI36+'2013 CER'!AI36+'2014 CER'!AI36+'2015 CER'!AI36+'2016 CER'!AI36+'2017 CER'!AI36+'2018 CER'!AI36+'2019 CER'!AI36+'2020 CER'!AI36+'2021 CER'!AI36</f>
        <v>0</v>
      </c>
      <c r="AJ36" s="58">
        <f>'2007 CER'!AJ36+'2008 CER'!AJ36+'2009 CER'!AJ36+'2010 CER'!AJ36+'2011 CER'!AJ36+'2012 CER'!AJ36+'2013 CER'!AJ36+'2014 CER'!AJ36+'2015 CER'!AJ36+'2016 CER'!AJ36+'2017 CER'!AJ36+'2018 CER'!AJ36+'2019 CER'!AJ36+'2020 CER'!AJ36+'2021 CER'!AJ36</f>
        <v>0</v>
      </c>
      <c r="AK36" s="58">
        <f>'2007 CER'!AK36+'2008 CER'!AK36+'2009 CER'!AK36+'2010 CER'!AK36+'2011 CER'!AK36+'2012 CER'!AK36+'2013 CER'!AK36+'2014 CER'!AK36+'2015 CER'!AK36+'2016 CER'!AK36+'2017 CER'!AK36+'2018 CER'!AK36+'2019 CER'!AK36+'2020 CER'!AK36+'2021 CER'!AK36</f>
        <v>0</v>
      </c>
      <c r="AL36" s="58">
        <f>'2007 CER'!AL36+'2008 CER'!AL36+'2009 CER'!AL36+'2010 CER'!AL36+'2011 CER'!AL36+'2012 CER'!AL36+'2013 CER'!AL36+'2014 CER'!AL36+'2015 CER'!AL36+'2016 CER'!AL36+'2017 CER'!AL36+'2018 CER'!AL36+'2019 CER'!AL36+'2020 CER'!AL36+'2021 CER'!AL36</f>
        <v>0</v>
      </c>
      <c r="AM36" s="58">
        <f>'2007 CER'!AM36+'2008 CER'!AM36+'2009 CER'!AM36+'2010 CER'!AM36+'2011 CER'!AM36+'2012 CER'!AM36+'2013 CER'!AM36+'2014 CER'!AM36+'2015 CER'!AM36+'2016 CER'!AM36+'2017 CER'!AM36+'2018 CER'!AM36+'2019 CER'!AM36+'2020 CER'!AM36+'2021 CER'!AM36</f>
        <v>0</v>
      </c>
      <c r="AN36" s="58">
        <f>'2007 CER'!AN36+'2008 CER'!AN36+'2009 CER'!AN36+'2010 CER'!AN36+'2011 CER'!AN36+'2012 CER'!AN36+'2013 CER'!AN36+'2014 CER'!AN36+'2015 CER'!AN36+'2016 CER'!AN36+'2017 CER'!AN36+'2018 CER'!AN36+'2019 CER'!AN36+'2020 CER'!AN36+'2021 CER'!AN36</f>
        <v>0</v>
      </c>
      <c r="AO36" s="61">
        <f>'2007 CER'!AO36+'2008 CER'!AO36+'2009 CER'!AO36+'2010 CER'!AO36+'2011 CER'!AO36+'2012 CER'!AO36+'2013 CER'!AO36+'2014 CER'!AO36+'2015 CER'!AO36+'2016 CER'!AO36+'2017 CER'!AO36+'2018 CER'!AO36+'2019 CER'!AO36+'2020 CER'!AO36+'2021 CER'!AO36</f>
        <v>0</v>
      </c>
    </row>
    <row r="37" spans="1:42" ht="14.25" x14ac:dyDescent="0.15">
      <c r="A37" s="65" t="s">
        <v>36</v>
      </c>
      <c r="B37" s="57">
        <f t="shared" si="1"/>
        <v>176208799</v>
      </c>
      <c r="C37" s="58">
        <f>'2007 CER'!C37+'2008 CER'!C37+'2009 CER'!C37+'2010 CER'!C37+'2011 CER'!C37+'2012 CER'!C37+'2013 CER'!C37+'2014 CER'!C37+'2015 CER'!C37+'2016 CER'!C37+'2017 CER'!C37+'2018 CER'!C37</f>
        <v>0</v>
      </c>
      <c r="D37" s="58">
        <f>'2007 CER'!D37+'2008 CER'!D37+'2009 CER'!D37+'2010 CER'!D37+'2011 CER'!D37+'2012 CER'!D37+'2013 CER'!D37+'2014 CER'!D37+'2015 CER'!D37+'2016 CER'!D37+'2017 CER'!D37+'2018 CER'!D37+'2019 CER'!D37+'2020 CER'!D37+'2021 CER'!D37</f>
        <v>24785868</v>
      </c>
      <c r="E37" s="58">
        <f>'2007 CER'!E37+'2008 CER'!E37+'2009 CER'!E37+'2010 CER'!E37+'2011 CER'!E37+'2012 CER'!E37+'2013 CER'!E37+'2014 CER'!E37+'2015 CER'!E37+'2016 CER'!E37+'2017 CER'!E37+'2018 CER'!E37+'2019 CER'!E37+'2020 CER'!E37+'2021 CER'!E37</f>
        <v>0</v>
      </c>
      <c r="F37" s="58">
        <f>'2007 CER'!F37+'2008 CER'!F37+'2009 CER'!F37+'2010 CER'!F37+'2011 CER'!F37+'2012 CER'!F37+'2013 CER'!F37+'2014 CER'!F37+'2015 CER'!F37+'2016 CER'!F37+'2017 CER'!F37+'2018 CER'!F37+'2019 CER'!F37+'2020 CER'!F37+'2021 CER'!F37</f>
        <v>0</v>
      </c>
      <c r="G37" s="58">
        <f>'2007 CER'!G37+'2008 CER'!G37+'2009 CER'!G37+'2010 CER'!G37+'2011 CER'!G37+'2012 CER'!G37+'2013 CER'!G37+'2014 CER'!G37+'2015 CER'!G37+'2016 CER'!G37+'2017 CER'!G37+'2018 CER'!G37+'2019 CER'!G37+'2020 CER'!G37+'2021 CER'!G37</f>
        <v>167350</v>
      </c>
      <c r="H37" s="58">
        <f>'2007 CER'!H37+'2008 CER'!H37+'2009 CER'!H37+'2010 CER'!H37+'2011 CER'!H37+'2012 CER'!H37+'2013 CER'!H37+'2014 CER'!H37+'2015 CER'!H37+'2016 CER'!H37+'2017 CER'!H37+'2018 CER'!H37+'2019 CER'!H37+'2020 CER'!H37+'2021 CER'!H37</f>
        <v>0</v>
      </c>
      <c r="I37" s="58">
        <f>'2007 CER'!I37+'2008 CER'!I37+'2009 CER'!I37+'2010 CER'!I37+'2011 CER'!I37+'2012 CER'!I37+'2013 CER'!I37+'2014 CER'!I37+'2015 CER'!I37+'2016 CER'!I37+'2017 CER'!I37+'2018 CER'!I37+'2019 CER'!I37+'2020 CER'!I37+'2021 CER'!I37</f>
        <v>2230477</v>
      </c>
      <c r="J37" s="58">
        <f>'2007 CER'!J37+'2008 CER'!J37+'2009 CER'!J37+'2010 CER'!J37+'2011 CER'!J37+'2012 CER'!J37+'2013 CER'!J37+'2014 CER'!J37+'2015 CER'!J37+'2016 CER'!J37+'2017 CER'!J37+'2018 CER'!J37+'2019 CER'!J37+'2020 CER'!J37+'2021 CER'!J37</f>
        <v>5005295</v>
      </c>
      <c r="K37" s="58">
        <f>'2007 CER'!K37+'2008 CER'!K37+'2009 CER'!K37+'2010 CER'!K37+'2011 CER'!K37+'2012 CER'!K37+'2013 CER'!K37+'2014 CER'!K37+'2015 CER'!K37+'2016 CER'!K37+'2017 CER'!K37+'2018 CER'!K37+'2019 CER'!K37+'2020 CER'!K37+'2021 CER'!K37</f>
        <v>0</v>
      </c>
      <c r="L37" s="58">
        <f>'2007 CER'!L37+'2008 CER'!L37+'2009 CER'!L37+'2010 CER'!L37+'2011 CER'!L37+'2012 CER'!L37+'2013 CER'!L37+'2014 CER'!L37+'2015 CER'!L37+'2016 CER'!L37+'2017 CER'!L37+'2018 CER'!L37+'2019 CER'!L37+'2020 CER'!L37+'2021 CER'!L37</f>
        <v>121600</v>
      </c>
      <c r="M37" s="58">
        <f>'2007 CER'!M37+'2008 CER'!M37+'2009 CER'!M37+'2010 CER'!M37+'2011 CER'!M37+'2012 CER'!M37+'2013 CER'!M37+'2014 CER'!M37+'2015 CER'!M37+'2016 CER'!M37+'2017 CER'!M37+'2018 CER'!M37+'2019 CER'!M37+'2020 CER'!M37+'2021 CER'!M37</f>
        <v>0</v>
      </c>
      <c r="N37" s="58">
        <f>'2007 CER'!N37+'2008 CER'!N37+'2009 CER'!N37+'2010 CER'!N37+'2011 CER'!N37+'2012 CER'!N37+'2013 CER'!N37+'2014 CER'!N37+'2015 CER'!N37+'2016 CER'!N37+'2017 CER'!N37+'2018 CER'!N37+'2019 CER'!N37+'2020 CER'!N37+'2021 CER'!N37</f>
        <v>0</v>
      </c>
      <c r="O37" s="58">
        <f>'2007 CER'!O37+'2008 CER'!O37+'2009 CER'!O37+'2010 CER'!O37+'2011 CER'!O37+'2012 CER'!O37+'2013 CER'!O37+'2014 CER'!O37+'2015 CER'!O37+'2016 CER'!O37+'2017 CER'!O37+'2018 CER'!O37+'2019 CER'!O37+'2020 CER'!O37+'2021 CER'!O37</f>
        <v>5069559</v>
      </c>
      <c r="P37" s="58">
        <f>'2007 CER'!P37+'2008 CER'!P37+'2009 CER'!P37+'2010 CER'!P37+'2011 CER'!P37+'2012 CER'!P37+'2013 CER'!P37+'2014 CER'!P37+'2015 CER'!P37+'2016 CER'!P37+'2017 CER'!P37+'2018 CER'!P37+'2019 CER'!P37+'2020 CER'!P37+'2021 CER'!P37</f>
        <v>134477</v>
      </c>
      <c r="Q37" s="58">
        <f>'2007 CER'!Q37+'2008 CER'!Q37+'2009 CER'!Q37+'2010 CER'!Q37+'2011 CER'!Q37+'2012 CER'!Q37+'2013 CER'!Q37+'2014 CER'!Q37+'2015 CER'!Q37+'2016 CER'!Q37+'2017 CER'!Q37+'2018 CER'!Q37+'2019 CER'!Q37+'2020 CER'!Q37+'2021 CER'!Q37</f>
        <v>24321953</v>
      </c>
      <c r="R37" s="58">
        <f>'2007 CER'!R37+'2008 CER'!R37+'2009 CER'!R37+'2010 CER'!R37+'2011 CER'!R37+'2012 CER'!R37+'2013 CER'!R37+'2014 CER'!R37+'2015 CER'!R37+'2016 CER'!R37+'2017 CER'!R37+'2018 CER'!R37+'2019 CER'!R37+'2020 CER'!R37+'2021 CER'!R37</f>
        <v>312984</v>
      </c>
      <c r="S37" s="58">
        <f>'2007 CER'!S37+'2008 CER'!S37+'2009 CER'!S37+'2010 CER'!S37+'2011 CER'!S37+'2012 CER'!S37+'2013 CER'!S37+'2014 CER'!S37+'2015 CER'!S37+'2016 CER'!S37+'2017 CER'!S37+'2018 CER'!S37+'2019 CER'!S37+'2020 CER'!S37+'2021 CER'!S37</f>
        <v>63806573</v>
      </c>
      <c r="T37" s="58">
        <f>'2007 CER'!T37+'2008 CER'!T37+'2009 CER'!T37+'2010 CER'!T37+'2011 CER'!T37+'2012 CER'!T37+'2013 CER'!T37+'2014 CER'!T37+'2015 CER'!T37+'2016 CER'!T37+'2017 CER'!T37+'2018 CER'!T37+'2019 CER'!T37+'2020 CER'!T37+'2021 CER'!T37</f>
        <v>0</v>
      </c>
      <c r="U37" s="58">
        <f>'2007 CER'!U37+'2008 CER'!U37+'2009 CER'!U37+'2010 CER'!U37+'2011 CER'!U37+'2012 CER'!U37+'2013 CER'!U37+'2014 CER'!U37+'2015 CER'!U37+'2016 CER'!U37+'2017 CER'!U37+'2018 CER'!U37+'2019 CER'!U37+'2020 CER'!U37+'2021 CER'!U37</f>
        <v>274705</v>
      </c>
      <c r="V37" s="58">
        <f>'2007 CER'!V37+'2008 CER'!V37+'2009 CER'!V37+'2010 CER'!V37+'2011 CER'!V37+'2012 CER'!V37+'2013 CER'!V37+'2014 CER'!V37+'2015 CER'!V37+'2016 CER'!V37+'2017 CER'!V37+'2018 CER'!V37+'2019 CER'!V37+'2020 CER'!V37+'2021 CER'!V37</f>
        <v>0</v>
      </c>
      <c r="W37" s="58">
        <f>'2007 CER'!W37+'2008 CER'!W37+'2009 CER'!W37+'2010 CER'!W37+'2011 CER'!W37+'2012 CER'!W37+'2013 CER'!W37+'2014 CER'!W37+'2015 CER'!W37+'2016 CER'!W37+'2017 CER'!W37+'2018 CER'!W37+'2019 CER'!W37+'2020 CER'!W37+'2021 CER'!W37</f>
        <v>0</v>
      </c>
      <c r="X37" s="58">
        <f>'2007 CER'!X37+'2008 CER'!X37+'2009 CER'!X37+'2010 CER'!X37+'2011 CER'!X37+'2012 CER'!X37+'2013 CER'!X37+'2014 CER'!X37+'2015 CER'!X37+'2016 CER'!X37+'2017 CER'!X37+'2018 CER'!X37+'2019 CER'!X37+'2020 CER'!X37+'2021 CER'!X37</f>
        <v>0</v>
      </c>
      <c r="Y37" s="58">
        <f>'2007 CER'!Y37+'2008 CER'!Y37+'2009 CER'!Y37+'2010 CER'!Y37+'2011 CER'!Y37+'2012 CER'!Y37+'2013 CER'!Y37+'2014 CER'!Y37+'2015 CER'!Y37+'2016 CER'!Y37+'2017 CER'!Y37+'2018 CER'!Y37+'2019 CER'!Y37+'2020 CER'!Y37+'2021 CER'!Y37</f>
        <v>0</v>
      </c>
      <c r="Z37" s="58">
        <f>'2007 CER'!Z37+'2008 CER'!Z37+'2009 CER'!Z37+'2010 CER'!Z37+'2011 CER'!Z37+'2012 CER'!Z37+'2013 CER'!Z37+'2014 CER'!Z37+'2015 CER'!Z37+'2016 CER'!Z37+'2017 CER'!Z37+'2018 CER'!Z37+'2019 CER'!Z37+'2020 CER'!Z37+'2021 CER'!Z37</f>
        <v>0</v>
      </c>
      <c r="AA37" s="58">
        <f>'2007 CER'!AA37+'2008 CER'!AA37+'2009 CER'!AA37+'2010 CER'!AA37+'2011 CER'!AA37+'2012 CER'!AA37+'2013 CER'!AA37+'2014 CER'!AA37+'2015 CER'!AA37+'2016 CER'!AA37+'2017 CER'!AA37+'2018 CER'!AA37+'2019 CER'!AA37+'2020 CER'!AA37+'2021 CER'!AA37</f>
        <v>0</v>
      </c>
      <c r="AB37" s="58">
        <f>'2007 CER'!AB37+'2008 CER'!AB37+'2009 CER'!AB37+'2010 CER'!AB37+'2011 CER'!AB37+'2012 CER'!AB37+'2013 CER'!AB37+'2014 CER'!AB37+'2015 CER'!AB37+'2016 CER'!AB37+'2017 CER'!AB37+'2018 CER'!AB37+'2019 CER'!AB37+'2020 CER'!AB37+'2021 CER'!AB37</f>
        <v>0</v>
      </c>
      <c r="AC37" s="58">
        <f>'2007 CER'!AC37+'2008 CER'!AC37+'2009 CER'!AC37+'2010 CER'!AC37+'2011 CER'!AC37+'2012 CER'!AC37+'2013 CER'!AC37+'2014 CER'!AC37+'2015 CER'!AC37+'2016 CER'!AC37+'2017 CER'!AC37+'2018 CER'!AC37+'2019 CER'!AC37+'2020 CER'!AC37+'2021 CER'!AC37</f>
        <v>0</v>
      </c>
      <c r="AD37" s="58">
        <f>'2007 CER'!AD37+'2008 CER'!AD37+'2009 CER'!AD37+'2010 CER'!AD37+'2011 CER'!AD37+'2012 CER'!AD37+'2013 CER'!AD37+'2014 CER'!AD37+'2015 CER'!AD37+'2016 CER'!AD37+'2017 CER'!AD37+'2018 CER'!AD37+'2019 CER'!AD37+'2020 CER'!AD37+'2021 CER'!AD37</f>
        <v>0</v>
      </c>
      <c r="AE37" s="58">
        <f>'2007 CER'!AE37+'2008 CER'!AE37+'2009 CER'!AE37+'2010 CER'!AE37+'2011 CER'!AE37+'2012 CER'!AE37+'2013 CER'!AE37+'2014 CER'!AE37+'2015 CER'!AE37+'2016 CER'!AE37+'2017 CER'!AE37+'2018 CER'!AE37+'2019 CER'!AE37+'2020 CER'!AE37+'2021 CER'!AE37</f>
        <v>0</v>
      </c>
      <c r="AF37" s="58">
        <f>'2007 CER'!AF37+'2008 CER'!AF37+'2009 CER'!AF37+'2010 CER'!AF37+'2011 CER'!AF37+'2012 CER'!AF37+'2013 CER'!AF37+'2014 CER'!AF37+'2015 CER'!AF37+'2016 CER'!AF37+'2017 CER'!AF37+'2018 CER'!AF37+'2019 CER'!AF37+'2020 CER'!AF37+'2021 CER'!AF37</f>
        <v>0</v>
      </c>
      <c r="AG37" s="58">
        <f>'2007 CER'!AG37+'2008 CER'!AG37+'2009 CER'!AG37+'2010 CER'!AG37+'2011 CER'!AG37+'2012 CER'!AG37+'2013 CER'!AG37+'2014 CER'!AG37+'2015 CER'!AG37+'2016 CER'!AG37+'2017 CER'!AG37+'2018 CER'!AG37+'2019 CER'!AG37+'2020 CER'!AG37+'2021 CER'!AG37</f>
        <v>0</v>
      </c>
      <c r="AH37" s="58">
        <f>'2007 CER'!AH37+'2008 CER'!AH37+'2009 CER'!AH37+'2010 CER'!AH37+'2011 CER'!AH37+'2012 CER'!AH37+'2013 CER'!AH37+'2014 CER'!AH37+'2015 CER'!AH37+'2016 CER'!AH37+'2017 CER'!AH37+'2018 CER'!AH37+'2019 CER'!AH37+'2020 CER'!AH37+'2021 CER'!AH37</f>
        <v>0</v>
      </c>
      <c r="AI37" s="58">
        <f>'2007 CER'!AI37+'2008 CER'!AI37+'2009 CER'!AI37+'2010 CER'!AI37+'2011 CER'!AI37+'2012 CER'!AI37+'2013 CER'!AI37+'2014 CER'!AI37+'2015 CER'!AI37+'2016 CER'!AI37+'2017 CER'!AI37+'2018 CER'!AI37+'2019 CER'!AI37+'2020 CER'!AI37+'2021 CER'!AI37</f>
        <v>0</v>
      </c>
      <c r="AJ37" s="70">
        <f>'2007 CER'!AJ37+'2008 CER'!AJ37+'2009 CER'!AJ37+'2010 CER'!AJ37+'2011 CER'!AJ37+'2012 CER'!AJ37+'2013 CER'!AJ37+'2014 CER'!AJ37+'2015 CER'!AJ37+'2016 CER'!AJ37+'2017 CER'!AJ37+'2018 CER'!AJ37+'2019 CER'!AJ37+'2020 CER'!AJ37+'2021 CER'!AJ37</f>
        <v>0</v>
      </c>
      <c r="AK37" s="58">
        <f>'2007 CER'!AK37+'2008 CER'!AK37+'2009 CER'!AK37+'2010 CER'!AK37+'2011 CER'!AK37+'2012 CER'!AK37+'2013 CER'!AK37+'2014 CER'!AK37+'2015 CER'!AK37+'2016 CER'!AK37+'2017 CER'!AK37+'2018 CER'!AK37+'2019 CER'!AK37+'2020 CER'!AK37+'2021 CER'!AK37</f>
        <v>0</v>
      </c>
      <c r="AL37" s="58">
        <f>'2007 CER'!AL37+'2008 CER'!AL37+'2009 CER'!AL37+'2010 CER'!AL37+'2011 CER'!AL37+'2012 CER'!AL37+'2013 CER'!AL37+'2014 CER'!AL37+'2015 CER'!AL37+'2016 CER'!AL37+'2017 CER'!AL37+'2018 CER'!AL37+'2019 CER'!AL37+'2020 CER'!AL37+'2021 CER'!AL37</f>
        <v>0</v>
      </c>
      <c r="AM37" s="58">
        <f>'2007 CER'!AM37+'2008 CER'!AM37+'2009 CER'!AM37+'2010 CER'!AM37+'2011 CER'!AM37+'2012 CER'!AM37+'2013 CER'!AM37+'2014 CER'!AM37+'2015 CER'!AM37+'2016 CER'!AM37+'2017 CER'!AM37+'2018 CER'!AM37+'2019 CER'!AM37+'2020 CER'!AM37+'2021 CER'!AM37</f>
        <v>7349462</v>
      </c>
      <c r="AN37" s="58">
        <f>'2007 CER'!AN37+'2008 CER'!AN37+'2009 CER'!AN37+'2010 CER'!AN37+'2011 CER'!AN37+'2012 CER'!AN37+'2013 CER'!AN37+'2014 CER'!AN37+'2015 CER'!AN37+'2016 CER'!AN37+'2017 CER'!AN37+'2018 CER'!AN37+'2019 CER'!AN37+'2020 CER'!AN37+'2021 CER'!AN37</f>
        <v>0</v>
      </c>
      <c r="AO37" s="61">
        <f>'2007 CER'!AO37+'2008 CER'!AO37+'2009 CER'!AO37+'2010 CER'!AO37+'2011 CER'!AO37+'2012 CER'!AO37+'2013 CER'!AO37+'2014 CER'!AO37+'2015 CER'!AO37+'2016 CER'!AO37+'2017 CER'!AO37+'2018 CER'!AO37+'2019 CER'!AO37+'2020 CER'!AO37+'2021 CER'!AO37</f>
        <v>42628496</v>
      </c>
    </row>
    <row r="38" spans="1:42" ht="14.25" x14ac:dyDescent="0.15">
      <c r="A38" s="65" t="s">
        <v>37</v>
      </c>
      <c r="B38" s="57">
        <f t="shared" si="1"/>
        <v>6054037</v>
      </c>
      <c r="C38" s="58">
        <f>'2007 CER'!C38+'2008 CER'!C38+'2009 CER'!C38+'2010 CER'!C38+'2011 CER'!C38+'2012 CER'!C38+'2013 CER'!C38+'2014 CER'!C38+'2015 CER'!C38+'2016 CER'!C38+'2017 CER'!C38+'2018 CER'!C38</f>
        <v>0</v>
      </c>
      <c r="D38" s="58">
        <f>'2007 CER'!D38+'2008 CER'!D38+'2009 CER'!D38+'2010 CER'!D38+'2011 CER'!D38+'2012 CER'!D38+'2013 CER'!D38+'2014 CER'!D38+'2015 CER'!D38+'2016 CER'!D38+'2017 CER'!D38+'2018 CER'!D38+'2019 CER'!D38+'2020 CER'!D38+'2021 CER'!D38</f>
        <v>0</v>
      </c>
      <c r="E38" s="58">
        <f>'2007 CER'!E38+'2008 CER'!E38+'2009 CER'!E38+'2010 CER'!E38+'2011 CER'!E38+'2012 CER'!E38+'2013 CER'!E38+'2014 CER'!E38+'2015 CER'!E38+'2016 CER'!E38+'2017 CER'!E38+'2018 CER'!E38+'2019 CER'!E38+'2020 CER'!E38+'2021 CER'!E38</f>
        <v>0</v>
      </c>
      <c r="F38" s="58">
        <f>'2007 CER'!F38+'2008 CER'!F38+'2009 CER'!F38+'2010 CER'!F38+'2011 CER'!F38+'2012 CER'!F38+'2013 CER'!F38+'2014 CER'!F38+'2015 CER'!F38+'2016 CER'!F38+'2017 CER'!F38+'2018 CER'!F38+'2019 CER'!F38+'2020 CER'!F38+'2021 CER'!F38</f>
        <v>0</v>
      </c>
      <c r="G38" s="58">
        <f>'2007 CER'!G38+'2008 CER'!G38+'2009 CER'!G38+'2010 CER'!G38+'2011 CER'!G38+'2012 CER'!G38+'2013 CER'!G38+'2014 CER'!G38+'2015 CER'!G38+'2016 CER'!G38+'2017 CER'!G38+'2018 CER'!G38+'2019 CER'!G38+'2020 CER'!G38+'2021 CER'!G38</f>
        <v>0</v>
      </c>
      <c r="H38" s="58">
        <f>'2007 CER'!H38+'2008 CER'!H38+'2009 CER'!H38+'2010 CER'!H38+'2011 CER'!H38+'2012 CER'!H38+'2013 CER'!H38+'2014 CER'!H38+'2015 CER'!H38+'2016 CER'!H38+'2017 CER'!H38+'2018 CER'!H38+'2019 CER'!H38+'2020 CER'!H38+'2021 CER'!H38</f>
        <v>0</v>
      </c>
      <c r="I38" s="58">
        <f>'2007 CER'!I38+'2008 CER'!I38+'2009 CER'!I38+'2010 CER'!I38+'2011 CER'!I38+'2012 CER'!I38+'2013 CER'!I38+'2014 CER'!I38+'2015 CER'!I38+'2016 CER'!I38+'2017 CER'!I38+'2018 CER'!I38+'2019 CER'!I38+'2020 CER'!I38+'2021 CER'!I38</f>
        <v>103000</v>
      </c>
      <c r="J38" s="58">
        <f>'2007 CER'!J38+'2008 CER'!J38+'2009 CER'!J38+'2010 CER'!J38+'2011 CER'!J38+'2012 CER'!J38+'2013 CER'!J38+'2014 CER'!J38+'2015 CER'!J38+'2016 CER'!J38+'2017 CER'!J38+'2018 CER'!J38+'2019 CER'!J38+'2020 CER'!J38+'2021 CER'!J38</f>
        <v>85500</v>
      </c>
      <c r="K38" s="58">
        <f>'2007 CER'!K38+'2008 CER'!K38+'2009 CER'!K38+'2010 CER'!K38+'2011 CER'!K38+'2012 CER'!K38+'2013 CER'!K38+'2014 CER'!K38+'2015 CER'!K38+'2016 CER'!K38+'2017 CER'!K38+'2018 CER'!K38+'2019 CER'!K38+'2020 CER'!K38+'2021 CER'!K38</f>
        <v>0</v>
      </c>
      <c r="L38" s="58">
        <f>'2007 CER'!L38+'2008 CER'!L38+'2009 CER'!L38+'2010 CER'!L38+'2011 CER'!L38+'2012 CER'!L38+'2013 CER'!L38+'2014 CER'!L38+'2015 CER'!L38+'2016 CER'!L38+'2017 CER'!L38+'2018 CER'!L38+'2019 CER'!L38+'2020 CER'!L38+'2021 CER'!L38</f>
        <v>0</v>
      </c>
      <c r="M38" s="58">
        <f>'2007 CER'!M38+'2008 CER'!M38+'2009 CER'!M38+'2010 CER'!M38+'2011 CER'!M38+'2012 CER'!M38+'2013 CER'!M38+'2014 CER'!M38+'2015 CER'!M38+'2016 CER'!M38+'2017 CER'!M38+'2018 CER'!M38+'2019 CER'!M38+'2020 CER'!M38+'2021 CER'!M38</f>
        <v>3785500</v>
      </c>
      <c r="N38" s="58">
        <f>'2007 CER'!N38+'2008 CER'!N38+'2009 CER'!N38+'2010 CER'!N38+'2011 CER'!N38+'2012 CER'!N38+'2013 CER'!N38+'2014 CER'!N38+'2015 CER'!N38+'2016 CER'!N38+'2017 CER'!N38+'2018 CER'!N38+'2019 CER'!N38+'2020 CER'!N38+'2021 CER'!N38</f>
        <v>0</v>
      </c>
      <c r="O38" s="58">
        <f>'2007 CER'!O38+'2008 CER'!O38+'2009 CER'!O38+'2010 CER'!O38+'2011 CER'!O38+'2012 CER'!O38+'2013 CER'!O38+'2014 CER'!O38+'2015 CER'!O38+'2016 CER'!O38+'2017 CER'!O38+'2018 CER'!O38+'2019 CER'!O38+'2020 CER'!O38+'2021 CER'!O38</f>
        <v>340000</v>
      </c>
      <c r="P38" s="58">
        <f>'2007 CER'!P38+'2008 CER'!P38+'2009 CER'!P38+'2010 CER'!P38+'2011 CER'!P38+'2012 CER'!P38+'2013 CER'!P38+'2014 CER'!P38+'2015 CER'!P38+'2016 CER'!P38+'2017 CER'!P38+'2018 CER'!P38+'2019 CER'!P38+'2020 CER'!P38+'2021 CER'!P38</f>
        <v>27678</v>
      </c>
      <c r="Q38" s="58">
        <f>'2007 CER'!Q38+'2008 CER'!Q38+'2009 CER'!Q38+'2010 CER'!Q38+'2011 CER'!Q38+'2012 CER'!Q38+'2013 CER'!Q38+'2014 CER'!Q38+'2015 CER'!Q38+'2016 CER'!Q38+'2017 CER'!Q38+'2018 CER'!Q38+'2019 CER'!Q38+'2020 CER'!Q38+'2021 CER'!Q38</f>
        <v>0</v>
      </c>
      <c r="R38" s="58">
        <f>'2007 CER'!R38+'2008 CER'!R38+'2009 CER'!R38+'2010 CER'!R38+'2011 CER'!R38+'2012 CER'!R38+'2013 CER'!R38+'2014 CER'!R38+'2015 CER'!R38+'2016 CER'!R38+'2017 CER'!R38+'2018 CER'!R38+'2019 CER'!R38+'2020 CER'!R38+'2021 CER'!R38</f>
        <v>0</v>
      </c>
      <c r="S38" s="58">
        <f>'2007 CER'!S38+'2008 CER'!S38+'2009 CER'!S38+'2010 CER'!S38+'2011 CER'!S38+'2012 CER'!S38+'2013 CER'!S38+'2014 CER'!S38+'2015 CER'!S38+'2016 CER'!S38+'2017 CER'!S38+'2018 CER'!S38+'2019 CER'!S38+'2020 CER'!S38+'2021 CER'!S38</f>
        <v>916664</v>
      </c>
      <c r="T38" s="58">
        <f>'2007 CER'!T38+'2008 CER'!T38+'2009 CER'!T38+'2010 CER'!T38+'2011 CER'!T38+'2012 CER'!T38+'2013 CER'!T38+'2014 CER'!T38+'2015 CER'!T38+'2016 CER'!T38+'2017 CER'!T38+'2018 CER'!T38+'2019 CER'!T38+'2020 CER'!T38+'2021 CER'!T38</f>
        <v>0</v>
      </c>
      <c r="U38" s="58">
        <f>'2007 CER'!U38+'2008 CER'!U38+'2009 CER'!U38+'2010 CER'!U38+'2011 CER'!U38+'2012 CER'!U38+'2013 CER'!U38+'2014 CER'!U38+'2015 CER'!U38+'2016 CER'!U38+'2017 CER'!U38+'2018 CER'!U38+'2019 CER'!U38+'2020 CER'!U38+'2021 CER'!U38</f>
        <v>0</v>
      </c>
      <c r="V38" s="58">
        <f>'2007 CER'!V38+'2008 CER'!V38+'2009 CER'!V38+'2010 CER'!V38+'2011 CER'!V38+'2012 CER'!V38+'2013 CER'!V38+'2014 CER'!V38+'2015 CER'!V38+'2016 CER'!V38+'2017 CER'!V38+'2018 CER'!V38+'2019 CER'!V38+'2020 CER'!V38+'2021 CER'!V38</f>
        <v>0</v>
      </c>
      <c r="W38" s="58">
        <f>'2007 CER'!W38+'2008 CER'!W38+'2009 CER'!W38+'2010 CER'!W38+'2011 CER'!W38+'2012 CER'!W38+'2013 CER'!W38+'2014 CER'!W38+'2015 CER'!W38+'2016 CER'!W38+'2017 CER'!W38+'2018 CER'!W38+'2019 CER'!W38+'2020 CER'!W38+'2021 CER'!W38</f>
        <v>0</v>
      </c>
      <c r="X38" s="58">
        <f>'2007 CER'!X38+'2008 CER'!X38+'2009 CER'!X38+'2010 CER'!X38+'2011 CER'!X38+'2012 CER'!X38+'2013 CER'!X38+'2014 CER'!X38+'2015 CER'!X38+'2016 CER'!X38+'2017 CER'!X38+'2018 CER'!X38+'2019 CER'!X38+'2020 CER'!X38+'2021 CER'!X38</f>
        <v>0</v>
      </c>
      <c r="Y38" s="58">
        <f>'2007 CER'!Y38+'2008 CER'!Y38+'2009 CER'!Y38+'2010 CER'!Y38+'2011 CER'!Y38+'2012 CER'!Y38+'2013 CER'!Y38+'2014 CER'!Y38+'2015 CER'!Y38+'2016 CER'!Y38+'2017 CER'!Y38+'2018 CER'!Y38+'2019 CER'!Y38+'2020 CER'!Y38+'2021 CER'!Y38</f>
        <v>0</v>
      </c>
      <c r="Z38" s="58">
        <f>'2007 CER'!Z38+'2008 CER'!Z38+'2009 CER'!Z38+'2010 CER'!Z38+'2011 CER'!Z38+'2012 CER'!Z38+'2013 CER'!Z38+'2014 CER'!Z38+'2015 CER'!Z38+'2016 CER'!Z38+'2017 CER'!Z38+'2018 CER'!Z38+'2019 CER'!Z38+'2020 CER'!Z38+'2021 CER'!Z38</f>
        <v>44000</v>
      </c>
      <c r="AA38" s="58">
        <f>'2007 CER'!AA38+'2008 CER'!AA38+'2009 CER'!AA38+'2010 CER'!AA38+'2011 CER'!AA38+'2012 CER'!AA38+'2013 CER'!AA38+'2014 CER'!AA38+'2015 CER'!AA38+'2016 CER'!AA38+'2017 CER'!AA38+'2018 CER'!AA38+'2019 CER'!AA38+'2020 CER'!AA38+'2021 CER'!AA38</f>
        <v>513800</v>
      </c>
      <c r="AB38" s="58">
        <f>'2007 CER'!AB38+'2008 CER'!AB38+'2009 CER'!AB38+'2010 CER'!AB38+'2011 CER'!AB38+'2012 CER'!AB38+'2013 CER'!AB38+'2014 CER'!AB38+'2015 CER'!AB38+'2016 CER'!AB38+'2017 CER'!AB38+'2018 CER'!AB38+'2019 CER'!AB38+'2020 CER'!AB38+'2021 CER'!AB38</f>
        <v>0</v>
      </c>
      <c r="AC38" s="58">
        <f>'2007 CER'!AC38+'2008 CER'!AC38+'2009 CER'!AC38+'2010 CER'!AC38+'2011 CER'!AC38+'2012 CER'!AC38+'2013 CER'!AC38+'2014 CER'!AC38+'2015 CER'!AC38+'2016 CER'!AC38+'2017 CER'!AC38+'2018 CER'!AC38+'2019 CER'!AC38+'2020 CER'!AC38+'2021 CER'!AC38</f>
        <v>98500</v>
      </c>
      <c r="AD38" s="58">
        <f>'2007 CER'!AD38+'2008 CER'!AD38+'2009 CER'!AD38+'2010 CER'!AD38+'2011 CER'!AD38+'2012 CER'!AD38+'2013 CER'!AD38+'2014 CER'!AD38+'2015 CER'!AD38+'2016 CER'!AD38+'2017 CER'!AD38+'2018 CER'!AD38+'2019 CER'!AD38+'2020 CER'!AD38+'2021 CER'!AD38</f>
        <v>0</v>
      </c>
      <c r="AE38" s="58">
        <f>'2007 CER'!AE38+'2008 CER'!AE38+'2009 CER'!AE38+'2010 CER'!AE38+'2011 CER'!AE38+'2012 CER'!AE38+'2013 CER'!AE38+'2014 CER'!AE38+'2015 CER'!AE38+'2016 CER'!AE38+'2017 CER'!AE38+'2018 CER'!AE38+'2019 CER'!AE38+'2020 CER'!AE38+'2021 CER'!AE38</f>
        <v>0</v>
      </c>
      <c r="AF38" s="58">
        <f>'2007 CER'!AF38+'2008 CER'!AF38+'2009 CER'!AF38+'2010 CER'!AF38+'2011 CER'!AF38+'2012 CER'!AF38+'2013 CER'!AF38+'2014 CER'!AF38+'2015 CER'!AF38+'2016 CER'!AF38+'2017 CER'!AF38+'2018 CER'!AF38+'2019 CER'!AF38+'2020 CER'!AF38+'2021 CER'!AF38</f>
        <v>0</v>
      </c>
      <c r="AG38" s="58">
        <f>'2007 CER'!AG38+'2008 CER'!AG38+'2009 CER'!AG38+'2010 CER'!AG38+'2011 CER'!AG38+'2012 CER'!AG38+'2013 CER'!AG38+'2014 CER'!AG38+'2015 CER'!AG38+'2016 CER'!AG38+'2017 CER'!AG38+'2018 CER'!AG38+'2019 CER'!AG38+'2020 CER'!AG38+'2021 CER'!AG38</f>
        <v>0</v>
      </c>
      <c r="AH38" s="58">
        <f>'2007 CER'!AH38+'2008 CER'!AH38+'2009 CER'!AH38+'2010 CER'!AH38+'2011 CER'!AH38+'2012 CER'!AH38+'2013 CER'!AH38+'2014 CER'!AH38+'2015 CER'!AH38+'2016 CER'!AH38+'2017 CER'!AH38+'2018 CER'!AH38+'2019 CER'!AH38+'2020 CER'!AH38+'2021 CER'!AH38</f>
        <v>0</v>
      </c>
      <c r="AI38" s="58">
        <f>'2007 CER'!AI38+'2008 CER'!AI38+'2009 CER'!AI38+'2010 CER'!AI38+'2011 CER'!AI38+'2012 CER'!AI38+'2013 CER'!AI38+'2014 CER'!AI38+'2015 CER'!AI38+'2016 CER'!AI38+'2017 CER'!AI38+'2018 CER'!AI38+'2019 CER'!AI38+'2020 CER'!AI38+'2021 CER'!AI38</f>
        <v>0</v>
      </c>
      <c r="AJ38" s="58">
        <f>'2007 CER'!AJ38+'2008 CER'!AJ38+'2009 CER'!AJ38+'2010 CER'!AJ38+'2011 CER'!AJ38+'2012 CER'!AJ38+'2013 CER'!AJ38+'2014 CER'!AJ38+'2015 CER'!AJ38+'2016 CER'!AJ38+'2017 CER'!AJ38+'2018 CER'!AJ38+'2019 CER'!AJ38+'2020 CER'!AJ38+'2021 CER'!AJ38</f>
        <v>0</v>
      </c>
      <c r="AK38" s="70">
        <f>'2007 CER'!AK38+'2008 CER'!AK38+'2009 CER'!AK38+'2010 CER'!AK38+'2011 CER'!AK38+'2012 CER'!AK38+'2013 CER'!AK38+'2014 CER'!AK38+'2015 CER'!AK38+'2016 CER'!AK38+'2017 CER'!AK38+'2018 CER'!AK38+'2019 CER'!AK38+'2020 CER'!AK38+'2021 CER'!AK38</f>
        <v>0</v>
      </c>
      <c r="AL38" s="58">
        <f>'2007 CER'!AL38+'2008 CER'!AL38+'2009 CER'!AL38+'2010 CER'!AL38+'2011 CER'!AL38+'2012 CER'!AL38+'2013 CER'!AL38+'2014 CER'!AL38+'2015 CER'!AL38+'2016 CER'!AL38+'2017 CER'!AL38+'2018 CER'!AL38+'2019 CER'!AL38+'2020 CER'!AL38+'2021 CER'!AL38</f>
        <v>0</v>
      </c>
      <c r="AM38" s="58">
        <f>'2007 CER'!AM38+'2008 CER'!AM38+'2009 CER'!AM38+'2010 CER'!AM38+'2011 CER'!AM38+'2012 CER'!AM38+'2013 CER'!AM38+'2014 CER'!AM38+'2015 CER'!AM38+'2016 CER'!AM38+'2017 CER'!AM38+'2018 CER'!AM38+'2019 CER'!AM38+'2020 CER'!AM38+'2021 CER'!AM38</f>
        <v>0</v>
      </c>
      <c r="AN38" s="58">
        <f>'2007 CER'!AN38+'2008 CER'!AN38+'2009 CER'!AN38+'2010 CER'!AN38+'2011 CER'!AN38+'2012 CER'!AN38+'2013 CER'!AN38+'2014 CER'!AN38+'2015 CER'!AN38+'2016 CER'!AN38+'2017 CER'!AN38+'2018 CER'!AN38+'2019 CER'!AN38+'2020 CER'!AN38+'2021 CER'!AN38</f>
        <v>0</v>
      </c>
      <c r="AO38" s="61">
        <f>'2007 CER'!AO38+'2008 CER'!AO38+'2009 CER'!AO38+'2010 CER'!AO38+'2011 CER'!AO38+'2012 CER'!AO38+'2013 CER'!AO38+'2014 CER'!AO38+'2015 CER'!AO38+'2016 CER'!AO38+'2017 CER'!AO38+'2018 CER'!AO38+'2019 CER'!AO38+'2020 CER'!AO38+'2021 CER'!AO38</f>
        <v>139395</v>
      </c>
    </row>
    <row r="39" spans="1:42" ht="14.25" x14ac:dyDescent="0.15">
      <c r="A39" s="65" t="s">
        <v>38</v>
      </c>
      <c r="B39" s="57">
        <f t="shared" si="1"/>
        <v>0</v>
      </c>
      <c r="C39" s="58">
        <f>'2007 CER'!C39+'2008 CER'!C39+'2009 CER'!C39+'2010 CER'!C39+'2011 CER'!C39+'2012 CER'!C39+'2013 CER'!C39+'2014 CER'!C39+'2015 CER'!C39+'2016 CER'!C39+'2017 CER'!C39+'2018 CER'!C39</f>
        <v>0</v>
      </c>
      <c r="D39" s="58">
        <f>'2007 CER'!D39+'2008 CER'!D39+'2009 CER'!D39+'2010 CER'!D39+'2011 CER'!D39+'2012 CER'!D39+'2013 CER'!D39+'2014 CER'!D39+'2015 CER'!D39+'2016 CER'!D39+'2017 CER'!D39+'2018 CER'!D39+'2019 CER'!D39+'2020 CER'!D39+'2021 CER'!D39</f>
        <v>0</v>
      </c>
      <c r="E39" s="58">
        <f>'2007 CER'!E39+'2008 CER'!E39+'2009 CER'!E39+'2010 CER'!E39+'2011 CER'!E39+'2012 CER'!E39+'2013 CER'!E39+'2014 CER'!E39+'2015 CER'!E39+'2016 CER'!E39+'2017 CER'!E39+'2018 CER'!E39+'2019 CER'!E39+'2020 CER'!E39+'2021 CER'!E39</f>
        <v>0</v>
      </c>
      <c r="F39" s="58">
        <f>'2007 CER'!F39+'2008 CER'!F39+'2009 CER'!F39+'2010 CER'!F39+'2011 CER'!F39+'2012 CER'!F39+'2013 CER'!F39+'2014 CER'!F39+'2015 CER'!F39+'2016 CER'!F39+'2017 CER'!F39+'2018 CER'!F39+'2019 CER'!F39+'2020 CER'!F39+'2021 CER'!F39</f>
        <v>0</v>
      </c>
      <c r="G39" s="58">
        <f>'2007 CER'!G39+'2008 CER'!G39+'2009 CER'!G39+'2010 CER'!G39+'2011 CER'!G39+'2012 CER'!G39+'2013 CER'!G39+'2014 CER'!G39+'2015 CER'!G39+'2016 CER'!G39+'2017 CER'!G39+'2018 CER'!G39+'2019 CER'!G39+'2020 CER'!G39+'2021 CER'!G39</f>
        <v>0</v>
      </c>
      <c r="H39" s="58">
        <f>'2007 CER'!H39+'2008 CER'!H39+'2009 CER'!H39+'2010 CER'!H39+'2011 CER'!H39+'2012 CER'!H39+'2013 CER'!H39+'2014 CER'!H39+'2015 CER'!H39+'2016 CER'!H39+'2017 CER'!H39+'2018 CER'!H39+'2019 CER'!H39+'2020 CER'!H39+'2021 CER'!H39</f>
        <v>0</v>
      </c>
      <c r="I39" s="58">
        <f>'2007 CER'!I39+'2008 CER'!I39+'2009 CER'!I39+'2010 CER'!I39+'2011 CER'!I39+'2012 CER'!I39+'2013 CER'!I39+'2014 CER'!I39+'2015 CER'!I39+'2016 CER'!I39+'2017 CER'!I39+'2018 CER'!I39+'2019 CER'!I39+'2020 CER'!I39+'2021 CER'!I39</f>
        <v>0</v>
      </c>
      <c r="J39" s="58">
        <f>'2007 CER'!J39+'2008 CER'!J39+'2009 CER'!J39+'2010 CER'!J39+'2011 CER'!J39+'2012 CER'!J39+'2013 CER'!J39+'2014 CER'!J39+'2015 CER'!J39+'2016 CER'!J39+'2017 CER'!J39+'2018 CER'!J39+'2019 CER'!J39+'2020 CER'!J39+'2021 CER'!J39</f>
        <v>0</v>
      </c>
      <c r="K39" s="58">
        <f>'2007 CER'!K39+'2008 CER'!K39+'2009 CER'!K39+'2010 CER'!K39+'2011 CER'!K39+'2012 CER'!K39+'2013 CER'!K39+'2014 CER'!K39+'2015 CER'!K39+'2016 CER'!K39+'2017 CER'!K39+'2018 CER'!K39+'2019 CER'!K39+'2020 CER'!K39+'2021 CER'!K39</f>
        <v>0</v>
      </c>
      <c r="L39" s="58">
        <f>'2007 CER'!L39+'2008 CER'!L39+'2009 CER'!L39+'2010 CER'!L39+'2011 CER'!L39+'2012 CER'!L39+'2013 CER'!L39+'2014 CER'!L39+'2015 CER'!L39+'2016 CER'!L39+'2017 CER'!L39+'2018 CER'!L39+'2019 CER'!L39+'2020 CER'!L39+'2021 CER'!L39</f>
        <v>0</v>
      </c>
      <c r="M39" s="58">
        <f>'2007 CER'!M39+'2008 CER'!M39+'2009 CER'!M39+'2010 CER'!M39+'2011 CER'!M39+'2012 CER'!M39+'2013 CER'!M39+'2014 CER'!M39+'2015 CER'!M39+'2016 CER'!M39+'2017 CER'!M39+'2018 CER'!M39+'2019 CER'!M39+'2020 CER'!M39+'2021 CER'!M39</f>
        <v>0</v>
      </c>
      <c r="N39" s="58">
        <f>'2007 CER'!N39+'2008 CER'!N39+'2009 CER'!N39+'2010 CER'!N39+'2011 CER'!N39+'2012 CER'!N39+'2013 CER'!N39+'2014 CER'!N39+'2015 CER'!N39+'2016 CER'!N39+'2017 CER'!N39+'2018 CER'!N39+'2019 CER'!N39+'2020 CER'!N39+'2021 CER'!N39</f>
        <v>0</v>
      </c>
      <c r="O39" s="58">
        <f>'2007 CER'!O39+'2008 CER'!O39+'2009 CER'!O39+'2010 CER'!O39+'2011 CER'!O39+'2012 CER'!O39+'2013 CER'!O39+'2014 CER'!O39+'2015 CER'!O39+'2016 CER'!O39+'2017 CER'!O39+'2018 CER'!O39+'2019 CER'!O39+'2020 CER'!O39+'2021 CER'!O39</f>
        <v>0</v>
      </c>
      <c r="P39" s="58">
        <f>'2007 CER'!P39+'2008 CER'!P39+'2009 CER'!P39+'2010 CER'!P39+'2011 CER'!P39+'2012 CER'!P39+'2013 CER'!P39+'2014 CER'!P39+'2015 CER'!P39+'2016 CER'!P39+'2017 CER'!P39+'2018 CER'!P39+'2019 CER'!P39+'2020 CER'!P39+'2021 CER'!P39</f>
        <v>0</v>
      </c>
      <c r="Q39" s="58">
        <f>'2007 CER'!Q39+'2008 CER'!Q39+'2009 CER'!Q39+'2010 CER'!Q39+'2011 CER'!Q39+'2012 CER'!Q39+'2013 CER'!Q39+'2014 CER'!Q39+'2015 CER'!Q39+'2016 CER'!Q39+'2017 CER'!Q39+'2018 CER'!Q39+'2019 CER'!Q39+'2020 CER'!Q39+'2021 CER'!Q39</f>
        <v>0</v>
      </c>
      <c r="R39" s="58">
        <f>'2007 CER'!R39+'2008 CER'!R39+'2009 CER'!R39+'2010 CER'!R39+'2011 CER'!R39+'2012 CER'!R39+'2013 CER'!R39+'2014 CER'!R39+'2015 CER'!R39+'2016 CER'!R39+'2017 CER'!R39+'2018 CER'!R39+'2019 CER'!R39+'2020 CER'!R39+'2021 CER'!R39</f>
        <v>0</v>
      </c>
      <c r="S39" s="58">
        <f>'2007 CER'!S39+'2008 CER'!S39+'2009 CER'!S39+'2010 CER'!S39+'2011 CER'!S39+'2012 CER'!S39+'2013 CER'!S39+'2014 CER'!S39+'2015 CER'!S39+'2016 CER'!S39+'2017 CER'!S39+'2018 CER'!S39+'2019 CER'!S39+'2020 CER'!S39+'2021 CER'!S39</f>
        <v>0</v>
      </c>
      <c r="T39" s="58">
        <f>'2007 CER'!T39+'2008 CER'!T39+'2009 CER'!T39+'2010 CER'!T39+'2011 CER'!T39+'2012 CER'!T39+'2013 CER'!T39+'2014 CER'!T39+'2015 CER'!T39+'2016 CER'!T39+'2017 CER'!T39+'2018 CER'!T39+'2019 CER'!T39+'2020 CER'!T39+'2021 CER'!T39</f>
        <v>0</v>
      </c>
      <c r="U39" s="58">
        <f>'2007 CER'!U39+'2008 CER'!U39+'2009 CER'!U39+'2010 CER'!U39+'2011 CER'!U39+'2012 CER'!U39+'2013 CER'!U39+'2014 CER'!U39+'2015 CER'!U39+'2016 CER'!U39+'2017 CER'!U39+'2018 CER'!U39+'2019 CER'!U39+'2020 CER'!U39+'2021 CER'!U39</f>
        <v>0</v>
      </c>
      <c r="V39" s="58">
        <f>'2007 CER'!V39+'2008 CER'!V39+'2009 CER'!V39+'2010 CER'!V39+'2011 CER'!V39+'2012 CER'!V39+'2013 CER'!V39+'2014 CER'!V39+'2015 CER'!V39+'2016 CER'!V39+'2017 CER'!V39+'2018 CER'!V39+'2019 CER'!V39+'2020 CER'!V39+'2021 CER'!V39</f>
        <v>0</v>
      </c>
      <c r="W39" s="58">
        <f>'2007 CER'!W39+'2008 CER'!W39+'2009 CER'!W39+'2010 CER'!W39+'2011 CER'!W39+'2012 CER'!W39+'2013 CER'!W39+'2014 CER'!W39+'2015 CER'!W39+'2016 CER'!W39+'2017 CER'!W39+'2018 CER'!W39+'2019 CER'!W39+'2020 CER'!W39+'2021 CER'!W39</f>
        <v>0</v>
      </c>
      <c r="X39" s="58">
        <f>'2007 CER'!X39+'2008 CER'!X39+'2009 CER'!X39+'2010 CER'!X39+'2011 CER'!X39+'2012 CER'!X39+'2013 CER'!X39+'2014 CER'!X39+'2015 CER'!X39+'2016 CER'!X39+'2017 CER'!X39+'2018 CER'!X39+'2019 CER'!X39+'2020 CER'!X39+'2021 CER'!X39</f>
        <v>0</v>
      </c>
      <c r="Y39" s="58">
        <f>'2007 CER'!Y39+'2008 CER'!Y39+'2009 CER'!Y39+'2010 CER'!Y39+'2011 CER'!Y39+'2012 CER'!Y39+'2013 CER'!Y39+'2014 CER'!Y39+'2015 CER'!Y39+'2016 CER'!Y39+'2017 CER'!Y39+'2018 CER'!Y39+'2019 CER'!Y39+'2020 CER'!Y39+'2021 CER'!Y39</f>
        <v>0</v>
      </c>
      <c r="Z39" s="58">
        <f>'2007 CER'!Z39+'2008 CER'!Z39+'2009 CER'!Z39+'2010 CER'!Z39+'2011 CER'!Z39+'2012 CER'!Z39+'2013 CER'!Z39+'2014 CER'!Z39+'2015 CER'!Z39+'2016 CER'!Z39+'2017 CER'!Z39+'2018 CER'!Z39+'2019 CER'!Z39+'2020 CER'!Z39+'2021 CER'!Z39</f>
        <v>0</v>
      </c>
      <c r="AA39" s="58">
        <f>'2007 CER'!AA39+'2008 CER'!AA39+'2009 CER'!AA39+'2010 CER'!AA39+'2011 CER'!AA39+'2012 CER'!AA39+'2013 CER'!AA39+'2014 CER'!AA39+'2015 CER'!AA39+'2016 CER'!AA39+'2017 CER'!AA39+'2018 CER'!AA39+'2019 CER'!AA39+'2020 CER'!AA39+'2021 CER'!AA39</f>
        <v>0</v>
      </c>
      <c r="AB39" s="58">
        <f>'2007 CER'!AB39+'2008 CER'!AB39+'2009 CER'!AB39+'2010 CER'!AB39+'2011 CER'!AB39+'2012 CER'!AB39+'2013 CER'!AB39+'2014 CER'!AB39+'2015 CER'!AB39+'2016 CER'!AB39+'2017 CER'!AB39+'2018 CER'!AB39+'2019 CER'!AB39+'2020 CER'!AB39+'2021 CER'!AB39</f>
        <v>0</v>
      </c>
      <c r="AC39" s="58">
        <f>'2007 CER'!AC39+'2008 CER'!AC39+'2009 CER'!AC39+'2010 CER'!AC39+'2011 CER'!AC39+'2012 CER'!AC39+'2013 CER'!AC39+'2014 CER'!AC39+'2015 CER'!AC39+'2016 CER'!AC39+'2017 CER'!AC39+'2018 CER'!AC39+'2019 CER'!AC39+'2020 CER'!AC39+'2021 CER'!AC39</f>
        <v>0</v>
      </c>
      <c r="AD39" s="58">
        <f>'2007 CER'!AD39+'2008 CER'!AD39+'2009 CER'!AD39+'2010 CER'!AD39+'2011 CER'!AD39+'2012 CER'!AD39+'2013 CER'!AD39+'2014 CER'!AD39+'2015 CER'!AD39+'2016 CER'!AD39+'2017 CER'!AD39+'2018 CER'!AD39+'2019 CER'!AD39+'2020 CER'!AD39+'2021 CER'!AD39</f>
        <v>0</v>
      </c>
      <c r="AE39" s="58">
        <f>'2007 CER'!AE39+'2008 CER'!AE39+'2009 CER'!AE39+'2010 CER'!AE39+'2011 CER'!AE39+'2012 CER'!AE39+'2013 CER'!AE39+'2014 CER'!AE39+'2015 CER'!AE39+'2016 CER'!AE39+'2017 CER'!AE39+'2018 CER'!AE39+'2019 CER'!AE39+'2020 CER'!AE39+'2021 CER'!AE39</f>
        <v>0</v>
      </c>
      <c r="AF39" s="58">
        <f>'2007 CER'!AF39+'2008 CER'!AF39+'2009 CER'!AF39+'2010 CER'!AF39+'2011 CER'!AF39+'2012 CER'!AF39+'2013 CER'!AF39+'2014 CER'!AF39+'2015 CER'!AF39+'2016 CER'!AF39+'2017 CER'!AF39+'2018 CER'!AF39+'2019 CER'!AF39+'2020 CER'!AF39+'2021 CER'!AF39</f>
        <v>0</v>
      </c>
      <c r="AG39" s="58">
        <f>'2007 CER'!AG39+'2008 CER'!AG39+'2009 CER'!AG39+'2010 CER'!AG39+'2011 CER'!AG39+'2012 CER'!AG39+'2013 CER'!AG39+'2014 CER'!AG39+'2015 CER'!AG39+'2016 CER'!AG39+'2017 CER'!AG39+'2018 CER'!AG39+'2019 CER'!AG39+'2020 CER'!AG39+'2021 CER'!AG39</f>
        <v>0</v>
      </c>
      <c r="AH39" s="58">
        <f>'2007 CER'!AH39+'2008 CER'!AH39+'2009 CER'!AH39+'2010 CER'!AH39+'2011 CER'!AH39+'2012 CER'!AH39+'2013 CER'!AH39+'2014 CER'!AH39+'2015 CER'!AH39+'2016 CER'!AH39+'2017 CER'!AH39+'2018 CER'!AH39+'2019 CER'!AH39+'2020 CER'!AH39+'2021 CER'!AH39</f>
        <v>0</v>
      </c>
      <c r="AI39" s="58">
        <f>'2007 CER'!AI39+'2008 CER'!AI39+'2009 CER'!AI39+'2010 CER'!AI39+'2011 CER'!AI39+'2012 CER'!AI39+'2013 CER'!AI39+'2014 CER'!AI39+'2015 CER'!AI39+'2016 CER'!AI39+'2017 CER'!AI39+'2018 CER'!AI39+'2019 CER'!AI39+'2020 CER'!AI39+'2021 CER'!AI39</f>
        <v>0</v>
      </c>
      <c r="AJ39" s="58">
        <f>'2007 CER'!AJ39+'2008 CER'!AJ39+'2009 CER'!AJ39+'2010 CER'!AJ39+'2011 CER'!AJ39+'2012 CER'!AJ39+'2013 CER'!AJ39+'2014 CER'!AJ39+'2015 CER'!AJ39+'2016 CER'!AJ39+'2017 CER'!AJ39+'2018 CER'!AJ39+'2019 CER'!AJ39+'2020 CER'!AJ39+'2021 CER'!AJ39</f>
        <v>0</v>
      </c>
      <c r="AK39" s="58">
        <f>'2007 CER'!AK39+'2008 CER'!AK39+'2009 CER'!AK39+'2010 CER'!AK39+'2011 CER'!AK39+'2012 CER'!AK39+'2013 CER'!AK39+'2014 CER'!AK39+'2015 CER'!AK39+'2016 CER'!AK39+'2017 CER'!AK39+'2018 CER'!AK39+'2019 CER'!AK39+'2020 CER'!AK39+'2021 CER'!AK39</f>
        <v>0</v>
      </c>
      <c r="AL39" s="70">
        <f>'2007 CER'!AL39+'2008 CER'!AL39+'2009 CER'!AL39+'2010 CER'!AL39+'2011 CER'!AL39+'2012 CER'!AL39+'2013 CER'!AL39+'2014 CER'!AL39+'2015 CER'!AL39+'2016 CER'!AL39+'2017 CER'!AL39+'2018 CER'!AL39+'2019 CER'!AL39+'2020 CER'!AL39+'2021 CER'!AL39</f>
        <v>0</v>
      </c>
      <c r="AM39" s="58">
        <f>'2007 CER'!AM39+'2008 CER'!AM39+'2009 CER'!AM39+'2010 CER'!AM39+'2011 CER'!AM39+'2012 CER'!AM39+'2013 CER'!AM39+'2014 CER'!AM39+'2015 CER'!AM39+'2016 CER'!AM39+'2017 CER'!AM39+'2018 CER'!AM39+'2019 CER'!AM39+'2020 CER'!AM39+'2021 CER'!AM39</f>
        <v>0</v>
      </c>
      <c r="AN39" s="58">
        <f>'2007 CER'!AN39+'2008 CER'!AN39+'2009 CER'!AN39+'2010 CER'!AN39+'2011 CER'!AN39+'2012 CER'!AN39+'2013 CER'!AN39+'2014 CER'!AN39+'2015 CER'!AN39+'2016 CER'!AN39+'2017 CER'!AN39+'2018 CER'!AN39+'2019 CER'!AN39+'2020 CER'!AN39+'2021 CER'!AN39</f>
        <v>0</v>
      </c>
      <c r="AO39" s="61">
        <f>'2007 CER'!AO39+'2008 CER'!AO39+'2009 CER'!AO39+'2010 CER'!AO39+'2011 CER'!AO39+'2012 CER'!AO39+'2013 CER'!AO39+'2014 CER'!AO39+'2015 CER'!AO39+'2016 CER'!AO39+'2017 CER'!AO39+'2018 CER'!AO39+'2019 CER'!AO39+'2020 CER'!AO39+'2021 CER'!AO39</f>
        <v>0</v>
      </c>
    </row>
    <row r="40" spans="1:42" ht="14.25" x14ac:dyDescent="0.15">
      <c r="A40" s="65" t="s">
        <v>35</v>
      </c>
      <c r="B40" s="57">
        <f t="shared" si="1"/>
        <v>31414383</v>
      </c>
      <c r="C40" s="58">
        <f>'2007 CER'!C40+'2008 CER'!C40+'2009 CER'!C40+'2010 CER'!C40+'2011 CER'!C40+'2012 CER'!C40+'2013 CER'!C40+'2014 CER'!C40+'2015 CER'!C40+'2016 CER'!C40+'2017 CER'!C40+'2018 CER'!C40</f>
        <v>0</v>
      </c>
      <c r="D40" s="58">
        <f>'2007 CER'!D40+'2008 CER'!D40+'2009 CER'!D40+'2010 CER'!D40+'2011 CER'!D40+'2012 CER'!D40+'2013 CER'!D40+'2014 CER'!D40+'2015 CER'!D40+'2016 CER'!D40+'2017 CER'!D40+'2018 CER'!D40+'2019 CER'!D40+'2020 CER'!D40+'2021 CER'!D40</f>
        <v>6164518</v>
      </c>
      <c r="E40" s="58">
        <f>'2007 CER'!E40+'2008 CER'!E40+'2009 CER'!E40+'2010 CER'!E40+'2011 CER'!E40+'2012 CER'!E40+'2013 CER'!E40+'2014 CER'!E40+'2015 CER'!E40+'2016 CER'!E40+'2017 CER'!E40+'2018 CER'!E40+'2019 CER'!E40+'2020 CER'!E40+'2021 CER'!E40</f>
        <v>0</v>
      </c>
      <c r="F40" s="58">
        <f>'2007 CER'!F40+'2008 CER'!F40+'2009 CER'!F40+'2010 CER'!F40+'2011 CER'!F40+'2012 CER'!F40+'2013 CER'!F40+'2014 CER'!F40+'2015 CER'!F40+'2016 CER'!F40+'2017 CER'!F40+'2018 CER'!F40+'2019 CER'!F40+'2020 CER'!F40+'2021 CER'!F40</f>
        <v>0</v>
      </c>
      <c r="G40" s="58">
        <f>'2007 CER'!G40+'2008 CER'!G40+'2009 CER'!G40+'2010 CER'!G40+'2011 CER'!G40+'2012 CER'!G40+'2013 CER'!G40+'2014 CER'!G40+'2015 CER'!G40+'2016 CER'!G40+'2017 CER'!G40+'2018 CER'!G40+'2019 CER'!G40+'2020 CER'!G40+'2021 CER'!G40</f>
        <v>0</v>
      </c>
      <c r="H40" s="58">
        <f>'2007 CER'!H40+'2008 CER'!H40+'2009 CER'!H40+'2010 CER'!H40+'2011 CER'!H40+'2012 CER'!H40+'2013 CER'!H40+'2014 CER'!H40+'2015 CER'!H40+'2016 CER'!H40+'2017 CER'!H40+'2018 CER'!H40+'2019 CER'!H40+'2020 CER'!H40+'2021 CER'!H40</f>
        <v>0</v>
      </c>
      <c r="I40" s="58">
        <f>'2007 CER'!I40+'2008 CER'!I40+'2009 CER'!I40+'2010 CER'!I40+'2011 CER'!I40+'2012 CER'!I40+'2013 CER'!I40+'2014 CER'!I40+'2015 CER'!I40+'2016 CER'!I40+'2017 CER'!I40+'2018 CER'!I40+'2019 CER'!I40+'2020 CER'!I40+'2021 CER'!I40</f>
        <v>110973</v>
      </c>
      <c r="J40" s="58">
        <f>'2007 CER'!J40+'2008 CER'!J40+'2009 CER'!J40+'2010 CER'!J40+'2011 CER'!J40+'2012 CER'!J40+'2013 CER'!J40+'2014 CER'!J40+'2015 CER'!J40+'2016 CER'!J40+'2017 CER'!J40+'2018 CER'!J40+'2019 CER'!J40+'2020 CER'!J40+'2021 CER'!J40</f>
        <v>454673</v>
      </c>
      <c r="K40" s="58">
        <f>'2007 CER'!K40+'2008 CER'!K40+'2009 CER'!K40+'2010 CER'!K40+'2011 CER'!K40+'2012 CER'!K40+'2013 CER'!K40+'2014 CER'!K40+'2015 CER'!K40+'2016 CER'!K40+'2017 CER'!K40+'2018 CER'!K40+'2019 CER'!K40+'2020 CER'!K40+'2021 CER'!K40</f>
        <v>0</v>
      </c>
      <c r="L40" s="58">
        <f>'2007 CER'!L40+'2008 CER'!L40+'2009 CER'!L40+'2010 CER'!L40+'2011 CER'!L40+'2012 CER'!L40+'2013 CER'!L40+'2014 CER'!L40+'2015 CER'!L40+'2016 CER'!L40+'2017 CER'!L40+'2018 CER'!L40+'2019 CER'!L40+'2020 CER'!L40+'2021 CER'!L40</f>
        <v>88</v>
      </c>
      <c r="M40" s="58">
        <f>'2007 CER'!M40+'2008 CER'!M40+'2009 CER'!M40+'2010 CER'!M40+'2011 CER'!M40+'2012 CER'!M40+'2013 CER'!M40+'2014 CER'!M40+'2015 CER'!M40+'2016 CER'!M40+'2017 CER'!M40+'2018 CER'!M40+'2019 CER'!M40+'2020 CER'!M40+'2021 CER'!M40</f>
        <v>0</v>
      </c>
      <c r="N40" s="58">
        <f>'2007 CER'!N40+'2008 CER'!N40+'2009 CER'!N40+'2010 CER'!N40+'2011 CER'!N40+'2012 CER'!N40+'2013 CER'!N40+'2014 CER'!N40+'2015 CER'!N40+'2016 CER'!N40+'2017 CER'!N40+'2018 CER'!N40+'2019 CER'!N40+'2020 CER'!N40+'2021 CER'!N40</f>
        <v>20683</v>
      </c>
      <c r="O40" s="58">
        <f>'2007 CER'!O40+'2008 CER'!O40+'2009 CER'!O40+'2010 CER'!O40+'2011 CER'!O40+'2012 CER'!O40+'2013 CER'!O40+'2014 CER'!O40+'2015 CER'!O40+'2016 CER'!O40+'2017 CER'!O40+'2018 CER'!O40+'2019 CER'!O40+'2020 CER'!O40+'2021 CER'!O40</f>
        <v>2377273</v>
      </c>
      <c r="P40" s="58">
        <f>'2007 CER'!P40+'2008 CER'!P40+'2009 CER'!P40+'2010 CER'!P40+'2011 CER'!P40+'2012 CER'!P40+'2013 CER'!P40+'2014 CER'!P40+'2015 CER'!P40+'2016 CER'!P40+'2017 CER'!P40+'2018 CER'!P40+'2019 CER'!P40+'2020 CER'!P40+'2021 CER'!P40</f>
        <v>0</v>
      </c>
      <c r="Q40" s="58">
        <f>'2007 CER'!Q40+'2008 CER'!Q40+'2009 CER'!Q40+'2010 CER'!Q40+'2011 CER'!Q40+'2012 CER'!Q40+'2013 CER'!Q40+'2014 CER'!Q40+'2015 CER'!Q40+'2016 CER'!Q40+'2017 CER'!Q40+'2018 CER'!Q40+'2019 CER'!Q40+'2020 CER'!Q40+'2021 CER'!Q40</f>
        <v>0</v>
      </c>
      <c r="R40" s="58">
        <f>'2007 CER'!R40+'2008 CER'!R40+'2009 CER'!R40+'2010 CER'!R40+'2011 CER'!R40+'2012 CER'!R40+'2013 CER'!R40+'2014 CER'!R40+'2015 CER'!R40+'2016 CER'!R40+'2017 CER'!R40+'2018 CER'!R40+'2019 CER'!R40+'2020 CER'!R40+'2021 CER'!R40</f>
        <v>0</v>
      </c>
      <c r="S40" s="58">
        <f>'2007 CER'!S40+'2008 CER'!S40+'2009 CER'!S40+'2010 CER'!S40+'2011 CER'!S40+'2012 CER'!S40+'2013 CER'!S40+'2014 CER'!S40+'2015 CER'!S40+'2016 CER'!S40+'2017 CER'!S40+'2018 CER'!S40+'2019 CER'!S40+'2020 CER'!S40+'2021 CER'!S40</f>
        <v>10208426</v>
      </c>
      <c r="T40" s="58">
        <f>'2007 CER'!T40+'2008 CER'!T40+'2009 CER'!T40+'2010 CER'!T40+'2011 CER'!T40+'2012 CER'!T40+'2013 CER'!T40+'2014 CER'!T40+'2015 CER'!T40+'2016 CER'!T40+'2017 CER'!T40+'2018 CER'!T40+'2019 CER'!T40+'2020 CER'!T40+'2021 CER'!T40</f>
        <v>0</v>
      </c>
      <c r="U40" s="58">
        <f>'2007 CER'!U40+'2008 CER'!U40+'2009 CER'!U40+'2010 CER'!U40+'2011 CER'!U40+'2012 CER'!U40+'2013 CER'!U40+'2014 CER'!U40+'2015 CER'!U40+'2016 CER'!U40+'2017 CER'!U40+'2018 CER'!U40+'2019 CER'!U40+'2020 CER'!U40+'2021 CER'!U40</f>
        <v>0</v>
      </c>
      <c r="V40" s="58">
        <f>'2007 CER'!V40+'2008 CER'!V40+'2009 CER'!V40+'2010 CER'!V40+'2011 CER'!V40+'2012 CER'!V40+'2013 CER'!V40+'2014 CER'!V40+'2015 CER'!V40+'2016 CER'!V40+'2017 CER'!V40+'2018 CER'!V40+'2019 CER'!V40+'2020 CER'!V40+'2021 CER'!V40</f>
        <v>0</v>
      </c>
      <c r="W40" s="58">
        <f>'2007 CER'!W40+'2008 CER'!W40+'2009 CER'!W40+'2010 CER'!W40+'2011 CER'!W40+'2012 CER'!W40+'2013 CER'!W40+'2014 CER'!W40+'2015 CER'!W40+'2016 CER'!W40+'2017 CER'!W40+'2018 CER'!W40+'2019 CER'!W40+'2020 CER'!W40+'2021 CER'!W40</f>
        <v>0</v>
      </c>
      <c r="X40" s="58">
        <f>'2007 CER'!X40+'2008 CER'!X40+'2009 CER'!X40+'2010 CER'!X40+'2011 CER'!X40+'2012 CER'!X40+'2013 CER'!X40+'2014 CER'!X40+'2015 CER'!X40+'2016 CER'!X40+'2017 CER'!X40+'2018 CER'!X40+'2019 CER'!X40+'2020 CER'!X40+'2021 CER'!X40</f>
        <v>0</v>
      </c>
      <c r="Y40" s="58">
        <f>'2007 CER'!Y40+'2008 CER'!Y40+'2009 CER'!Y40+'2010 CER'!Y40+'2011 CER'!Y40+'2012 CER'!Y40+'2013 CER'!Y40+'2014 CER'!Y40+'2015 CER'!Y40+'2016 CER'!Y40+'2017 CER'!Y40+'2018 CER'!Y40+'2019 CER'!Y40+'2020 CER'!Y40+'2021 CER'!Y40</f>
        <v>0</v>
      </c>
      <c r="Z40" s="58">
        <f>'2007 CER'!Z40+'2008 CER'!Z40+'2009 CER'!Z40+'2010 CER'!Z40+'2011 CER'!Z40+'2012 CER'!Z40+'2013 CER'!Z40+'2014 CER'!Z40+'2015 CER'!Z40+'2016 CER'!Z40+'2017 CER'!Z40+'2018 CER'!Z40+'2019 CER'!Z40+'2020 CER'!Z40+'2021 CER'!Z40</f>
        <v>0</v>
      </c>
      <c r="AA40" s="58">
        <f>'2007 CER'!AA40+'2008 CER'!AA40+'2009 CER'!AA40+'2010 CER'!AA40+'2011 CER'!AA40+'2012 CER'!AA40+'2013 CER'!AA40+'2014 CER'!AA40+'2015 CER'!AA40+'2016 CER'!AA40+'2017 CER'!AA40+'2018 CER'!AA40+'2019 CER'!AA40+'2020 CER'!AA40+'2021 CER'!AA40</f>
        <v>0</v>
      </c>
      <c r="AB40" s="58">
        <f>'2007 CER'!AB40+'2008 CER'!AB40+'2009 CER'!AB40+'2010 CER'!AB40+'2011 CER'!AB40+'2012 CER'!AB40+'2013 CER'!AB40+'2014 CER'!AB40+'2015 CER'!AB40+'2016 CER'!AB40+'2017 CER'!AB40+'2018 CER'!AB40+'2019 CER'!AB40+'2020 CER'!AB40+'2021 CER'!AB40</f>
        <v>0</v>
      </c>
      <c r="AC40" s="58">
        <f>'2007 CER'!AC40+'2008 CER'!AC40+'2009 CER'!AC40+'2010 CER'!AC40+'2011 CER'!AC40+'2012 CER'!AC40+'2013 CER'!AC40+'2014 CER'!AC40+'2015 CER'!AC40+'2016 CER'!AC40+'2017 CER'!AC40+'2018 CER'!AC40+'2019 CER'!AC40+'2020 CER'!AC40+'2021 CER'!AC40</f>
        <v>0</v>
      </c>
      <c r="AD40" s="58">
        <f>'2007 CER'!AD40+'2008 CER'!AD40+'2009 CER'!AD40+'2010 CER'!AD40+'2011 CER'!AD40+'2012 CER'!AD40+'2013 CER'!AD40+'2014 CER'!AD40+'2015 CER'!AD40+'2016 CER'!AD40+'2017 CER'!AD40+'2018 CER'!AD40+'2019 CER'!AD40+'2020 CER'!AD40+'2021 CER'!AD40</f>
        <v>0</v>
      </c>
      <c r="AE40" s="58">
        <f>'2007 CER'!AE40+'2008 CER'!AE40+'2009 CER'!AE40+'2010 CER'!AE40+'2011 CER'!AE40+'2012 CER'!AE40+'2013 CER'!AE40+'2014 CER'!AE40+'2015 CER'!AE40+'2016 CER'!AE40+'2017 CER'!AE40+'2018 CER'!AE40+'2019 CER'!AE40+'2020 CER'!AE40+'2021 CER'!AE40</f>
        <v>0</v>
      </c>
      <c r="AF40" s="58">
        <f>'2007 CER'!AF40+'2008 CER'!AF40+'2009 CER'!AF40+'2010 CER'!AF40+'2011 CER'!AF40+'2012 CER'!AF40+'2013 CER'!AF40+'2014 CER'!AF40+'2015 CER'!AF40+'2016 CER'!AF40+'2017 CER'!AF40+'2018 CER'!AF40+'2019 CER'!AF40+'2020 CER'!AF40+'2021 CER'!AF40</f>
        <v>0</v>
      </c>
      <c r="AG40" s="58">
        <f>'2007 CER'!AG40+'2008 CER'!AG40+'2009 CER'!AG40+'2010 CER'!AG40+'2011 CER'!AG40+'2012 CER'!AG40+'2013 CER'!AG40+'2014 CER'!AG40+'2015 CER'!AG40+'2016 CER'!AG40+'2017 CER'!AG40+'2018 CER'!AG40+'2019 CER'!AG40+'2020 CER'!AG40+'2021 CER'!AG40</f>
        <v>5709868</v>
      </c>
      <c r="AH40" s="58">
        <f>'2007 CER'!AH40+'2008 CER'!AH40+'2009 CER'!AH40+'2010 CER'!AH40+'2011 CER'!AH40+'2012 CER'!AH40+'2013 CER'!AH40+'2014 CER'!AH40+'2015 CER'!AH40+'2016 CER'!AH40+'2017 CER'!AH40+'2018 CER'!AH40+'2019 CER'!AH40+'2020 CER'!AH40+'2021 CER'!AH40</f>
        <v>0</v>
      </c>
      <c r="AI40" s="58">
        <f>'2007 CER'!AI40+'2008 CER'!AI40+'2009 CER'!AI40+'2010 CER'!AI40+'2011 CER'!AI40+'2012 CER'!AI40+'2013 CER'!AI40+'2014 CER'!AI40+'2015 CER'!AI40+'2016 CER'!AI40+'2017 CER'!AI40+'2018 CER'!AI40+'2019 CER'!AI40+'2020 CER'!AI40+'2021 CER'!AI40</f>
        <v>0</v>
      </c>
      <c r="AJ40" s="58">
        <f>'2007 CER'!AJ40+'2008 CER'!AJ40+'2009 CER'!AJ40+'2010 CER'!AJ40+'2011 CER'!AJ40+'2012 CER'!AJ40+'2013 CER'!AJ40+'2014 CER'!AJ40+'2015 CER'!AJ40+'2016 CER'!AJ40+'2017 CER'!AJ40+'2018 CER'!AJ40+'2019 CER'!AJ40+'2020 CER'!AJ40+'2021 CER'!AJ40</f>
        <v>4040480</v>
      </c>
      <c r="AK40" s="58">
        <f>'2007 CER'!AK40+'2008 CER'!AK40+'2009 CER'!AK40+'2010 CER'!AK40+'2011 CER'!AK40+'2012 CER'!AK40+'2013 CER'!AK40+'2014 CER'!AK40+'2015 CER'!AK40+'2016 CER'!AK40+'2017 CER'!AK40+'2018 CER'!AK40+'2019 CER'!AK40+'2020 CER'!AK40+'2021 CER'!AK40</f>
        <v>0</v>
      </c>
      <c r="AL40" s="58">
        <f>'2007 CER'!AL40+'2008 CER'!AL40+'2009 CER'!AL40+'2010 CER'!AL40+'2011 CER'!AL40+'2012 CER'!AL40+'2013 CER'!AL40+'2014 CER'!AL40+'2015 CER'!AL40+'2016 CER'!AL40+'2017 CER'!AL40+'2018 CER'!AL40+'2019 CER'!AL40+'2020 CER'!AL40+'2021 CER'!AL40</f>
        <v>0</v>
      </c>
      <c r="AM40" s="70">
        <f>'2007 CER'!AM40+'2008 CER'!AM40+'2009 CER'!AM40+'2010 CER'!AM40+'2011 CER'!AM40+'2012 CER'!AM40+'2013 CER'!AM40+'2014 CER'!AM40+'2015 CER'!AM40+'2016 CER'!AM40+'2017 CER'!AM40+'2018 CER'!AM40+'2019 CER'!AM40+'2020 CER'!AM40+'2021 CER'!AM40</f>
        <v>0</v>
      </c>
      <c r="AN40" s="58">
        <f>'2007 CER'!AN40+'2008 CER'!AN40+'2009 CER'!AN40+'2010 CER'!AN40+'2011 CER'!AN40+'2012 CER'!AN40+'2013 CER'!AN40+'2014 CER'!AN40+'2015 CER'!AN40+'2016 CER'!AN40+'2017 CER'!AN40+'2018 CER'!AN40+'2019 CER'!AN40+'2020 CER'!AN40+'2021 CER'!AN40</f>
        <v>0</v>
      </c>
      <c r="AO40" s="61">
        <f>'2007 CER'!AO40+'2008 CER'!AO40+'2009 CER'!AO40+'2010 CER'!AO40+'2011 CER'!AO40+'2012 CER'!AO40+'2013 CER'!AO40+'2014 CER'!AO40+'2015 CER'!AO40+'2016 CER'!AO40+'2017 CER'!AO40+'2018 CER'!AO40+'2019 CER'!AO40+'2020 CER'!AO40+'2021 CER'!AO40</f>
        <v>2327401</v>
      </c>
    </row>
    <row r="41" spans="1:42" ht="14.25" x14ac:dyDescent="0.15">
      <c r="A41" s="65" t="s">
        <v>34</v>
      </c>
      <c r="B41" s="57">
        <f t="shared" si="1"/>
        <v>10943033</v>
      </c>
      <c r="C41" s="58">
        <f>'2007 CER'!C41+'2008 CER'!C41+'2009 CER'!C41+'2010 CER'!C41+'2011 CER'!C41+'2012 CER'!C41+'2013 CER'!C41+'2014 CER'!C41+'2015 CER'!C41+'2016 CER'!C41+'2017 CER'!C41+'2018 CER'!C41</f>
        <v>0</v>
      </c>
      <c r="D41" s="58">
        <f>'2007 CER'!D41+'2008 CER'!D41+'2009 CER'!D41+'2010 CER'!D41+'2011 CER'!D41+'2012 CER'!D41+'2013 CER'!D41+'2014 CER'!D41+'2015 CER'!D41+'2016 CER'!D41+'2017 CER'!D41+'2018 CER'!D41+'2019 CER'!D41+'2020 CER'!D41+'2021 CER'!D41</f>
        <v>3462988</v>
      </c>
      <c r="E41" s="58">
        <f>'2007 CER'!E41+'2008 CER'!E41+'2009 CER'!E41+'2010 CER'!E41+'2011 CER'!E41+'2012 CER'!E41+'2013 CER'!E41+'2014 CER'!E41+'2015 CER'!E41+'2016 CER'!E41+'2017 CER'!E41+'2018 CER'!E41+'2019 CER'!E41+'2020 CER'!E41+'2021 CER'!E41</f>
        <v>100000</v>
      </c>
      <c r="F41" s="58">
        <f>'2007 CER'!F41+'2008 CER'!F41+'2009 CER'!F41+'2010 CER'!F41+'2011 CER'!F41+'2012 CER'!F41+'2013 CER'!F41+'2014 CER'!F41+'2015 CER'!F41+'2016 CER'!F41+'2017 CER'!F41+'2018 CER'!F41+'2019 CER'!F41+'2020 CER'!F41+'2021 CER'!F41</f>
        <v>0</v>
      </c>
      <c r="G41" s="58">
        <f>'2007 CER'!G41+'2008 CER'!G41+'2009 CER'!G41+'2010 CER'!G41+'2011 CER'!G41+'2012 CER'!G41+'2013 CER'!G41+'2014 CER'!G41+'2015 CER'!G41+'2016 CER'!G41+'2017 CER'!G41+'2018 CER'!G41+'2019 CER'!G41+'2020 CER'!G41+'2021 CER'!G41</f>
        <v>789237</v>
      </c>
      <c r="H41" s="58">
        <f>'2007 CER'!H41+'2008 CER'!H41+'2009 CER'!H41+'2010 CER'!H41+'2011 CER'!H41+'2012 CER'!H41+'2013 CER'!H41+'2014 CER'!H41+'2015 CER'!H41+'2016 CER'!H41+'2017 CER'!H41+'2018 CER'!H41+'2019 CER'!H41+'2020 CER'!H41+'2021 CER'!H41</f>
        <v>225000</v>
      </c>
      <c r="I41" s="58">
        <f>'2007 CER'!I41+'2008 CER'!I41+'2009 CER'!I41+'2010 CER'!I41+'2011 CER'!I41+'2012 CER'!I41+'2013 CER'!I41+'2014 CER'!I41+'2015 CER'!I41+'2016 CER'!I41+'2017 CER'!I41+'2018 CER'!I41+'2019 CER'!I41+'2020 CER'!I41+'2021 CER'!I41</f>
        <v>825058</v>
      </c>
      <c r="J41" s="58">
        <f>'2007 CER'!J41+'2008 CER'!J41+'2009 CER'!J41+'2010 CER'!J41+'2011 CER'!J41+'2012 CER'!J41+'2013 CER'!J41+'2014 CER'!J41+'2015 CER'!J41+'2016 CER'!J41+'2017 CER'!J41+'2018 CER'!J41+'2019 CER'!J41+'2020 CER'!J41+'2021 CER'!J41</f>
        <v>1554768</v>
      </c>
      <c r="K41" s="58">
        <f>'2007 CER'!K41+'2008 CER'!K41+'2009 CER'!K41+'2010 CER'!K41+'2011 CER'!K41+'2012 CER'!K41+'2013 CER'!K41+'2014 CER'!K41+'2015 CER'!K41+'2016 CER'!K41+'2017 CER'!K41+'2018 CER'!K41+'2019 CER'!K41+'2020 CER'!K41+'2021 CER'!K41</f>
        <v>0</v>
      </c>
      <c r="L41" s="58">
        <f>'2007 CER'!L41+'2008 CER'!L41+'2009 CER'!L41+'2010 CER'!L41+'2011 CER'!L41+'2012 CER'!L41+'2013 CER'!L41+'2014 CER'!L41+'2015 CER'!L41+'2016 CER'!L41+'2017 CER'!L41+'2018 CER'!L41+'2019 CER'!L41+'2020 CER'!L41+'2021 CER'!L41</f>
        <v>0</v>
      </c>
      <c r="M41" s="58">
        <f>'2007 CER'!M41+'2008 CER'!M41+'2009 CER'!M41+'2010 CER'!M41+'2011 CER'!M41+'2012 CER'!M41+'2013 CER'!M41+'2014 CER'!M41+'2015 CER'!M41+'2016 CER'!M41+'2017 CER'!M41+'2018 CER'!M41+'2019 CER'!M41+'2020 CER'!M41+'2021 CER'!M41</f>
        <v>0</v>
      </c>
      <c r="N41" s="58">
        <f>'2007 CER'!N41+'2008 CER'!N41+'2009 CER'!N41+'2010 CER'!N41+'2011 CER'!N41+'2012 CER'!N41+'2013 CER'!N41+'2014 CER'!N41+'2015 CER'!N41+'2016 CER'!N41+'2017 CER'!N41+'2018 CER'!N41+'2019 CER'!N41+'2020 CER'!N41+'2021 CER'!N41</f>
        <v>0</v>
      </c>
      <c r="O41" s="58">
        <f>'2007 CER'!O41+'2008 CER'!O41+'2009 CER'!O41+'2010 CER'!O41+'2011 CER'!O41+'2012 CER'!O41+'2013 CER'!O41+'2014 CER'!O41+'2015 CER'!O41+'2016 CER'!O41+'2017 CER'!O41+'2018 CER'!O41+'2019 CER'!O41+'2020 CER'!O41+'2021 CER'!O41</f>
        <v>1697602</v>
      </c>
      <c r="P41" s="58">
        <f>'2007 CER'!P41+'2008 CER'!P41+'2009 CER'!P41+'2010 CER'!P41+'2011 CER'!P41+'2012 CER'!P41+'2013 CER'!P41+'2014 CER'!P41+'2015 CER'!P41+'2016 CER'!P41+'2017 CER'!P41+'2018 CER'!P41+'2019 CER'!P41+'2020 CER'!P41+'2021 CER'!P41</f>
        <v>0</v>
      </c>
      <c r="Q41" s="58">
        <f>'2007 CER'!Q41+'2008 CER'!Q41+'2009 CER'!Q41+'2010 CER'!Q41+'2011 CER'!Q41+'2012 CER'!Q41+'2013 CER'!Q41+'2014 CER'!Q41+'2015 CER'!Q41+'2016 CER'!Q41+'2017 CER'!Q41+'2018 CER'!Q41+'2019 CER'!Q41+'2020 CER'!Q41+'2021 CER'!Q41</f>
        <v>74779</v>
      </c>
      <c r="R41" s="58">
        <f>'2007 CER'!R41+'2008 CER'!R41+'2009 CER'!R41+'2010 CER'!R41+'2011 CER'!R41+'2012 CER'!R41+'2013 CER'!R41+'2014 CER'!R41+'2015 CER'!R41+'2016 CER'!R41+'2017 CER'!R41+'2018 CER'!R41+'2019 CER'!R41+'2020 CER'!R41+'2021 CER'!R41</f>
        <v>256168</v>
      </c>
      <c r="S41" s="58">
        <f>'2007 CER'!S41+'2008 CER'!S41+'2009 CER'!S41+'2010 CER'!S41+'2011 CER'!S41+'2012 CER'!S41+'2013 CER'!S41+'2014 CER'!S41+'2015 CER'!S41+'2016 CER'!S41+'2017 CER'!S41+'2018 CER'!S41+'2019 CER'!S41+'2020 CER'!S41+'2021 CER'!S41</f>
        <v>1156718</v>
      </c>
      <c r="T41" s="58">
        <f>'2007 CER'!T41+'2008 CER'!T41+'2009 CER'!T41+'2010 CER'!T41+'2011 CER'!T41+'2012 CER'!T41+'2013 CER'!T41+'2014 CER'!T41+'2015 CER'!T41+'2016 CER'!T41+'2017 CER'!T41+'2018 CER'!T41+'2019 CER'!T41+'2020 CER'!T41+'2021 CER'!T41</f>
        <v>0</v>
      </c>
      <c r="U41" s="58">
        <f>'2007 CER'!U41+'2008 CER'!U41+'2009 CER'!U41+'2010 CER'!U41+'2011 CER'!U41+'2012 CER'!U41+'2013 CER'!U41+'2014 CER'!U41+'2015 CER'!U41+'2016 CER'!U41+'2017 CER'!U41+'2018 CER'!U41+'2019 CER'!U41+'2020 CER'!U41+'2021 CER'!U41</f>
        <v>0</v>
      </c>
      <c r="V41" s="58">
        <f>'2007 CER'!V41+'2008 CER'!V41+'2009 CER'!V41+'2010 CER'!V41+'2011 CER'!V41+'2012 CER'!V41+'2013 CER'!V41+'2014 CER'!V41+'2015 CER'!V41+'2016 CER'!V41+'2017 CER'!V41+'2018 CER'!V41+'2019 CER'!V41+'2020 CER'!V41+'2021 CER'!V41</f>
        <v>0</v>
      </c>
      <c r="W41" s="58">
        <f>'2007 CER'!W41+'2008 CER'!W41+'2009 CER'!W41+'2010 CER'!W41+'2011 CER'!W41+'2012 CER'!W41+'2013 CER'!W41+'2014 CER'!W41+'2015 CER'!W41+'2016 CER'!W41+'2017 CER'!W41+'2018 CER'!W41+'2019 CER'!W41+'2020 CER'!W41+'2021 CER'!W41</f>
        <v>0</v>
      </c>
      <c r="X41" s="58">
        <f>'2007 CER'!X41+'2008 CER'!X41+'2009 CER'!X41+'2010 CER'!X41+'2011 CER'!X41+'2012 CER'!X41+'2013 CER'!X41+'2014 CER'!X41+'2015 CER'!X41+'2016 CER'!X41+'2017 CER'!X41+'2018 CER'!X41+'2019 CER'!X41+'2020 CER'!X41+'2021 CER'!X41</f>
        <v>0</v>
      </c>
      <c r="Y41" s="58">
        <f>'2007 CER'!Y41+'2008 CER'!Y41+'2009 CER'!Y41+'2010 CER'!Y41+'2011 CER'!Y41+'2012 CER'!Y41+'2013 CER'!Y41+'2014 CER'!Y41+'2015 CER'!Y41+'2016 CER'!Y41+'2017 CER'!Y41+'2018 CER'!Y41+'2019 CER'!Y41+'2020 CER'!Y41+'2021 CER'!Y41</f>
        <v>585000</v>
      </c>
      <c r="Z41" s="58">
        <f>'2007 CER'!Z41+'2008 CER'!Z41+'2009 CER'!Z41+'2010 CER'!Z41+'2011 CER'!Z41+'2012 CER'!Z41+'2013 CER'!Z41+'2014 CER'!Z41+'2015 CER'!Z41+'2016 CER'!Z41+'2017 CER'!Z41+'2018 CER'!Z41+'2019 CER'!Z41+'2020 CER'!Z41+'2021 CER'!Z41</f>
        <v>0</v>
      </c>
      <c r="AA41" s="58">
        <f>'2007 CER'!AA41+'2008 CER'!AA41+'2009 CER'!AA41+'2010 CER'!AA41+'2011 CER'!AA41+'2012 CER'!AA41+'2013 CER'!AA41+'2014 CER'!AA41+'2015 CER'!AA41+'2016 CER'!AA41+'2017 CER'!AA41+'2018 CER'!AA41+'2019 CER'!AA41+'2020 CER'!AA41+'2021 CER'!AA41</f>
        <v>0</v>
      </c>
      <c r="AB41" s="58">
        <f>'2007 CER'!AB41+'2008 CER'!AB41+'2009 CER'!AB41+'2010 CER'!AB41+'2011 CER'!AB41+'2012 CER'!AB41+'2013 CER'!AB41+'2014 CER'!AB41+'2015 CER'!AB41+'2016 CER'!AB41+'2017 CER'!AB41+'2018 CER'!AB41+'2019 CER'!AB41+'2020 CER'!AB41+'2021 CER'!AB41</f>
        <v>0</v>
      </c>
      <c r="AC41" s="58">
        <f>'2007 CER'!AC41+'2008 CER'!AC41+'2009 CER'!AC41+'2010 CER'!AC41+'2011 CER'!AC41+'2012 CER'!AC41+'2013 CER'!AC41+'2014 CER'!AC41+'2015 CER'!AC41+'2016 CER'!AC41+'2017 CER'!AC41+'2018 CER'!AC41+'2019 CER'!AC41+'2020 CER'!AC41+'2021 CER'!AC41</f>
        <v>0</v>
      </c>
      <c r="AD41" s="58">
        <f>'2007 CER'!AD41+'2008 CER'!AD41+'2009 CER'!AD41+'2010 CER'!AD41+'2011 CER'!AD41+'2012 CER'!AD41+'2013 CER'!AD41+'2014 CER'!AD41+'2015 CER'!AD41+'2016 CER'!AD41+'2017 CER'!AD41+'2018 CER'!AD41+'2019 CER'!AD41+'2020 CER'!AD41+'2021 CER'!AD41</f>
        <v>0</v>
      </c>
      <c r="AE41" s="58">
        <f>'2007 CER'!AE41+'2008 CER'!AE41+'2009 CER'!AE41+'2010 CER'!AE41+'2011 CER'!AE41+'2012 CER'!AE41+'2013 CER'!AE41+'2014 CER'!AE41+'2015 CER'!AE41+'2016 CER'!AE41+'2017 CER'!AE41+'2018 CER'!AE41+'2019 CER'!AE41+'2020 CER'!AE41+'2021 CER'!AE41</f>
        <v>0</v>
      </c>
      <c r="AF41" s="58">
        <f>'2007 CER'!AF41+'2008 CER'!AF41+'2009 CER'!AF41+'2010 CER'!AF41+'2011 CER'!AF41+'2012 CER'!AF41+'2013 CER'!AF41+'2014 CER'!AF41+'2015 CER'!AF41+'2016 CER'!AF41+'2017 CER'!AF41+'2018 CER'!AF41+'2019 CER'!AF41+'2020 CER'!AF41+'2021 CER'!AF41</f>
        <v>0</v>
      </c>
      <c r="AG41" s="58">
        <f>'2007 CER'!AG41+'2008 CER'!AG41+'2009 CER'!AG41+'2010 CER'!AG41+'2011 CER'!AG41+'2012 CER'!AG41+'2013 CER'!AG41+'2014 CER'!AG41+'2015 CER'!AG41+'2016 CER'!AG41+'2017 CER'!AG41+'2018 CER'!AG41+'2019 CER'!AG41+'2020 CER'!AG41+'2021 CER'!AG41</f>
        <v>0</v>
      </c>
      <c r="AH41" s="58">
        <f>'2007 CER'!AH41+'2008 CER'!AH41+'2009 CER'!AH41+'2010 CER'!AH41+'2011 CER'!AH41+'2012 CER'!AH41+'2013 CER'!AH41+'2014 CER'!AH41+'2015 CER'!AH41+'2016 CER'!AH41+'2017 CER'!AH41+'2018 CER'!AH41+'2019 CER'!AH41+'2020 CER'!AH41+'2021 CER'!AH41</f>
        <v>0</v>
      </c>
      <c r="AI41" s="58">
        <f>'2007 CER'!AI41+'2008 CER'!AI41+'2009 CER'!AI41+'2010 CER'!AI41+'2011 CER'!AI41+'2012 CER'!AI41+'2013 CER'!AI41+'2014 CER'!AI41+'2015 CER'!AI41+'2016 CER'!AI41+'2017 CER'!AI41+'2018 CER'!AI41+'2019 CER'!AI41+'2020 CER'!AI41+'2021 CER'!AI41</f>
        <v>0</v>
      </c>
      <c r="AJ41" s="58">
        <f>'2007 CER'!AJ41+'2008 CER'!AJ41+'2009 CER'!AJ41+'2010 CER'!AJ41+'2011 CER'!AJ41+'2012 CER'!AJ41+'2013 CER'!AJ41+'2014 CER'!AJ41+'2015 CER'!AJ41+'2016 CER'!AJ41+'2017 CER'!AJ41+'2018 CER'!AJ41+'2019 CER'!AJ41+'2020 CER'!AJ41+'2021 CER'!AJ41</f>
        <v>0</v>
      </c>
      <c r="AK41" s="58">
        <f>'2007 CER'!AK41+'2008 CER'!AK41+'2009 CER'!AK41+'2010 CER'!AK41+'2011 CER'!AK41+'2012 CER'!AK41+'2013 CER'!AK41+'2014 CER'!AK41+'2015 CER'!AK41+'2016 CER'!AK41+'2017 CER'!AK41+'2018 CER'!AK41+'2019 CER'!AK41+'2020 CER'!AK41+'2021 CER'!AK41</f>
        <v>0</v>
      </c>
      <c r="AL41" s="58">
        <f>'2007 CER'!AL41+'2008 CER'!AL41+'2009 CER'!AL41+'2010 CER'!AL41+'2011 CER'!AL41+'2012 CER'!AL41+'2013 CER'!AL41+'2014 CER'!AL41+'2015 CER'!AL41+'2016 CER'!AL41+'2017 CER'!AL41+'2018 CER'!AL41+'2019 CER'!AL41+'2020 CER'!AL41+'2021 CER'!AL41</f>
        <v>0</v>
      </c>
      <c r="AM41" s="58">
        <f>'2007 CER'!AM41+'2008 CER'!AM41+'2009 CER'!AM41+'2010 CER'!AM41+'2011 CER'!AM41+'2012 CER'!AM41+'2013 CER'!AM41+'2014 CER'!AM41+'2015 CER'!AM41+'2016 CER'!AM41+'2017 CER'!AM41+'2018 CER'!AM41+'2019 CER'!AM41+'2020 CER'!AM41+'2021 CER'!AM41</f>
        <v>0</v>
      </c>
      <c r="AN41" s="70">
        <f>'2007 CER'!AN41+'2008 CER'!AN41+'2009 CER'!AN41+'2010 CER'!AN41+'2011 CER'!AN41+'2012 CER'!AN41+'2013 CER'!AN41+'2014 CER'!AN41+'2015 CER'!AN41+'2016 CER'!AN41+'2017 CER'!AN41+'2018 CER'!AN41+'2019 CER'!AN41+'2020 CER'!AN41+'2021 CER'!AN41</f>
        <v>0</v>
      </c>
      <c r="AO41" s="61">
        <f>'2007 CER'!AO41+'2008 CER'!AO41+'2009 CER'!AO41+'2010 CER'!AO41+'2011 CER'!AO41+'2012 CER'!AO41+'2013 CER'!AO41+'2014 CER'!AO41+'2015 CER'!AO41+'2016 CER'!AO41+'2017 CER'!AO41+'2018 CER'!AO41+'2019 CER'!AO41+'2020 CER'!AO41+'2021 CER'!AO41</f>
        <v>215715</v>
      </c>
    </row>
    <row r="42" spans="1:42" ht="14.25" x14ac:dyDescent="0.15">
      <c r="A42" s="66" t="s">
        <v>39</v>
      </c>
      <c r="B42" s="67">
        <f t="shared" si="1"/>
        <v>711725927</v>
      </c>
      <c r="C42" s="68">
        <f>'2007 CER'!C42+'2008 CER'!C42+'2009 CER'!C42+'2010 CER'!C42+'2011 CER'!C42+'2012 CER'!C42+'2013 CER'!C42+'2014 CER'!C42+'2015 CER'!C42+'2016 CER'!C42+'2017 CER'!C42+'2018 CER'!C42</f>
        <v>0</v>
      </c>
      <c r="D42" s="68">
        <f>'2007 CER'!D42+'2008 CER'!D42+'2009 CER'!D42+'2010 CER'!D42+'2011 CER'!D42+'2012 CER'!D42+'2013 CER'!D42+'2014 CER'!D42+'2015 CER'!D42+'2016 CER'!D42+'2017 CER'!D42+'2018 CER'!D42+'2019 CER'!D42+'2020 CER'!D42+'2021 CER'!D42</f>
        <v>195062491</v>
      </c>
      <c r="E42" s="68">
        <f>'2007 CER'!E42+'2008 CER'!E42+'2009 CER'!E42+'2010 CER'!E42+'2011 CER'!E42+'2012 CER'!E42+'2013 CER'!E42+'2014 CER'!E42+'2015 CER'!E42+'2016 CER'!E42+'2017 CER'!E42+'2018 CER'!E42+'2019 CER'!E42+'2020 CER'!E42+'2021 CER'!E42</f>
        <v>5817385</v>
      </c>
      <c r="F42" s="68">
        <f>'2007 CER'!F42+'2008 CER'!F42+'2009 CER'!F42+'2010 CER'!F42+'2011 CER'!F42+'2012 CER'!F42+'2013 CER'!F42+'2014 CER'!F42+'2015 CER'!F42+'2016 CER'!F42+'2017 CER'!F42+'2018 CER'!F42+'2019 CER'!F42+'2020 CER'!F42+'2021 CER'!F42</f>
        <v>2438968</v>
      </c>
      <c r="G42" s="68">
        <f>'2007 CER'!G42+'2008 CER'!G42+'2009 CER'!G42+'2010 CER'!G42+'2011 CER'!G42+'2012 CER'!G42+'2013 CER'!G42+'2014 CER'!G42+'2015 CER'!G42+'2016 CER'!G42+'2017 CER'!G42+'2018 CER'!G42+'2019 CER'!G42+'2020 CER'!G42+'2021 CER'!G42</f>
        <v>14510008</v>
      </c>
      <c r="H42" s="68">
        <f>'2007 CER'!H42+'2008 CER'!H42+'2009 CER'!H42+'2010 CER'!H42+'2011 CER'!H42+'2012 CER'!H42+'2013 CER'!H42+'2014 CER'!H42+'2015 CER'!H42+'2016 CER'!H42+'2017 CER'!H42+'2018 CER'!H42+'2019 CER'!H42+'2020 CER'!H42+'2021 CER'!H42</f>
        <v>293876</v>
      </c>
      <c r="I42" s="68">
        <f>'2007 CER'!I42+'2008 CER'!I42+'2009 CER'!I42+'2010 CER'!I42+'2011 CER'!I42+'2012 CER'!I42+'2013 CER'!I42+'2014 CER'!I42+'2015 CER'!I42+'2016 CER'!I42+'2017 CER'!I42+'2018 CER'!I42+'2019 CER'!I42+'2020 CER'!I42+'2021 CER'!I42</f>
        <v>55904700</v>
      </c>
      <c r="J42" s="68">
        <f>'2007 CER'!J42+'2008 CER'!J42+'2009 CER'!J42+'2010 CER'!J42+'2011 CER'!J42+'2012 CER'!J42+'2013 CER'!J42+'2014 CER'!J42+'2015 CER'!J42+'2016 CER'!J42+'2017 CER'!J42+'2018 CER'!J42+'2019 CER'!J42+'2020 CER'!J42+'2021 CER'!J42</f>
        <v>34107801</v>
      </c>
      <c r="K42" s="68">
        <f>'2007 CER'!K42+'2008 CER'!K42+'2009 CER'!K42+'2010 CER'!K42+'2011 CER'!K42+'2012 CER'!K42+'2013 CER'!K42+'2014 CER'!K42+'2015 CER'!K42+'2016 CER'!K42+'2017 CER'!K42+'2018 CER'!K42+'2019 CER'!K42+'2020 CER'!K42+'2021 CER'!K42</f>
        <v>100000</v>
      </c>
      <c r="L42" s="68">
        <f>'2007 CER'!L42+'2008 CER'!L42+'2009 CER'!L42+'2010 CER'!L42+'2011 CER'!L42+'2012 CER'!L42+'2013 CER'!L42+'2014 CER'!L42+'2015 CER'!L42+'2016 CER'!L42+'2017 CER'!L42+'2018 CER'!L42+'2019 CER'!L42+'2020 CER'!L42+'2021 CER'!L42</f>
        <v>6664741</v>
      </c>
      <c r="M42" s="68">
        <f>'2007 CER'!M42+'2008 CER'!M42+'2009 CER'!M42+'2010 CER'!M42+'2011 CER'!M42+'2012 CER'!M42+'2013 CER'!M42+'2014 CER'!M42+'2015 CER'!M42+'2016 CER'!M42+'2017 CER'!M42+'2018 CER'!M42+'2019 CER'!M42+'2020 CER'!M42+'2021 CER'!M42</f>
        <v>7748651</v>
      </c>
      <c r="N42" s="68">
        <f>'2007 CER'!N42+'2008 CER'!N42+'2009 CER'!N42+'2010 CER'!N42+'2011 CER'!N42+'2012 CER'!N42+'2013 CER'!N42+'2014 CER'!N42+'2015 CER'!N42+'2016 CER'!N42+'2017 CER'!N42+'2018 CER'!N42+'2019 CER'!N42+'2020 CER'!N42+'2021 CER'!N42</f>
        <v>871122</v>
      </c>
      <c r="O42" s="68">
        <f>'2007 CER'!O42+'2008 CER'!O42+'2009 CER'!O42+'2010 CER'!O42+'2011 CER'!O42+'2012 CER'!O42+'2013 CER'!O42+'2014 CER'!O42+'2015 CER'!O42+'2016 CER'!O42+'2017 CER'!O42+'2018 CER'!O42+'2019 CER'!O42+'2020 CER'!O42+'2021 CER'!O42</f>
        <v>68627473</v>
      </c>
      <c r="P42" s="68">
        <f>'2007 CER'!P42+'2008 CER'!P42+'2009 CER'!P42+'2010 CER'!P42+'2011 CER'!P42+'2012 CER'!P42+'2013 CER'!P42+'2014 CER'!P42+'2015 CER'!P42+'2016 CER'!P42+'2017 CER'!P42+'2018 CER'!P42+'2019 CER'!P42+'2020 CER'!P42+'2021 CER'!P42</f>
        <v>2630062</v>
      </c>
      <c r="Q42" s="68">
        <f>'2007 CER'!Q42+'2008 CER'!Q42+'2009 CER'!Q42+'2010 CER'!Q42+'2011 CER'!Q42+'2012 CER'!Q42+'2013 CER'!Q42+'2014 CER'!Q42+'2015 CER'!Q42+'2016 CER'!Q42+'2017 CER'!Q42+'2018 CER'!Q42+'2019 CER'!Q42+'2020 CER'!Q42+'2021 CER'!Q42</f>
        <v>39999718</v>
      </c>
      <c r="R42" s="68">
        <f>'2007 CER'!R42+'2008 CER'!R42+'2009 CER'!R42+'2010 CER'!R42+'2011 CER'!R42+'2012 CER'!R42+'2013 CER'!R42+'2014 CER'!R42+'2015 CER'!R42+'2016 CER'!R42+'2017 CER'!R42+'2018 CER'!R42+'2019 CER'!R42+'2020 CER'!R42+'2021 CER'!R42</f>
        <v>5123764</v>
      </c>
      <c r="S42" s="68">
        <f>'2007 CER'!S42+'2008 CER'!S42+'2009 CER'!S42+'2010 CER'!S42+'2011 CER'!S42+'2012 CER'!S42+'2013 CER'!S42+'2014 CER'!S42+'2015 CER'!S42+'2016 CER'!S42+'2017 CER'!S42+'2018 CER'!S42+'2019 CER'!S42+'2020 CER'!S42+'2021 CER'!S42</f>
        <v>202025324</v>
      </c>
      <c r="T42" s="68">
        <f>'2007 CER'!T42+'2008 CER'!T42+'2009 CER'!T42+'2010 CER'!T42+'2011 CER'!T42+'2012 CER'!T42+'2013 CER'!T42+'2014 CER'!T42+'2015 CER'!T42+'2016 CER'!T42+'2017 CER'!T42+'2018 CER'!T42+'2019 CER'!T42+'2020 CER'!T42+'2021 CER'!T42</f>
        <v>76855</v>
      </c>
      <c r="U42" s="68">
        <f>'2007 CER'!U42+'2008 CER'!U42+'2009 CER'!U42+'2010 CER'!U42+'2011 CER'!U42+'2012 CER'!U42+'2013 CER'!U42+'2014 CER'!U42+'2015 CER'!U42+'2016 CER'!U42+'2017 CER'!U42+'2018 CER'!U42+'2019 CER'!U42+'2020 CER'!U42+'2021 CER'!U42</f>
        <v>2158268</v>
      </c>
      <c r="V42" s="68">
        <f>'2007 CER'!V42+'2008 CER'!V42+'2009 CER'!V42+'2010 CER'!V42+'2011 CER'!V42+'2012 CER'!V42+'2013 CER'!V42+'2014 CER'!V42+'2015 CER'!V42+'2016 CER'!V42+'2017 CER'!V42+'2018 CER'!V42+'2019 CER'!V42+'2020 CER'!V42+'2021 CER'!V42</f>
        <v>0</v>
      </c>
      <c r="W42" s="68">
        <f>'2007 CER'!W42+'2008 CER'!W42+'2009 CER'!W42+'2010 CER'!W42+'2011 CER'!W42+'2012 CER'!W42+'2013 CER'!W42+'2014 CER'!W42+'2015 CER'!W42+'2016 CER'!W42+'2017 CER'!W42+'2018 CER'!W42+'2019 CER'!W42+'2020 CER'!W42+'2021 CER'!W42</f>
        <v>695689</v>
      </c>
      <c r="X42" s="68">
        <f>'2007 CER'!X42+'2008 CER'!X42+'2009 CER'!X42+'2010 CER'!X42+'2011 CER'!X42+'2012 CER'!X42+'2013 CER'!X42+'2014 CER'!X42+'2015 CER'!X42+'2016 CER'!X42+'2017 CER'!X42+'2018 CER'!X42+'2019 CER'!X42+'2020 CER'!X42+'2021 CER'!X42</f>
        <v>286090</v>
      </c>
      <c r="Y42" s="68">
        <f>'2007 CER'!Y42+'2008 CER'!Y42+'2009 CER'!Y42+'2010 CER'!Y42+'2011 CER'!Y42+'2012 CER'!Y42+'2013 CER'!Y42+'2014 CER'!Y42+'2015 CER'!Y42+'2016 CER'!Y42+'2017 CER'!Y42+'2018 CER'!Y42+'2019 CER'!Y42+'2020 CER'!Y42+'2021 CER'!Y42</f>
        <v>15881</v>
      </c>
      <c r="Z42" s="68">
        <f>'2007 CER'!Z42+'2008 CER'!Z42+'2009 CER'!Z42+'2010 CER'!Z42+'2011 CER'!Z42+'2012 CER'!Z42+'2013 CER'!Z42+'2014 CER'!Z42+'2015 CER'!Z42+'2016 CER'!Z42+'2017 CER'!Z42+'2018 CER'!Z42+'2019 CER'!Z42+'2020 CER'!Z42+'2021 CER'!Z42</f>
        <v>7676715</v>
      </c>
      <c r="AA42" s="68">
        <f>'2007 CER'!AA42+'2008 CER'!AA42+'2009 CER'!AA42+'2010 CER'!AA42+'2011 CER'!AA42+'2012 CER'!AA42+'2013 CER'!AA42+'2014 CER'!AA42+'2015 CER'!AA42+'2016 CER'!AA42+'2017 CER'!AA42+'2018 CER'!AA42+'2019 CER'!AA42+'2020 CER'!AA42+'2021 CER'!AA42</f>
        <v>2106214</v>
      </c>
      <c r="AB42" s="68">
        <f>'2007 CER'!AB42+'2008 CER'!AB42+'2009 CER'!AB42+'2010 CER'!AB42+'2011 CER'!AB42+'2012 CER'!AB42+'2013 CER'!AB42+'2014 CER'!AB42+'2015 CER'!AB42+'2016 CER'!AB42+'2017 CER'!AB42+'2018 CER'!AB42+'2019 CER'!AB42+'2020 CER'!AB42+'2021 CER'!AB42</f>
        <v>1543609</v>
      </c>
      <c r="AC42" s="68">
        <f>'2007 CER'!AC42+'2008 CER'!AC42+'2009 CER'!AC42+'2010 CER'!AC42+'2011 CER'!AC42+'2012 CER'!AC42+'2013 CER'!AC42+'2014 CER'!AC42+'2015 CER'!AC42+'2016 CER'!AC42+'2017 CER'!AC42+'2018 CER'!AC42+'2019 CER'!AC42+'2020 CER'!AC42+'2021 CER'!AC42</f>
        <v>651643</v>
      </c>
      <c r="AD42" s="68">
        <f>'2007 CER'!AD42+'2008 CER'!AD42+'2009 CER'!AD42+'2010 CER'!AD42+'2011 CER'!AD42+'2012 CER'!AD42+'2013 CER'!AD42+'2014 CER'!AD42+'2015 CER'!AD42+'2016 CER'!AD42+'2017 CER'!AD42+'2018 CER'!AD42+'2019 CER'!AD42+'2020 CER'!AD42+'2021 CER'!AD42</f>
        <v>0</v>
      </c>
      <c r="AE42" s="68">
        <f>'2007 CER'!AE42+'2008 CER'!AE42+'2009 CER'!AE42+'2010 CER'!AE42+'2011 CER'!AE42+'2012 CER'!AE42+'2013 CER'!AE42+'2014 CER'!AE42+'2015 CER'!AE42+'2016 CER'!AE42+'2017 CER'!AE42+'2018 CER'!AE42+'2019 CER'!AE42+'2020 CER'!AE42+'2021 CER'!AE42</f>
        <v>0</v>
      </c>
      <c r="AF42" s="68">
        <f>'2007 CER'!AF42+'2008 CER'!AF42+'2009 CER'!AF42+'2010 CER'!AF42+'2011 CER'!AF42+'2012 CER'!AF42+'2013 CER'!AF42+'2014 CER'!AF42+'2015 CER'!AF42+'2016 CER'!AF42+'2017 CER'!AF42+'2018 CER'!AF42+'2019 CER'!AF42+'2020 CER'!AF42+'2021 CER'!AF42</f>
        <v>0</v>
      </c>
      <c r="AG42" s="68">
        <f>'2007 CER'!AG42+'2008 CER'!AG42+'2009 CER'!AG42+'2010 CER'!AG42+'2011 CER'!AG42+'2012 CER'!AG42+'2013 CER'!AG42+'2014 CER'!AG42+'2015 CER'!AG42+'2016 CER'!AG42+'2017 CER'!AG42+'2018 CER'!AG42+'2019 CER'!AG42+'2020 CER'!AG42+'2021 CER'!AG42</f>
        <v>243123</v>
      </c>
      <c r="AH42" s="68">
        <f>'2007 CER'!AH42+'2008 CER'!AH42+'2009 CER'!AH42+'2010 CER'!AH42+'2011 CER'!AH42+'2012 CER'!AH42+'2013 CER'!AH42+'2014 CER'!AH42+'2015 CER'!AH42+'2016 CER'!AH42+'2017 CER'!AH42+'2018 CER'!AH42+'2019 CER'!AH42+'2020 CER'!AH42+'2021 CER'!AH42</f>
        <v>0</v>
      </c>
      <c r="AI42" s="68">
        <f>'2007 CER'!AI42+'2008 CER'!AI42+'2009 CER'!AI42+'2010 CER'!AI42+'2011 CER'!AI42+'2012 CER'!AI42+'2013 CER'!AI42+'2014 CER'!AI42+'2015 CER'!AI42+'2016 CER'!AI42+'2017 CER'!AI42+'2018 CER'!AI42+'2019 CER'!AI42+'2020 CER'!AI42+'2021 CER'!AI42</f>
        <v>0</v>
      </c>
      <c r="AJ42" s="68">
        <f>'2007 CER'!AJ42+'2008 CER'!AJ42+'2009 CER'!AJ42+'2010 CER'!AJ42+'2011 CER'!AJ42+'2012 CER'!AJ42+'2013 CER'!AJ42+'2014 CER'!AJ42+'2015 CER'!AJ42+'2016 CER'!AJ42+'2017 CER'!AJ42+'2018 CER'!AJ42+'2019 CER'!AJ42+'2020 CER'!AJ42+'2021 CER'!AJ42</f>
        <v>46548072</v>
      </c>
      <c r="AK42" s="68">
        <f>'2007 CER'!AK42+'2008 CER'!AK42+'2009 CER'!AK42+'2010 CER'!AK42+'2011 CER'!AK42+'2012 CER'!AK42+'2013 CER'!AK42+'2014 CER'!AK42+'2015 CER'!AK42+'2016 CER'!AK42+'2017 CER'!AK42+'2018 CER'!AK42+'2019 CER'!AK42+'2020 CER'!AK42+'2021 CER'!AK42</f>
        <v>216805</v>
      </c>
      <c r="AL42" s="68">
        <f>'2007 CER'!AL42+'2008 CER'!AL42+'2009 CER'!AL42+'2010 CER'!AL42+'2011 CER'!AL42+'2012 CER'!AL42+'2013 CER'!AL42+'2014 CER'!AL42+'2015 CER'!AL42+'2016 CER'!AL42+'2017 CER'!AL42+'2018 CER'!AL42+'2019 CER'!AL42+'2020 CER'!AL42+'2021 CER'!AL42</f>
        <v>15000</v>
      </c>
      <c r="AM42" s="68">
        <f>'2007 CER'!AM42+'2008 CER'!AM42+'2009 CER'!AM42+'2010 CER'!AM42+'2011 CER'!AM42+'2012 CER'!AM42+'2013 CER'!AM42+'2014 CER'!AM42+'2015 CER'!AM42+'2016 CER'!AM42+'2017 CER'!AM42+'2018 CER'!AM42+'2019 CER'!AM42+'2020 CER'!AM42+'2021 CER'!AM42</f>
        <v>4999192</v>
      </c>
      <c r="AN42" s="68">
        <f>'2007 CER'!AN42+'2008 CER'!AN42+'2009 CER'!AN42+'2010 CER'!AN42+'2011 CER'!AN42+'2012 CER'!AN42+'2013 CER'!AN42+'2014 CER'!AN42+'2015 CER'!AN42+'2016 CER'!AN42+'2017 CER'!AN42+'2018 CER'!AN42+'2019 CER'!AN42+'2020 CER'!AN42+'2021 CER'!AN42</f>
        <v>2566687</v>
      </c>
      <c r="AO42" s="71">
        <f>'2007 CER'!AO42+'2008 CER'!AO42+'2009 CER'!AO42+'2010 CER'!AO42+'2011 CER'!AO42+'2012 CER'!AO42+'2013 CER'!AO42+'2014 CER'!AO42+'2015 CER'!AO42+'2016 CER'!AO42+'2017 CER'!AO42+'2018 CER'!AO42+'2019 CER'!AO42+'2020 CER'!AO42+'2021 CER'!AO42</f>
        <v>0</v>
      </c>
      <c r="AP42" s="73"/>
    </row>
    <row r="43" spans="1:42" x14ac:dyDescent="0.15">
      <c r="AO43" s="72"/>
    </row>
    <row r="45" spans="1:42" x14ac:dyDescent="0.15">
      <c r="C45" s="7"/>
      <c r="D45" s="7"/>
      <c r="E45" s="7"/>
      <c r="F45" s="7"/>
      <c r="G45" s="7"/>
      <c r="H45" s="7"/>
      <c r="I45" s="7"/>
      <c r="J45" s="7"/>
    </row>
    <row r="46" spans="1:42" x14ac:dyDescent="0.15">
      <c r="C46" s="7"/>
      <c r="D46" s="7"/>
      <c r="E46" s="7"/>
      <c r="F46" s="7"/>
      <c r="G46" s="7"/>
      <c r="H46" s="7"/>
      <c r="I46" s="7"/>
      <c r="J46" s="7"/>
    </row>
    <row r="47" spans="1:42" x14ac:dyDescent="0.15">
      <c r="C47" s="7"/>
      <c r="D47" s="7"/>
      <c r="E47" s="7"/>
      <c r="F47" s="7"/>
      <c r="G47" s="7"/>
      <c r="H47" s="7"/>
      <c r="I47" s="7"/>
      <c r="J47" s="7"/>
    </row>
    <row r="48" spans="1:42" x14ac:dyDescent="0.15">
      <c r="C48" s="7"/>
      <c r="D48" s="7"/>
      <c r="E48" s="7"/>
      <c r="F48" s="7"/>
      <c r="G48" s="7"/>
      <c r="H48" s="7"/>
      <c r="I48" s="7"/>
      <c r="J48" s="7"/>
    </row>
    <row r="49" spans="3:10" x14ac:dyDescent="0.15">
      <c r="C49" s="7"/>
      <c r="D49" s="7"/>
      <c r="E49" s="7"/>
      <c r="F49" s="7"/>
      <c r="G49" s="7"/>
      <c r="H49" s="7"/>
      <c r="I49" s="7"/>
      <c r="J49" s="7"/>
    </row>
  </sheetData>
  <phoneticPr fontId="3"/>
  <hyperlinks>
    <hyperlink ref="A1" location="Guidance!A1" display="Guidance sheet (link)" xr:uid="{00000000-0004-0000-0400-000000000000}"/>
  </hyperlinks>
  <pageMargins left="0.35433070866141736" right="0.27559055118110237" top="0.43307086614173229" bottom="0.47244094488188981" header="0.23622047244094491" footer="0.19685039370078741"/>
  <pageSetup paperSize="8" scale="69" orientation="landscape" r:id="rId1"/>
  <headerFooter>
    <oddHeader xml:space="preserve">&amp;L&amp;"Arial,太字"IGES National Registry Data&amp;"ＭＳ Ｐゴシック,標準"
</oddHeader>
    <oddFooter>&amp;L&amp;"Arial,標準"Market Mechanism Group
Institute for Global Environmental Strategies (IGES)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ED5353"/>
  </sheetPr>
  <dimension ref="A1:AN48"/>
  <sheetViews>
    <sheetView zoomScale="80" zoomScaleNormal="80" workbookViewId="0">
      <pane xSplit="2" ySplit="3" topLeftCell="C4" activePane="bottomRight" state="frozen"/>
      <selection activeCell="B32" sqref="B32"/>
      <selection pane="topRight" activeCell="B32" sqref="B32"/>
      <selection pane="bottomLeft" activeCell="B32" sqref="B32"/>
      <selection pane="bottomRight"/>
    </sheetView>
  </sheetViews>
  <sheetFormatPr defaultColWidth="9" defaultRowHeight="15" x14ac:dyDescent="0.15"/>
  <cols>
    <col min="1" max="1" width="18.125" style="10" customWidth="1"/>
    <col min="2" max="2" width="14.875" style="6" customWidth="1"/>
    <col min="3" max="3" width="11.625" style="6" customWidth="1"/>
    <col min="4" max="40" width="11.625" style="7" customWidth="1"/>
    <col min="41" max="16384" width="9" style="7"/>
  </cols>
  <sheetData>
    <row r="1" spans="1:40" ht="23.25" x14ac:dyDescent="0.15">
      <c r="A1" s="87" t="s">
        <v>236</v>
      </c>
      <c r="B1" s="87"/>
      <c r="C1" s="89" t="s">
        <v>240</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30" x14ac:dyDescent="0.15">
      <c r="A3" s="49" t="s">
        <v>152</v>
      </c>
      <c r="B3" s="93" t="s">
        <v>267</v>
      </c>
      <c r="C3" s="56">
        <f>SUM(C4:C41)</f>
        <v>802829112</v>
      </c>
      <c r="D3" s="56">
        <f>SUM(D4:D41)</f>
        <v>14329925</v>
      </c>
      <c r="E3" s="56">
        <f t="shared" ref="E3:AN3" si="0">SUM(E4:E41)</f>
        <v>26658505</v>
      </c>
      <c r="F3" s="56">
        <f t="shared" si="0"/>
        <v>21050293</v>
      </c>
      <c r="G3" s="56">
        <f t="shared" si="0"/>
        <v>11495746</v>
      </c>
      <c r="H3" s="56">
        <f t="shared" si="0"/>
        <v>110406756</v>
      </c>
      <c r="I3" s="56">
        <f t="shared" si="0"/>
        <v>234950265</v>
      </c>
      <c r="J3" s="56">
        <f t="shared" si="0"/>
        <v>15034589</v>
      </c>
      <c r="K3" s="56">
        <f t="shared" si="0"/>
        <v>5374528</v>
      </c>
      <c r="L3" s="56">
        <f t="shared" si="0"/>
        <v>60024350</v>
      </c>
      <c r="M3" s="56">
        <f t="shared" si="0"/>
        <v>611329</v>
      </c>
      <c r="N3" s="56">
        <f t="shared" si="0"/>
        <v>187476647</v>
      </c>
      <c r="O3" s="56">
        <f t="shared" si="0"/>
        <v>9356558</v>
      </c>
      <c r="P3" s="56">
        <f t="shared" si="0"/>
        <v>95460900</v>
      </c>
      <c r="Q3" s="56">
        <f t="shared" si="0"/>
        <v>11690830</v>
      </c>
      <c r="R3" s="56">
        <f t="shared" si="0"/>
        <v>577358899</v>
      </c>
      <c r="S3" s="56">
        <f t="shared" si="0"/>
        <v>23865281</v>
      </c>
      <c r="T3" s="56">
        <f t="shared" si="0"/>
        <v>28344518</v>
      </c>
      <c r="U3" s="56">
        <f t="shared" si="0"/>
        <v>17216661</v>
      </c>
      <c r="V3" s="56">
        <f t="shared" si="0"/>
        <v>4721341</v>
      </c>
      <c r="W3" s="56">
        <f t="shared" si="0"/>
        <v>1939381</v>
      </c>
      <c r="X3" s="56">
        <f t="shared" si="0"/>
        <v>5100475</v>
      </c>
      <c r="Y3" s="56">
        <f t="shared" si="0"/>
        <v>60419741</v>
      </c>
      <c r="Z3" s="56">
        <f t="shared" si="0"/>
        <v>25809606</v>
      </c>
      <c r="AA3" s="56">
        <f t="shared" si="0"/>
        <v>2933591</v>
      </c>
      <c r="AB3" s="56">
        <f t="shared" si="0"/>
        <v>6760201</v>
      </c>
      <c r="AC3" s="56">
        <f t="shared" si="0"/>
        <v>1254531</v>
      </c>
      <c r="AD3" s="56">
        <f t="shared" si="0"/>
        <v>770517</v>
      </c>
      <c r="AE3" s="56">
        <f t="shared" si="0"/>
        <v>487493</v>
      </c>
      <c r="AF3" s="56">
        <f t="shared" si="0"/>
        <v>368935</v>
      </c>
      <c r="AG3" s="56">
        <f t="shared" si="0"/>
        <v>0</v>
      </c>
      <c r="AH3" s="56">
        <f t="shared" si="0"/>
        <v>42128</v>
      </c>
      <c r="AI3" s="56">
        <f t="shared" si="0"/>
        <v>27910635</v>
      </c>
      <c r="AJ3" s="56">
        <f t="shared" si="0"/>
        <v>3265562</v>
      </c>
      <c r="AK3" s="56">
        <f t="shared" si="0"/>
        <v>0</v>
      </c>
      <c r="AL3" s="56">
        <f t="shared" si="0"/>
        <v>150686450</v>
      </c>
      <c r="AM3" s="56">
        <f t="shared" si="0"/>
        <v>10384624</v>
      </c>
      <c r="AN3" s="59">
        <f t="shared" si="0"/>
        <v>703371510</v>
      </c>
    </row>
    <row r="4" spans="1:40" s="6" customFormat="1" x14ac:dyDescent="0.15">
      <c r="A4" s="60" t="s">
        <v>264</v>
      </c>
      <c r="B4" s="57">
        <f>SUM(C4:AN4)</f>
        <v>796536647</v>
      </c>
      <c r="C4" s="70"/>
      <c r="D4" s="58">
        <f>'2009 ERU'!D4+'2010 ERU'!D4+'2011 ERU'!D4+'2012 ERU'!D4+'2013 ERU'!D4+'2014 ERU'!D4+'2015 ERU'!D4</f>
        <v>6123970</v>
      </c>
      <c r="E4" s="58">
        <f>'2009 ERU'!E4+'2010 ERU'!E4+'2011 ERU'!E4+'2012 ERU'!E4+'2013 ERU'!E4+'2014 ERU'!E4+'2015 ERU'!E4</f>
        <v>11571261</v>
      </c>
      <c r="F4" s="58">
        <f>'2009 ERU'!F4+'2010 ERU'!F4+'2011 ERU'!F4+'2012 ERU'!F4+'2013 ERU'!F4+'2014 ERU'!F4+'2015 ERU'!F4</f>
        <v>7232878</v>
      </c>
      <c r="G4" s="58">
        <f>'2009 ERU'!G4+'2010 ERU'!G4+'2011 ERU'!G4+'2012 ERU'!G4+'2013 ERU'!G4+'2014 ERU'!G4+'2015 ERU'!G4</f>
        <v>6869912</v>
      </c>
      <c r="H4" s="58">
        <f>'2009 ERU'!H4+'2010 ERU'!H4+'2011 ERU'!H4+'2012 ERU'!H4+'2013 ERU'!H4+'2014 ERU'!H4+'2015 ERU'!H4</f>
        <v>32284655</v>
      </c>
      <c r="I4" s="58">
        <f>'2009 ERU'!I4+'2010 ERU'!I4+'2011 ERU'!I4+'2012 ERU'!I4+'2013 ERU'!I4+'2014 ERU'!I4+'2015 ERU'!I4</f>
        <v>162278735</v>
      </c>
      <c r="J4" s="58">
        <f>'2009 ERU'!J4+'2010 ERU'!J4+'2011 ERU'!J4+'2012 ERU'!J4+'2013 ERU'!J4+'2014 ERU'!J4+'2015 ERU'!J4</f>
        <v>12075956</v>
      </c>
      <c r="K4" s="58">
        <f>'2009 ERU'!K4+'2010 ERU'!K4+'2011 ERU'!K4+'2012 ERU'!K4+'2013 ERU'!K4+'2014 ERU'!K4+'2015 ERU'!K4</f>
        <v>3055239</v>
      </c>
      <c r="L4" s="58">
        <f>'2009 ERU'!L4+'2010 ERU'!L4+'2011 ERU'!L4+'2012 ERU'!L4+'2013 ERU'!L4+'2014 ERU'!L4+'2015 ERU'!L4</f>
        <v>45030294</v>
      </c>
      <c r="M4" s="58">
        <f>'2009 ERU'!M4+'2010 ERU'!M4+'2011 ERU'!M4+'2012 ERU'!M4+'2013 ERU'!M4+'2014 ERU'!M4+'2015 ERU'!M4</f>
        <v>13934</v>
      </c>
      <c r="N4" s="58">
        <f>'2009 ERU'!N4+'2010 ERU'!N4+'2011 ERU'!N4+'2012 ERU'!N4+'2013 ERU'!N4+'2014 ERU'!N4+'2015 ERU'!N4</f>
        <v>27302996</v>
      </c>
      <c r="O4" s="58">
        <f>'2009 ERU'!O4+'2010 ERU'!O4+'2011 ERU'!O4+'2012 ERU'!O4+'2013 ERU'!O4+'2014 ERU'!O4+'2015 ERU'!O4</f>
        <v>6252231</v>
      </c>
      <c r="P4" s="58">
        <f>'2009 ERU'!P4+'2010 ERU'!P4+'2011 ERU'!P4+'2012 ERU'!P4+'2013 ERU'!P4+'2014 ERU'!P4+'2015 ERU'!P4</f>
        <v>56710007</v>
      </c>
      <c r="Q4" s="58">
        <f>'2009 ERU'!Q4+'2010 ERU'!Q4+'2011 ERU'!Q4+'2012 ERU'!Q4+'2013 ERU'!Q4+'2014 ERU'!Q4+'2015 ERU'!Q4</f>
        <v>4836656</v>
      </c>
      <c r="R4" s="58">
        <f>'2009 ERU'!R4+'2010 ERU'!R4+'2011 ERU'!R4+'2012 ERU'!R4+'2013 ERU'!R4+'2014 ERU'!R4+'2015 ERU'!R4</f>
        <v>139429651</v>
      </c>
      <c r="S4" s="58">
        <f>'2009 ERU'!S4+'2010 ERU'!S4+'2011 ERU'!S4+'2012 ERU'!S4+'2013 ERU'!S4+'2014 ERU'!S4+'2015 ERU'!S4</f>
        <v>9930777</v>
      </c>
      <c r="T4" s="58">
        <f>'2009 ERU'!T4+'2010 ERU'!T4+'2011 ERU'!T4+'2012 ERU'!T4+'2013 ERU'!T4+'2014 ERU'!T4+'2015 ERU'!T4</f>
        <v>21342361</v>
      </c>
      <c r="U4" s="58">
        <f>'2009 ERU'!U4+'2010 ERU'!U4+'2011 ERU'!U4+'2012 ERU'!U4+'2013 ERU'!U4+'2014 ERU'!U4+'2015 ERU'!U4</f>
        <v>6270762</v>
      </c>
      <c r="V4" s="58">
        <f>'2009 ERU'!V4+'2010 ERU'!V4+'2011 ERU'!V4+'2012 ERU'!V4+'2013 ERU'!V4+'2014 ERU'!V4+'2015 ERU'!V4</f>
        <v>2907113</v>
      </c>
      <c r="W4" s="58">
        <f>'2009 ERU'!W4+'2010 ERU'!W4+'2011 ERU'!W4+'2012 ERU'!W4+'2013 ERU'!W4+'2014 ERU'!W4+'2015 ERU'!W4</f>
        <v>1889735</v>
      </c>
      <c r="X4" s="58">
        <f>'2009 ERU'!X4+'2010 ERU'!X4+'2011 ERU'!X4+'2012 ERU'!X4+'2013 ERU'!X4+'2014 ERU'!X4+'2015 ERU'!X4</f>
        <v>2965339</v>
      </c>
      <c r="Y4" s="58">
        <f>'2009 ERU'!Y4+'2010 ERU'!Y4+'2011 ERU'!Y4+'2012 ERU'!Y4+'2013 ERU'!Y4+'2014 ERU'!Y4+'2015 ERU'!Y4</f>
        <v>32188399</v>
      </c>
      <c r="Z4" s="58">
        <f>'2009 ERU'!Z4+'2010 ERU'!Z4+'2011 ERU'!Z4+'2012 ERU'!Z4+'2013 ERU'!Z4+'2014 ERU'!Z4+'2015 ERU'!Z4</f>
        <v>16100673</v>
      </c>
      <c r="AA4" s="58">
        <f>'2009 ERU'!AA4+'2010 ERU'!AA4+'2011 ERU'!AA4+'2012 ERU'!AA4+'2013 ERU'!AA4+'2014 ERU'!AA4+'2015 ERU'!AA4</f>
        <v>2219706</v>
      </c>
      <c r="AB4" s="58">
        <f>'2009 ERU'!AB4+'2010 ERU'!AB4+'2011 ERU'!AB4+'2012 ERU'!AB4+'2013 ERU'!AB4+'2014 ERU'!AB4+'2015 ERU'!AB4</f>
        <v>3761698</v>
      </c>
      <c r="AC4" s="58">
        <f>'2009 ERU'!AC4+'2010 ERU'!AC4+'2011 ERU'!AC4+'2012 ERU'!AC4+'2013 ERU'!AC4+'2014 ERU'!AC4+'2015 ERU'!AC4</f>
        <v>0</v>
      </c>
      <c r="AD4" s="58">
        <f>'2009 ERU'!AD4+'2010 ERU'!AD4+'2011 ERU'!AD4+'2012 ERU'!AD4+'2013 ERU'!AD4+'2014 ERU'!AD4+'2015 ERU'!AD4</f>
        <v>0</v>
      </c>
      <c r="AE4" s="58">
        <f>'2009 ERU'!AE4+'2010 ERU'!AE4+'2011 ERU'!AE4+'2012 ERU'!AE4+'2013 ERU'!AE4+'2014 ERU'!AE4+'2015 ERU'!AE4</f>
        <v>487493</v>
      </c>
      <c r="AF4" s="58">
        <f>'2009 ERU'!AF4+'2010 ERU'!AF4+'2011 ERU'!AF4+'2012 ERU'!AF4+'2013 ERU'!AF4+'2014 ERU'!AF4+'2015 ERU'!AF4</f>
        <v>0</v>
      </c>
      <c r="AG4" s="58">
        <f>'2009 ERU'!AG4+'2010 ERU'!AG4+'2011 ERU'!AG4+'2012 ERU'!AG4+'2013 ERU'!AG4+'2014 ERU'!AG4+'2015 ERU'!AG4</f>
        <v>0</v>
      </c>
      <c r="AH4" s="58">
        <f>'2009 ERU'!AH4+'2010 ERU'!AH4+'2011 ERU'!AH4+'2012 ERU'!AH4+'2013 ERU'!AH4+'2014 ERU'!AH4+'2015 ERU'!AH4</f>
        <v>42128</v>
      </c>
      <c r="AI4" s="58">
        <f>'2009 ERU'!AI4+'2010 ERU'!AI4+'2011 ERU'!AI4+'2012 ERU'!AI4+'2013 ERU'!AI4+'2014 ERU'!AI4+'2015 ERU'!AI4</f>
        <v>11000302</v>
      </c>
      <c r="AJ4" s="58">
        <f>'2009 ERU'!AJ4+'2010 ERU'!AJ4+'2011 ERU'!AJ4+'2012 ERU'!AJ4+'2013 ERU'!AJ4+'2014 ERU'!AJ4+'2015 ERU'!AJ4</f>
        <v>5156</v>
      </c>
      <c r="AK4" s="58">
        <f>'2009 ERU'!AK4+'2010 ERU'!AK4+'2011 ERU'!AK4+'2012 ERU'!AK4+'2013 ERU'!AK4+'2014 ERU'!AK4+'2015 ERU'!AK4</f>
        <v>0</v>
      </c>
      <c r="AL4" s="58">
        <f>'2009 ERU'!AL4+'2010 ERU'!AL4+'2011 ERU'!AL4+'2012 ERU'!AL4+'2013 ERU'!AL4+'2014 ERU'!AL4+'2015 ERU'!AL4</f>
        <v>29475817</v>
      </c>
      <c r="AM4" s="58">
        <f>'2009 ERU'!AM4+'2010 ERU'!AM4+'2011 ERU'!AM4+'2012 ERU'!AM4+'2013 ERU'!AM4+'2014 ERU'!AM4+'2015 ERU'!AM4</f>
        <v>3193100</v>
      </c>
      <c r="AN4" s="61">
        <f>'2009 ERU'!AN4+'2010 ERU'!AN4+'2011 ERU'!AN4+'2012 ERU'!AN4+'2013 ERU'!AN4+'2014 ERU'!AN4+'2015 ERU'!AN4</f>
        <v>131687713</v>
      </c>
    </row>
    <row r="5" spans="1:40" ht="14.25" x14ac:dyDescent="0.15">
      <c r="A5" s="62" t="s">
        <v>15</v>
      </c>
      <c r="B5" s="57">
        <f t="shared" ref="B5:B41" si="1">SUM(C5:AN5)</f>
        <v>2345864</v>
      </c>
      <c r="C5" s="58">
        <f>'2009 ERU'!C5+'2010 ERU'!C5+'2011 ERU'!C5+'2012 ERU'!C5+'2013 ERU'!C5+'2014 ERU'!C5+'2015 ERU'!C5</f>
        <v>319030</v>
      </c>
      <c r="D5" s="70"/>
      <c r="E5" s="58">
        <f>'2009 ERU'!E5+'2010 ERU'!E5+'2011 ERU'!E5+'2012 ERU'!E5+'2013 ERU'!E5+'2014 ERU'!E5+'2015 ERU'!E5</f>
        <v>48655</v>
      </c>
      <c r="F5" s="58">
        <f>'2009 ERU'!F5+'2010 ERU'!F5+'2011 ERU'!F5+'2012 ERU'!F5+'2013 ERU'!F5+'2014 ERU'!F5+'2015 ERU'!F5</f>
        <v>1766</v>
      </c>
      <c r="G5" s="58">
        <f>'2009 ERU'!G5+'2010 ERU'!G5+'2011 ERU'!G5+'2012 ERU'!G5+'2013 ERU'!G5+'2014 ERU'!G5+'2015 ERU'!G5</f>
        <v>1880</v>
      </c>
      <c r="H5" s="58">
        <f>'2009 ERU'!H5+'2010 ERU'!H5+'2011 ERU'!H5+'2012 ERU'!H5+'2013 ERU'!H5+'2014 ERU'!H5+'2015 ERU'!H5</f>
        <v>46089</v>
      </c>
      <c r="I5" s="58">
        <f>'2009 ERU'!I5+'2010 ERU'!I5+'2011 ERU'!I5+'2012 ERU'!I5+'2013 ERU'!I5+'2014 ERU'!I5+'2015 ERU'!I5</f>
        <v>133961</v>
      </c>
      <c r="J5" s="58">
        <f>'2009 ERU'!J5+'2010 ERU'!J5+'2011 ERU'!J5+'2012 ERU'!J5+'2013 ERU'!J5+'2014 ERU'!J5+'2015 ERU'!J5</f>
        <v>0</v>
      </c>
      <c r="K5" s="58">
        <f>'2009 ERU'!K5+'2010 ERU'!K5+'2011 ERU'!K5+'2012 ERU'!K5+'2013 ERU'!K5+'2014 ERU'!K5+'2015 ERU'!K5</f>
        <v>0</v>
      </c>
      <c r="L5" s="58">
        <f>'2009 ERU'!L5+'2010 ERU'!L5+'2011 ERU'!L5+'2012 ERU'!L5+'2013 ERU'!L5+'2014 ERU'!L5+'2015 ERU'!L5</f>
        <v>2158</v>
      </c>
      <c r="M5" s="58">
        <f>'2009 ERU'!M5+'2010 ERU'!M5+'2011 ERU'!M5+'2012 ERU'!M5+'2013 ERU'!M5+'2014 ERU'!M5+'2015 ERU'!M5</f>
        <v>0</v>
      </c>
      <c r="N5" s="58">
        <f>'2009 ERU'!N5+'2010 ERU'!N5+'2011 ERU'!N5+'2012 ERU'!N5+'2013 ERU'!N5+'2014 ERU'!N5+'2015 ERU'!N5</f>
        <v>166345</v>
      </c>
      <c r="O5" s="58">
        <f>'2009 ERU'!O5+'2010 ERU'!O5+'2011 ERU'!O5+'2012 ERU'!O5+'2013 ERU'!O5+'2014 ERU'!O5+'2015 ERU'!O5</f>
        <v>0</v>
      </c>
      <c r="P5" s="58">
        <f>'2009 ERU'!P5+'2010 ERU'!P5+'2011 ERU'!P5+'2012 ERU'!P5+'2013 ERU'!P5+'2014 ERU'!P5+'2015 ERU'!P5</f>
        <v>100000</v>
      </c>
      <c r="Q5" s="58">
        <f>'2009 ERU'!Q5+'2010 ERU'!Q5+'2011 ERU'!Q5+'2012 ERU'!Q5+'2013 ERU'!Q5+'2014 ERU'!Q5+'2015 ERU'!Q5</f>
        <v>476</v>
      </c>
      <c r="R5" s="58">
        <f>'2009 ERU'!R5+'2010 ERU'!R5+'2011 ERU'!R5+'2012 ERU'!R5+'2013 ERU'!R5+'2014 ERU'!R5+'2015 ERU'!R5</f>
        <v>682266</v>
      </c>
      <c r="S5" s="58">
        <f>'2009 ERU'!S5+'2010 ERU'!S5+'2011 ERU'!S5+'2012 ERU'!S5+'2013 ERU'!S5+'2014 ERU'!S5+'2015 ERU'!S5</f>
        <v>0</v>
      </c>
      <c r="T5" s="58">
        <f>'2009 ERU'!T5+'2010 ERU'!T5+'2011 ERU'!T5+'2012 ERU'!T5+'2013 ERU'!T5+'2014 ERU'!T5+'2015 ERU'!T5</f>
        <v>657361</v>
      </c>
      <c r="U5" s="58">
        <f>'2009 ERU'!U5+'2010 ERU'!U5+'2011 ERU'!U5+'2012 ERU'!U5+'2013 ERU'!U5+'2014 ERU'!U5+'2015 ERU'!U5</f>
        <v>0</v>
      </c>
      <c r="V5" s="58">
        <f>'2009 ERU'!V5+'2010 ERU'!V5+'2011 ERU'!V5+'2012 ERU'!V5+'2013 ERU'!V5+'2014 ERU'!V5+'2015 ERU'!V5</f>
        <v>47251</v>
      </c>
      <c r="W5" s="58">
        <f>'2009 ERU'!W5+'2010 ERU'!W5+'2011 ERU'!W5+'2012 ERU'!W5+'2013 ERU'!W5+'2014 ERU'!W5+'2015 ERU'!W5</f>
        <v>0</v>
      </c>
      <c r="X5" s="58">
        <f>'2009 ERU'!X5+'2010 ERU'!X5+'2011 ERU'!X5+'2012 ERU'!X5+'2013 ERU'!X5+'2014 ERU'!X5+'2015 ERU'!X5</f>
        <v>0</v>
      </c>
      <c r="Y5" s="58">
        <f>'2009 ERU'!Y5+'2010 ERU'!Y5+'2011 ERU'!Y5+'2012 ERU'!Y5+'2013 ERU'!Y5+'2014 ERU'!Y5+'2015 ERU'!Y5</f>
        <v>12357</v>
      </c>
      <c r="Z5" s="58">
        <f>'2009 ERU'!Z5+'2010 ERU'!Z5+'2011 ERU'!Z5+'2012 ERU'!Z5+'2013 ERU'!Z5+'2014 ERU'!Z5+'2015 ERU'!Z5</f>
        <v>10655</v>
      </c>
      <c r="AA5" s="58">
        <f>'2009 ERU'!AA5+'2010 ERU'!AA5+'2011 ERU'!AA5+'2012 ERU'!AA5+'2013 ERU'!AA5+'2014 ERU'!AA5+'2015 ERU'!AA5</f>
        <v>3892</v>
      </c>
      <c r="AB5" s="58">
        <f>'2009 ERU'!AB5+'2010 ERU'!AB5+'2011 ERU'!AB5+'2012 ERU'!AB5+'2013 ERU'!AB5+'2014 ERU'!AB5+'2015 ERU'!AB5</f>
        <v>1011</v>
      </c>
      <c r="AC5" s="58">
        <f>'2009 ERU'!AC5+'2010 ERU'!AC5+'2011 ERU'!AC5+'2012 ERU'!AC5+'2013 ERU'!AC5+'2014 ERU'!AC5+'2015 ERU'!AC5</f>
        <v>0</v>
      </c>
      <c r="AD5" s="58">
        <f>'2009 ERU'!AD5+'2010 ERU'!AD5+'2011 ERU'!AD5+'2012 ERU'!AD5+'2013 ERU'!AD5+'2014 ERU'!AD5+'2015 ERU'!AD5</f>
        <v>0</v>
      </c>
      <c r="AE5" s="58">
        <f>'2009 ERU'!AE5+'2010 ERU'!AE5+'2011 ERU'!AE5+'2012 ERU'!AE5+'2013 ERU'!AE5+'2014 ERU'!AE5+'2015 ERU'!AE5</f>
        <v>0</v>
      </c>
      <c r="AF5" s="58">
        <f>'2009 ERU'!AF5+'2010 ERU'!AF5+'2011 ERU'!AF5+'2012 ERU'!AF5+'2013 ERU'!AF5+'2014 ERU'!AF5+'2015 ERU'!AF5</f>
        <v>0</v>
      </c>
      <c r="AG5" s="58">
        <f>'2009 ERU'!AG5+'2010 ERU'!AG5+'2011 ERU'!AG5+'2012 ERU'!AG5+'2013 ERU'!AG5+'2014 ERU'!AG5+'2015 ERU'!AG5</f>
        <v>0</v>
      </c>
      <c r="AH5" s="58">
        <f>'2009 ERU'!AH5+'2010 ERU'!AH5+'2011 ERU'!AH5+'2012 ERU'!AH5+'2013 ERU'!AH5+'2014 ERU'!AH5+'2015 ERU'!AH5</f>
        <v>0</v>
      </c>
      <c r="AI5" s="58">
        <f>'2009 ERU'!AI5+'2010 ERU'!AI5+'2011 ERU'!AI5+'2012 ERU'!AI5+'2013 ERU'!AI5+'2014 ERU'!AI5+'2015 ERU'!AI5</f>
        <v>0</v>
      </c>
      <c r="AJ5" s="58">
        <f>'2009 ERU'!AJ5+'2010 ERU'!AJ5+'2011 ERU'!AJ5+'2012 ERU'!AJ5+'2013 ERU'!AJ5+'2014 ERU'!AJ5+'2015 ERU'!AJ5</f>
        <v>0</v>
      </c>
      <c r="AK5" s="58">
        <f>'2009 ERU'!AK5+'2010 ERU'!AK5+'2011 ERU'!AK5+'2012 ERU'!AK5+'2013 ERU'!AK5+'2014 ERU'!AK5+'2015 ERU'!AK5</f>
        <v>0</v>
      </c>
      <c r="AL5" s="58">
        <f>'2009 ERU'!AL5+'2010 ERU'!AL5+'2011 ERU'!AL5+'2012 ERU'!AL5+'2013 ERU'!AL5+'2014 ERU'!AL5+'2015 ERU'!AL5</f>
        <v>0</v>
      </c>
      <c r="AM5" s="58">
        <f>'2009 ERU'!AM5+'2010 ERU'!AM5+'2011 ERU'!AM5+'2012 ERU'!AM5+'2013 ERU'!AM5+'2014 ERU'!AM5+'2015 ERU'!AM5</f>
        <v>1669</v>
      </c>
      <c r="AN5" s="61">
        <f>'2009 ERU'!AN5+'2010 ERU'!AN5+'2011 ERU'!AN5+'2012 ERU'!AN5+'2013 ERU'!AN5+'2014 ERU'!AN5+'2015 ERU'!AN5</f>
        <v>109042</v>
      </c>
    </row>
    <row r="6" spans="1:40" ht="14.25" x14ac:dyDescent="0.15">
      <c r="A6" s="62" t="s">
        <v>13</v>
      </c>
      <c r="B6" s="57">
        <f t="shared" si="1"/>
        <v>14311420</v>
      </c>
      <c r="C6" s="58">
        <f>'2009 ERU'!C6+'2010 ERU'!C6+'2011 ERU'!C6+'2012 ERU'!C6+'2013 ERU'!C6+'2014 ERU'!C6+'2015 ERU'!C6</f>
        <v>5233802</v>
      </c>
      <c r="D6" s="58">
        <f>'2009 ERU'!D6+'2010 ERU'!D6+'2011 ERU'!D6+'2012 ERU'!D6+'2013 ERU'!D6+'2014 ERU'!D6+'2015 ERU'!D6</f>
        <v>0</v>
      </c>
      <c r="E6" s="70"/>
      <c r="F6" s="58">
        <f>'2009 ERU'!F6+'2010 ERU'!F6+'2011 ERU'!F6+'2012 ERU'!F6+'2013 ERU'!F6+'2014 ERU'!F6+'2015 ERU'!F6</f>
        <v>197093</v>
      </c>
      <c r="G6" s="58">
        <f>'2009 ERU'!G6+'2010 ERU'!G6+'2011 ERU'!G6+'2012 ERU'!G6+'2013 ERU'!G6+'2014 ERU'!G6+'2015 ERU'!G6</f>
        <v>0</v>
      </c>
      <c r="H6" s="58">
        <f>'2009 ERU'!H6+'2010 ERU'!H6+'2011 ERU'!H6+'2012 ERU'!H6+'2013 ERU'!H6+'2014 ERU'!H6+'2015 ERU'!H6</f>
        <v>183136</v>
      </c>
      <c r="I6" s="58">
        <f>'2009 ERU'!I6+'2010 ERU'!I6+'2011 ERU'!I6+'2012 ERU'!I6+'2013 ERU'!I6+'2014 ERU'!I6+'2015 ERU'!I6</f>
        <v>5191500</v>
      </c>
      <c r="J6" s="58">
        <f>'2009 ERU'!J6+'2010 ERU'!J6+'2011 ERU'!J6+'2012 ERU'!J6+'2013 ERU'!J6+'2014 ERU'!J6+'2015 ERU'!J6</f>
        <v>0</v>
      </c>
      <c r="K6" s="58">
        <f>'2009 ERU'!K6+'2010 ERU'!K6+'2011 ERU'!K6+'2012 ERU'!K6+'2013 ERU'!K6+'2014 ERU'!K6+'2015 ERU'!K6</f>
        <v>0</v>
      </c>
      <c r="L6" s="58">
        <f>'2009 ERU'!L6+'2010 ERU'!L6+'2011 ERU'!L6+'2012 ERU'!L6+'2013 ERU'!L6+'2014 ERU'!L6+'2015 ERU'!L6</f>
        <v>0</v>
      </c>
      <c r="M6" s="58">
        <f>'2009 ERU'!M6+'2010 ERU'!M6+'2011 ERU'!M6+'2012 ERU'!M6+'2013 ERU'!M6+'2014 ERU'!M6+'2015 ERU'!M6</f>
        <v>0</v>
      </c>
      <c r="N6" s="58">
        <f>'2009 ERU'!N6+'2010 ERU'!N6+'2011 ERU'!N6+'2012 ERU'!N6+'2013 ERU'!N6+'2014 ERU'!N6+'2015 ERU'!N6</f>
        <v>386112</v>
      </c>
      <c r="O6" s="58">
        <f>'2009 ERU'!O6+'2010 ERU'!O6+'2011 ERU'!O6+'2012 ERU'!O6+'2013 ERU'!O6+'2014 ERU'!O6+'2015 ERU'!O6</f>
        <v>0</v>
      </c>
      <c r="P6" s="58">
        <f>'2009 ERU'!P6+'2010 ERU'!P6+'2011 ERU'!P6+'2012 ERU'!P6+'2013 ERU'!P6+'2014 ERU'!P6+'2015 ERU'!P6</f>
        <v>0</v>
      </c>
      <c r="Q6" s="58">
        <f>'2009 ERU'!Q6+'2010 ERU'!Q6+'2011 ERU'!Q6+'2012 ERU'!Q6+'2013 ERU'!Q6+'2014 ERU'!Q6+'2015 ERU'!Q6</f>
        <v>602000</v>
      </c>
      <c r="R6" s="58">
        <f>'2009 ERU'!R6+'2010 ERU'!R6+'2011 ERU'!R6+'2012 ERU'!R6+'2013 ERU'!R6+'2014 ERU'!R6+'2015 ERU'!R6</f>
        <v>1470864</v>
      </c>
      <c r="S6" s="58">
        <f>'2009 ERU'!S6+'2010 ERU'!S6+'2011 ERU'!S6+'2012 ERU'!S6+'2013 ERU'!S6+'2014 ERU'!S6+'2015 ERU'!S6</f>
        <v>0</v>
      </c>
      <c r="T6" s="58">
        <f>'2009 ERU'!T6+'2010 ERU'!T6+'2011 ERU'!T6+'2012 ERU'!T6+'2013 ERU'!T6+'2014 ERU'!T6+'2015 ERU'!T6</f>
        <v>0</v>
      </c>
      <c r="U6" s="58">
        <f>'2009 ERU'!U6+'2010 ERU'!U6+'2011 ERU'!U6+'2012 ERU'!U6+'2013 ERU'!U6+'2014 ERU'!U6+'2015 ERU'!U6</f>
        <v>0</v>
      </c>
      <c r="V6" s="58">
        <f>'2009 ERU'!V6+'2010 ERU'!V6+'2011 ERU'!V6+'2012 ERU'!V6+'2013 ERU'!V6+'2014 ERU'!V6+'2015 ERU'!V6</f>
        <v>382000</v>
      </c>
      <c r="W6" s="58">
        <f>'2009 ERU'!W6+'2010 ERU'!W6+'2011 ERU'!W6+'2012 ERU'!W6+'2013 ERU'!W6+'2014 ERU'!W6+'2015 ERU'!W6</f>
        <v>0</v>
      </c>
      <c r="X6" s="58">
        <f>'2009 ERU'!X6+'2010 ERU'!X6+'2011 ERU'!X6+'2012 ERU'!X6+'2013 ERU'!X6+'2014 ERU'!X6+'2015 ERU'!X6</f>
        <v>0</v>
      </c>
      <c r="Y6" s="58">
        <f>'2009 ERU'!Y6+'2010 ERU'!Y6+'2011 ERU'!Y6+'2012 ERU'!Y6+'2013 ERU'!Y6+'2014 ERU'!Y6+'2015 ERU'!Y6</f>
        <v>0</v>
      </c>
      <c r="Z6" s="58">
        <f>'2009 ERU'!Z6+'2010 ERU'!Z6+'2011 ERU'!Z6+'2012 ERU'!Z6+'2013 ERU'!Z6+'2014 ERU'!Z6+'2015 ERU'!Z6</f>
        <v>217293</v>
      </c>
      <c r="AA6" s="58">
        <f>'2009 ERU'!AA6+'2010 ERU'!AA6+'2011 ERU'!AA6+'2012 ERU'!AA6+'2013 ERU'!AA6+'2014 ERU'!AA6+'2015 ERU'!AA6</f>
        <v>0</v>
      </c>
      <c r="AB6" s="58">
        <f>'2009 ERU'!AB6+'2010 ERU'!AB6+'2011 ERU'!AB6+'2012 ERU'!AB6+'2013 ERU'!AB6+'2014 ERU'!AB6+'2015 ERU'!AB6</f>
        <v>0</v>
      </c>
      <c r="AC6" s="58">
        <f>'2009 ERU'!AC6+'2010 ERU'!AC6+'2011 ERU'!AC6+'2012 ERU'!AC6+'2013 ERU'!AC6+'2014 ERU'!AC6+'2015 ERU'!AC6</f>
        <v>0</v>
      </c>
      <c r="AD6" s="58">
        <f>'2009 ERU'!AD6+'2010 ERU'!AD6+'2011 ERU'!AD6+'2012 ERU'!AD6+'2013 ERU'!AD6+'2014 ERU'!AD6+'2015 ERU'!AD6</f>
        <v>0</v>
      </c>
      <c r="AE6" s="58">
        <f>'2009 ERU'!AE6+'2010 ERU'!AE6+'2011 ERU'!AE6+'2012 ERU'!AE6+'2013 ERU'!AE6+'2014 ERU'!AE6+'2015 ERU'!AE6</f>
        <v>0</v>
      </c>
      <c r="AF6" s="58">
        <f>'2009 ERU'!AF6+'2010 ERU'!AF6+'2011 ERU'!AF6+'2012 ERU'!AF6+'2013 ERU'!AF6+'2014 ERU'!AF6+'2015 ERU'!AF6</f>
        <v>0</v>
      </c>
      <c r="AG6" s="58">
        <f>'2009 ERU'!AG6+'2010 ERU'!AG6+'2011 ERU'!AG6+'2012 ERU'!AG6+'2013 ERU'!AG6+'2014 ERU'!AG6+'2015 ERU'!AG6</f>
        <v>0</v>
      </c>
      <c r="AH6" s="58">
        <f>'2009 ERU'!AH6+'2010 ERU'!AH6+'2011 ERU'!AH6+'2012 ERU'!AH6+'2013 ERU'!AH6+'2014 ERU'!AH6+'2015 ERU'!AH6</f>
        <v>0</v>
      </c>
      <c r="AI6" s="58">
        <f>'2009 ERU'!AI6+'2010 ERU'!AI6+'2011 ERU'!AI6+'2012 ERU'!AI6+'2013 ERU'!AI6+'2014 ERU'!AI6+'2015 ERU'!AI6</f>
        <v>0</v>
      </c>
      <c r="AJ6" s="58">
        <f>'2009 ERU'!AJ6+'2010 ERU'!AJ6+'2011 ERU'!AJ6+'2012 ERU'!AJ6+'2013 ERU'!AJ6+'2014 ERU'!AJ6+'2015 ERU'!AJ6</f>
        <v>0</v>
      </c>
      <c r="AK6" s="58">
        <f>'2009 ERU'!AK6+'2010 ERU'!AK6+'2011 ERU'!AK6+'2012 ERU'!AK6+'2013 ERU'!AK6+'2014 ERU'!AK6+'2015 ERU'!AK6</f>
        <v>0</v>
      </c>
      <c r="AL6" s="58">
        <f>'2009 ERU'!AL6+'2010 ERU'!AL6+'2011 ERU'!AL6+'2012 ERU'!AL6+'2013 ERU'!AL6+'2014 ERU'!AL6+'2015 ERU'!AL6</f>
        <v>0</v>
      </c>
      <c r="AM6" s="58">
        <f>'2009 ERU'!AM6+'2010 ERU'!AM6+'2011 ERU'!AM6+'2012 ERU'!AM6+'2013 ERU'!AM6+'2014 ERU'!AM6+'2015 ERU'!AM6</f>
        <v>170000</v>
      </c>
      <c r="AN6" s="61">
        <f>'2009 ERU'!AN6+'2010 ERU'!AN6+'2011 ERU'!AN6+'2012 ERU'!AN6+'2013 ERU'!AN6+'2014 ERU'!AN6+'2015 ERU'!AN6</f>
        <v>277620</v>
      </c>
    </row>
    <row r="7" spans="1:40" ht="14.25" x14ac:dyDescent="0.15">
      <c r="A7" s="62" t="s">
        <v>16</v>
      </c>
      <c r="B7" s="57">
        <f t="shared" si="1"/>
        <v>5774516</v>
      </c>
      <c r="C7" s="58">
        <f>'2009 ERU'!C7+'2010 ERU'!C7+'2011 ERU'!C7+'2012 ERU'!C7+'2013 ERU'!C7+'2014 ERU'!C7+'2015 ERU'!C7</f>
        <v>1458799</v>
      </c>
      <c r="D7" s="58">
        <f>'2009 ERU'!D7+'2010 ERU'!D7+'2011 ERU'!D7+'2012 ERU'!D7+'2013 ERU'!D7+'2014 ERU'!D7+'2015 ERU'!D7</f>
        <v>0</v>
      </c>
      <c r="E7" s="58">
        <f>'2009 ERU'!E7+'2010 ERU'!E7+'2011 ERU'!E7+'2012 ERU'!E7+'2013 ERU'!E7+'2014 ERU'!E7+'2015 ERU'!E7</f>
        <v>0</v>
      </c>
      <c r="F7" s="70"/>
      <c r="G7" s="58">
        <f>'2009 ERU'!G7+'2010 ERU'!G7+'2011 ERU'!G7+'2012 ERU'!G7+'2013 ERU'!G7+'2014 ERU'!G7+'2015 ERU'!G7</f>
        <v>0</v>
      </c>
      <c r="H7" s="58">
        <f>'2009 ERU'!H7+'2010 ERU'!H7+'2011 ERU'!H7+'2012 ERU'!H7+'2013 ERU'!H7+'2014 ERU'!H7+'2015 ERU'!H7</f>
        <v>100485</v>
      </c>
      <c r="I7" s="58">
        <f>'2009 ERU'!I7+'2010 ERU'!I7+'2011 ERU'!I7+'2012 ERU'!I7+'2013 ERU'!I7+'2014 ERU'!I7+'2015 ERU'!I7</f>
        <v>0</v>
      </c>
      <c r="J7" s="58">
        <f>'2009 ERU'!J7+'2010 ERU'!J7+'2011 ERU'!J7+'2012 ERU'!J7+'2013 ERU'!J7+'2014 ERU'!J7+'2015 ERU'!J7</f>
        <v>0</v>
      </c>
      <c r="K7" s="58">
        <f>'2009 ERU'!K7+'2010 ERU'!K7+'2011 ERU'!K7+'2012 ERU'!K7+'2013 ERU'!K7+'2014 ERU'!K7+'2015 ERU'!K7</f>
        <v>0</v>
      </c>
      <c r="L7" s="58">
        <f>'2009 ERU'!L7+'2010 ERU'!L7+'2011 ERU'!L7+'2012 ERU'!L7+'2013 ERU'!L7+'2014 ERU'!L7+'2015 ERU'!L7</f>
        <v>50000</v>
      </c>
      <c r="M7" s="58">
        <f>'2009 ERU'!M7+'2010 ERU'!M7+'2011 ERU'!M7+'2012 ERU'!M7+'2013 ERU'!M7+'2014 ERU'!M7+'2015 ERU'!M7</f>
        <v>0</v>
      </c>
      <c r="N7" s="58">
        <f>'2009 ERU'!N7+'2010 ERU'!N7+'2011 ERU'!N7+'2012 ERU'!N7+'2013 ERU'!N7+'2014 ERU'!N7+'2015 ERU'!N7</f>
        <v>369971</v>
      </c>
      <c r="O7" s="58">
        <f>'2009 ERU'!O7+'2010 ERU'!O7+'2011 ERU'!O7+'2012 ERU'!O7+'2013 ERU'!O7+'2014 ERU'!O7+'2015 ERU'!O7</f>
        <v>0</v>
      </c>
      <c r="P7" s="58">
        <f>'2009 ERU'!P7+'2010 ERU'!P7+'2011 ERU'!P7+'2012 ERU'!P7+'2013 ERU'!P7+'2014 ERU'!P7+'2015 ERU'!P7</f>
        <v>1457136</v>
      </c>
      <c r="Q7" s="58">
        <f>'2009 ERU'!Q7+'2010 ERU'!Q7+'2011 ERU'!Q7+'2012 ERU'!Q7+'2013 ERU'!Q7+'2014 ERU'!Q7+'2015 ERU'!Q7</f>
        <v>0</v>
      </c>
      <c r="R7" s="58">
        <f>'2009 ERU'!R7+'2010 ERU'!R7+'2011 ERU'!R7+'2012 ERU'!R7+'2013 ERU'!R7+'2014 ERU'!R7+'2015 ERU'!R7</f>
        <v>543705</v>
      </c>
      <c r="S7" s="58">
        <f>'2009 ERU'!S7+'2010 ERU'!S7+'2011 ERU'!S7+'2012 ERU'!S7+'2013 ERU'!S7+'2014 ERU'!S7+'2015 ERU'!S7</f>
        <v>962749</v>
      </c>
      <c r="T7" s="58">
        <f>'2009 ERU'!T7+'2010 ERU'!T7+'2011 ERU'!T7+'2012 ERU'!T7+'2013 ERU'!T7+'2014 ERU'!T7+'2015 ERU'!T7</f>
        <v>29982</v>
      </c>
      <c r="U7" s="58">
        <f>'2009 ERU'!U7+'2010 ERU'!U7+'2011 ERU'!U7+'2012 ERU'!U7+'2013 ERU'!U7+'2014 ERU'!U7+'2015 ERU'!U7</f>
        <v>0</v>
      </c>
      <c r="V7" s="58">
        <f>'2009 ERU'!V7+'2010 ERU'!V7+'2011 ERU'!V7+'2012 ERU'!V7+'2013 ERU'!V7+'2014 ERU'!V7+'2015 ERU'!V7</f>
        <v>0</v>
      </c>
      <c r="W7" s="58">
        <f>'2009 ERU'!W7+'2010 ERU'!W7+'2011 ERU'!W7+'2012 ERU'!W7+'2013 ERU'!W7+'2014 ERU'!W7+'2015 ERU'!W7</f>
        <v>0</v>
      </c>
      <c r="X7" s="58">
        <f>'2009 ERU'!X7+'2010 ERU'!X7+'2011 ERU'!X7+'2012 ERU'!X7+'2013 ERU'!X7+'2014 ERU'!X7+'2015 ERU'!X7</f>
        <v>0</v>
      </c>
      <c r="Y7" s="58">
        <f>'2009 ERU'!Y7+'2010 ERU'!Y7+'2011 ERU'!Y7+'2012 ERU'!Y7+'2013 ERU'!Y7+'2014 ERU'!Y7+'2015 ERU'!Y7</f>
        <v>257544</v>
      </c>
      <c r="Z7" s="58">
        <f>'2009 ERU'!Z7+'2010 ERU'!Z7+'2011 ERU'!Z7+'2012 ERU'!Z7+'2013 ERU'!Z7+'2014 ERU'!Z7+'2015 ERU'!Z7</f>
        <v>289629</v>
      </c>
      <c r="AA7" s="58">
        <f>'2009 ERU'!AA7+'2010 ERU'!AA7+'2011 ERU'!AA7+'2012 ERU'!AA7+'2013 ERU'!AA7+'2014 ERU'!AA7+'2015 ERU'!AA7</f>
        <v>14704</v>
      </c>
      <c r="AB7" s="58">
        <f>'2009 ERU'!AB7+'2010 ERU'!AB7+'2011 ERU'!AB7+'2012 ERU'!AB7+'2013 ERU'!AB7+'2014 ERU'!AB7+'2015 ERU'!AB7</f>
        <v>43000</v>
      </c>
      <c r="AC7" s="58">
        <f>'2009 ERU'!AC7+'2010 ERU'!AC7+'2011 ERU'!AC7+'2012 ERU'!AC7+'2013 ERU'!AC7+'2014 ERU'!AC7+'2015 ERU'!AC7</f>
        <v>0</v>
      </c>
      <c r="AD7" s="58">
        <f>'2009 ERU'!AD7+'2010 ERU'!AD7+'2011 ERU'!AD7+'2012 ERU'!AD7+'2013 ERU'!AD7+'2014 ERU'!AD7+'2015 ERU'!AD7</f>
        <v>0</v>
      </c>
      <c r="AE7" s="58">
        <f>'2009 ERU'!AE7+'2010 ERU'!AE7+'2011 ERU'!AE7+'2012 ERU'!AE7+'2013 ERU'!AE7+'2014 ERU'!AE7+'2015 ERU'!AE7</f>
        <v>0</v>
      </c>
      <c r="AF7" s="58">
        <f>'2009 ERU'!AF7+'2010 ERU'!AF7+'2011 ERU'!AF7+'2012 ERU'!AF7+'2013 ERU'!AF7+'2014 ERU'!AF7+'2015 ERU'!AF7</f>
        <v>0</v>
      </c>
      <c r="AG7" s="58">
        <f>'2009 ERU'!AG7+'2010 ERU'!AG7+'2011 ERU'!AG7+'2012 ERU'!AG7+'2013 ERU'!AG7+'2014 ERU'!AG7+'2015 ERU'!AG7</f>
        <v>0</v>
      </c>
      <c r="AH7" s="58">
        <f>'2009 ERU'!AH7+'2010 ERU'!AH7+'2011 ERU'!AH7+'2012 ERU'!AH7+'2013 ERU'!AH7+'2014 ERU'!AH7+'2015 ERU'!AH7</f>
        <v>0</v>
      </c>
      <c r="AI7" s="58">
        <f>'2009 ERU'!AI7+'2010 ERU'!AI7+'2011 ERU'!AI7+'2012 ERU'!AI7+'2013 ERU'!AI7+'2014 ERU'!AI7+'2015 ERU'!AI7</f>
        <v>0</v>
      </c>
      <c r="AJ7" s="58">
        <f>'2009 ERU'!AJ7+'2010 ERU'!AJ7+'2011 ERU'!AJ7+'2012 ERU'!AJ7+'2013 ERU'!AJ7+'2014 ERU'!AJ7+'2015 ERU'!AJ7</f>
        <v>0</v>
      </c>
      <c r="AK7" s="58">
        <f>'2009 ERU'!AK7+'2010 ERU'!AK7+'2011 ERU'!AK7+'2012 ERU'!AK7+'2013 ERU'!AK7+'2014 ERU'!AK7+'2015 ERU'!AK7</f>
        <v>0</v>
      </c>
      <c r="AL7" s="58">
        <f>'2009 ERU'!AL7+'2010 ERU'!AL7+'2011 ERU'!AL7+'2012 ERU'!AL7+'2013 ERU'!AL7+'2014 ERU'!AL7+'2015 ERU'!AL7</f>
        <v>0</v>
      </c>
      <c r="AM7" s="58">
        <f>'2009 ERU'!AM7+'2010 ERU'!AM7+'2011 ERU'!AM7+'2012 ERU'!AM7+'2013 ERU'!AM7+'2014 ERU'!AM7+'2015 ERU'!AM7</f>
        <v>0</v>
      </c>
      <c r="AN7" s="61">
        <f>'2009 ERU'!AN7+'2010 ERU'!AN7+'2011 ERU'!AN7+'2012 ERU'!AN7+'2013 ERU'!AN7+'2014 ERU'!AN7+'2015 ERU'!AN7</f>
        <v>196812</v>
      </c>
    </row>
    <row r="8" spans="1:40" ht="14.25" x14ac:dyDescent="0.15">
      <c r="A8" s="62" t="s">
        <v>10</v>
      </c>
      <c r="B8" s="57">
        <f t="shared" si="1"/>
        <v>5536814</v>
      </c>
      <c r="C8" s="58">
        <f>'2009 ERU'!C8+'2010 ERU'!C8+'2011 ERU'!C8+'2012 ERU'!C8+'2013 ERU'!C8+'2014 ERU'!C8+'2015 ERU'!C8</f>
        <v>3341592</v>
      </c>
      <c r="D8" s="58">
        <f>'2009 ERU'!D8+'2010 ERU'!D8+'2011 ERU'!D8+'2012 ERU'!D8+'2013 ERU'!D8+'2014 ERU'!D8+'2015 ERU'!D8</f>
        <v>0</v>
      </c>
      <c r="E8" s="58">
        <f>'2009 ERU'!E8+'2010 ERU'!E8+'2011 ERU'!E8+'2012 ERU'!E8+'2013 ERU'!E8+'2014 ERU'!E8+'2015 ERU'!E8</f>
        <v>874734</v>
      </c>
      <c r="F8" s="58">
        <f>'2009 ERU'!F8+'2010 ERU'!F8+'2011 ERU'!F8+'2012 ERU'!F8+'2013 ERU'!F8+'2014 ERU'!F8+'2015 ERU'!F8</f>
        <v>0</v>
      </c>
      <c r="G8" s="70"/>
      <c r="H8" s="58">
        <f>'2009 ERU'!H8+'2010 ERU'!H8+'2011 ERU'!H8+'2012 ERU'!H8+'2013 ERU'!H8+'2014 ERU'!H8+'2015 ERU'!H8</f>
        <v>102987</v>
      </c>
      <c r="I8" s="58">
        <f>'2009 ERU'!I8+'2010 ERU'!I8+'2011 ERU'!I8+'2012 ERU'!I8+'2013 ERU'!I8+'2014 ERU'!I8+'2015 ERU'!I8</f>
        <v>0</v>
      </c>
      <c r="J8" s="58">
        <f>'2009 ERU'!J8+'2010 ERU'!J8+'2011 ERU'!J8+'2012 ERU'!J8+'2013 ERU'!J8+'2014 ERU'!J8+'2015 ERU'!J8</f>
        <v>0</v>
      </c>
      <c r="K8" s="58">
        <f>'2009 ERU'!K8+'2010 ERU'!K8+'2011 ERU'!K8+'2012 ERU'!K8+'2013 ERU'!K8+'2014 ERU'!K8+'2015 ERU'!K8</f>
        <v>0</v>
      </c>
      <c r="L8" s="58">
        <f>'2009 ERU'!L8+'2010 ERU'!L8+'2011 ERU'!L8+'2012 ERU'!L8+'2013 ERU'!L8+'2014 ERU'!L8+'2015 ERU'!L8</f>
        <v>0</v>
      </c>
      <c r="M8" s="58">
        <f>'2009 ERU'!M8+'2010 ERU'!M8+'2011 ERU'!M8+'2012 ERU'!M8+'2013 ERU'!M8+'2014 ERU'!M8+'2015 ERU'!M8</f>
        <v>0</v>
      </c>
      <c r="N8" s="58">
        <f>'2009 ERU'!N8+'2010 ERU'!N8+'2011 ERU'!N8+'2012 ERU'!N8+'2013 ERU'!N8+'2014 ERU'!N8+'2015 ERU'!N8</f>
        <v>56988</v>
      </c>
      <c r="O8" s="58">
        <f>'2009 ERU'!O8+'2010 ERU'!O8+'2011 ERU'!O8+'2012 ERU'!O8+'2013 ERU'!O8+'2014 ERU'!O8+'2015 ERU'!O8</f>
        <v>0</v>
      </c>
      <c r="P8" s="58">
        <f>'2009 ERU'!P8+'2010 ERU'!P8+'2011 ERU'!P8+'2012 ERU'!P8+'2013 ERU'!P8+'2014 ERU'!P8+'2015 ERU'!P8</f>
        <v>100000</v>
      </c>
      <c r="Q8" s="58">
        <f>'2009 ERU'!Q8+'2010 ERU'!Q8+'2011 ERU'!Q8+'2012 ERU'!Q8+'2013 ERU'!Q8+'2014 ERU'!Q8+'2015 ERU'!Q8</f>
        <v>0</v>
      </c>
      <c r="R8" s="58">
        <f>'2009 ERU'!R8+'2010 ERU'!R8+'2011 ERU'!R8+'2012 ERU'!R8+'2013 ERU'!R8+'2014 ERU'!R8+'2015 ERU'!R8</f>
        <v>84200</v>
      </c>
      <c r="S8" s="58">
        <f>'2009 ERU'!S8+'2010 ERU'!S8+'2011 ERU'!S8+'2012 ERU'!S8+'2013 ERU'!S8+'2014 ERU'!S8+'2015 ERU'!S8</f>
        <v>0</v>
      </c>
      <c r="T8" s="58">
        <f>'2009 ERU'!T8+'2010 ERU'!T8+'2011 ERU'!T8+'2012 ERU'!T8+'2013 ERU'!T8+'2014 ERU'!T8+'2015 ERU'!T8</f>
        <v>0</v>
      </c>
      <c r="U8" s="58">
        <f>'2009 ERU'!U8+'2010 ERU'!U8+'2011 ERU'!U8+'2012 ERU'!U8+'2013 ERU'!U8+'2014 ERU'!U8+'2015 ERU'!U8</f>
        <v>0</v>
      </c>
      <c r="V8" s="58">
        <f>'2009 ERU'!V8+'2010 ERU'!V8+'2011 ERU'!V8+'2012 ERU'!V8+'2013 ERU'!V8+'2014 ERU'!V8+'2015 ERU'!V8</f>
        <v>0</v>
      </c>
      <c r="W8" s="58">
        <f>'2009 ERU'!W8+'2010 ERU'!W8+'2011 ERU'!W8+'2012 ERU'!W8+'2013 ERU'!W8+'2014 ERU'!W8+'2015 ERU'!W8</f>
        <v>0</v>
      </c>
      <c r="X8" s="58">
        <f>'2009 ERU'!X8+'2010 ERU'!X8+'2011 ERU'!X8+'2012 ERU'!X8+'2013 ERU'!X8+'2014 ERU'!X8+'2015 ERU'!X8</f>
        <v>0</v>
      </c>
      <c r="Y8" s="58">
        <f>'2009 ERU'!Y8+'2010 ERU'!Y8+'2011 ERU'!Y8+'2012 ERU'!Y8+'2013 ERU'!Y8+'2014 ERU'!Y8+'2015 ERU'!Y8</f>
        <v>0</v>
      </c>
      <c r="Z8" s="58">
        <f>'2009 ERU'!Z8+'2010 ERU'!Z8+'2011 ERU'!Z8+'2012 ERU'!Z8+'2013 ERU'!Z8+'2014 ERU'!Z8+'2015 ERU'!Z8</f>
        <v>0</v>
      </c>
      <c r="AA8" s="58">
        <f>'2009 ERU'!AA8+'2010 ERU'!AA8+'2011 ERU'!AA8+'2012 ERU'!AA8+'2013 ERU'!AA8+'2014 ERU'!AA8+'2015 ERU'!AA8</f>
        <v>0</v>
      </c>
      <c r="AB8" s="58">
        <f>'2009 ERU'!AB8+'2010 ERU'!AB8+'2011 ERU'!AB8+'2012 ERU'!AB8+'2013 ERU'!AB8+'2014 ERU'!AB8+'2015 ERU'!AB8</f>
        <v>0</v>
      </c>
      <c r="AC8" s="58">
        <f>'2009 ERU'!AC8+'2010 ERU'!AC8+'2011 ERU'!AC8+'2012 ERU'!AC8+'2013 ERU'!AC8+'2014 ERU'!AC8+'2015 ERU'!AC8</f>
        <v>919581</v>
      </c>
      <c r="AD8" s="58">
        <f>'2009 ERU'!AD8+'2010 ERU'!AD8+'2011 ERU'!AD8+'2012 ERU'!AD8+'2013 ERU'!AD8+'2014 ERU'!AD8+'2015 ERU'!AD8</f>
        <v>0</v>
      </c>
      <c r="AE8" s="58">
        <f>'2009 ERU'!AE8+'2010 ERU'!AE8+'2011 ERU'!AE8+'2012 ERU'!AE8+'2013 ERU'!AE8+'2014 ERU'!AE8+'2015 ERU'!AE8</f>
        <v>0</v>
      </c>
      <c r="AF8" s="58">
        <f>'2009 ERU'!AF8+'2010 ERU'!AF8+'2011 ERU'!AF8+'2012 ERU'!AF8+'2013 ERU'!AF8+'2014 ERU'!AF8+'2015 ERU'!AF8</f>
        <v>0</v>
      </c>
      <c r="AG8" s="58">
        <f>'2009 ERU'!AG8+'2010 ERU'!AG8+'2011 ERU'!AG8+'2012 ERU'!AG8+'2013 ERU'!AG8+'2014 ERU'!AG8+'2015 ERU'!AG8</f>
        <v>0</v>
      </c>
      <c r="AH8" s="58">
        <f>'2009 ERU'!AH8+'2010 ERU'!AH8+'2011 ERU'!AH8+'2012 ERU'!AH8+'2013 ERU'!AH8+'2014 ERU'!AH8+'2015 ERU'!AH8</f>
        <v>0</v>
      </c>
      <c r="AI8" s="58">
        <f>'2009 ERU'!AI8+'2010 ERU'!AI8+'2011 ERU'!AI8+'2012 ERU'!AI8+'2013 ERU'!AI8+'2014 ERU'!AI8+'2015 ERU'!AI8</f>
        <v>0</v>
      </c>
      <c r="AJ8" s="58">
        <f>'2009 ERU'!AJ8+'2010 ERU'!AJ8+'2011 ERU'!AJ8+'2012 ERU'!AJ8+'2013 ERU'!AJ8+'2014 ERU'!AJ8+'2015 ERU'!AJ8</f>
        <v>0</v>
      </c>
      <c r="AK8" s="58">
        <f>'2009 ERU'!AK8+'2010 ERU'!AK8+'2011 ERU'!AK8+'2012 ERU'!AK8+'2013 ERU'!AK8+'2014 ERU'!AK8+'2015 ERU'!AK8</f>
        <v>0</v>
      </c>
      <c r="AL8" s="58">
        <f>'2009 ERU'!AL8+'2010 ERU'!AL8+'2011 ERU'!AL8+'2012 ERU'!AL8+'2013 ERU'!AL8+'2014 ERU'!AL8+'2015 ERU'!AL8</f>
        <v>0</v>
      </c>
      <c r="AM8" s="58">
        <f>'2009 ERU'!AM8+'2010 ERU'!AM8+'2011 ERU'!AM8+'2012 ERU'!AM8+'2013 ERU'!AM8+'2014 ERU'!AM8+'2015 ERU'!AM8</f>
        <v>0</v>
      </c>
      <c r="AN8" s="61">
        <f>'2009 ERU'!AN8+'2010 ERU'!AN8+'2011 ERU'!AN8+'2012 ERU'!AN8+'2013 ERU'!AN8+'2014 ERU'!AN8+'2015 ERU'!AN8</f>
        <v>56732</v>
      </c>
    </row>
    <row r="9" spans="1:40" ht="14.25" x14ac:dyDescent="0.15">
      <c r="A9" s="62" t="s">
        <v>11</v>
      </c>
      <c r="B9" s="57">
        <f t="shared" si="1"/>
        <v>88402422</v>
      </c>
      <c r="C9" s="58">
        <f>'2009 ERU'!C9+'2010 ERU'!C9+'2011 ERU'!C9+'2012 ERU'!C9+'2013 ERU'!C9+'2014 ERU'!C9+'2015 ERU'!C9</f>
        <v>36288881</v>
      </c>
      <c r="D9" s="58">
        <f>'2009 ERU'!D9+'2010 ERU'!D9+'2011 ERU'!D9+'2012 ERU'!D9+'2013 ERU'!D9+'2014 ERU'!D9+'2015 ERU'!D9</f>
        <v>652720</v>
      </c>
      <c r="E9" s="58">
        <f>'2009 ERU'!E9+'2010 ERU'!E9+'2011 ERU'!E9+'2012 ERU'!E9+'2013 ERU'!E9+'2014 ERU'!E9+'2015 ERU'!E9</f>
        <v>1269646</v>
      </c>
      <c r="F9" s="58">
        <f>'2009 ERU'!F9+'2010 ERU'!F9+'2011 ERU'!F9+'2012 ERU'!F9+'2013 ERU'!F9+'2014 ERU'!F9+'2015 ERU'!F9</f>
        <v>47818</v>
      </c>
      <c r="G9" s="58">
        <f>'2009 ERU'!G9+'2010 ERU'!G9+'2011 ERU'!G9+'2012 ERU'!G9+'2013 ERU'!G9+'2014 ERU'!G9+'2015 ERU'!G9</f>
        <v>5415</v>
      </c>
      <c r="H9" s="70"/>
      <c r="I9" s="58">
        <f>'2009 ERU'!I9+'2010 ERU'!I9+'2011 ERU'!I9+'2012 ERU'!I9+'2013 ERU'!I9+'2014 ERU'!I9+'2015 ERU'!I9</f>
        <v>4841865</v>
      </c>
      <c r="J9" s="58">
        <f>'2009 ERU'!J9+'2010 ERU'!J9+'2011 ERU'!J9+'2012 ERU'!J9+'2013 ERU'!J9+'2014 ERU'!J9+'2015 ERU'!J9</f>
        <v>32639</v>
      </c>
      <c r="K9" s="58">
        <f>'2009 ERU'!K9+'2010 ERU'!K9+'2011 ERU'!K9+'2012 ERU'!K9+'2013 ERU'!K9+'2014 ERU'!K9+'2015 ERU'!K9</f>
        <v>0</v>
      </c>
      <c r="L9" s="58">
        <f>'2009 ERU'!L9+'2010 ERU'!L9+'2011 ERU'!L9+'2012 ERU'!L9+'2013 ERU'!L9+'2014 ERU'!L9+'2015 ERU'!L9</f>
        <v>1529253</v>
      </c>
      <c r="M9" s="58">
        <f>'2009 ERU'!M9+'2010 ERU'!M9+'2011 ERU'!M9+'2012 ERU'!M9+'2013 ERU'!M9+'2014 ERU'!M9+'2015 ERU'!M9</f>
        <v>0</v>
      </c>
      <c r="N9" s="58">
        <f>'2009 ERU'!N9+'2010 ERU'!N9+'2011 ERU'!N9+'2012 ERU'!N9+'2013 ERU'!N9+'2014 ERU'!N9+'2015 ERU'!N9</f>
        <v>1606889</v>
      </c>
      <c r="O9" s="58">
        <f>'2009 ERU'!O9+'2010 ERU'!O9+'2011 ERU'!O9+'2012 ERU'!O9+'2013 ERU'!O9+'2014 ERU'!O9+'2015 ERU'!O9</f>
        <v>5000</v>
      </c>
      <c r="P9" s="58">
        <f>'2009 ERU'!P9+'2010 ERU'!P9+'2011 ERU'!P9+'2012 ERU'!P9+'2013 ERU'!P9+'2014 ERU'!P9+'2015 ERU'!P9</f>
        <v>1857212</v>
      </c>
      <c r="Q9" s="58">
        <f>'2009 ERU'!Q9+'2010 ERU'!Q9+'2011 ERU'!Q9+'2012 ERU'!Q9+'2013 ERU'!Q9+'2014 ERU'!Q9+'2015 ERU'!Q9</f>
        <v>0</v>
      </c>
      <c r="R9" s="58">
        <f>'2009 ERU'!R9+'2010 ERU'!R9+'2011 ERU'!R9+'2012 ERU'!R9+'2013 ERU'!R9+'2014 ERU'!R9+'2015 ERU'!R9</f>
        <v>33279496</v>
      </c>
      <c r="S9" s="58">
        <f>'2009 ERU'!S9+'2010 ERU'!S9+'2011 ERU'!S9+'2012 ERU'!S9+'2013 ERU'!S9+'2014 ERU'!S9+'2015 ERU'!S9</f>
        <v>0</v>
      </c>
      <c r="T9" s="58">
        <f>'2009 ERU'!T9+'2010 ERU'!T9+'2011 ERU'!T9+'2012 ERU'!T9+'2013 ERU'!T9+'2014 ERU'!T9+'2015 ERU'!T9</f>
        <v>2050000</v>
      </c>
      <c r="U9" s="58">
        <f>'2009 ERU'!U9+'2010 ERU'!U9+'2011 ERU'!U9+'2012 ERU'!U9+'2013 ERU'!U9+'2014 ERU'!U9+'2015 ERU'!U9</f>
        <v>0</v>
      </c>
      <c r="V9" s="58">
        <f>'2009 ERU'!V9+'2010 ERU'!V9+'2011 ERU'!V9+'2012 ERU'!V9+'2013 ERU'!V9+'2014 ERU'!V9+'2015 ERU'!V9</f>
        <v>33076</v>
      </c>
      <c r="W9" s="58">
        <f>'2009 ERU'!W9+'2010 ERU'!W9+'2011 ERU'!W9+'2012 ERU'!W9+'2013 ERU'!W9+'2014 ERU'!W9+'2015 ERU'!W9</f>
        <v>0</v>
      </c>
      <c r="X9" s="58">
        <f>'2009 ERU'!X9+'2010 ERU'!X9+'2011 ERU'!X9+'2012 ERU'!X9+'2013 ERU'!X9+'2014 ERU'!X9+'2015 ERU'!X9</f>
        <v>62200</v>
      </c>
      <c r="Y9" s="58">
        <f>'2009 ERU'!Y9+'2010 ERU'!Y9+'2011 ERU'!Y9+'2012 ERU'!Y9+'2013 ERU'!Y9+'2014 ERU'!Y9+'2015 ERU'!Y9</f>
        <v>2585069</v>
      </c>
      <c r="Z9" s="58">
        <f>'2009 ERU'!Z9+'2010 ERU'!Z9+'2011 ERU'!Z9+'2012 ERU'!Z9+'2013 ERU'!Z9+'2014 ERU'!Z9+'2015 ERU'!Z9</f>
        <v>13455</v>
      </c>
      <c r="AA9" s="58">
        <f>'2009 ERU'!AA9+'2010 ERU'!AA9+'2011 ERU'!AA9+'2012 ERU'!AA9+'2013 ERU'!AA9+'2014 ERU'!AA9+'2015 ERU'!AA9</f>
        <v>86000</v>
      </c>
      <c r="AB9" s="58">
        <f>'2009 ERU'!AB9+'2010 ERU'!AB9+'2011 ERU'!AB9+'2012 ERU'!AB9+'2013 ERU'!AB9+'2014 ERU'!AB9+'2015 ERU'!AB9</f>
        <v>96558</v>
      </c>
      <c r="AC9" s="58">
        <f>'2009 ERU'!AC9+'2010 ERU'!AC9+'2011 ERU'!AC9+'2012 ERU'!AC9+'2013 ERU'!AC9+'2014 ERU'!AC9+'2015 ERU'!AC9</f>
        <v>0</v>
      </c>
      <c r="AD9" s="58">
        <f>'2009 ERU'!AD9+'2010 ERU'!AD9+'2011 ERU'!AD9+'2012 ERU'!AD9+'2013 ERU'!AD9+'2014 ERU'!AD9+'2015 ERU'!AD9</f>
        <v>0</v>
      </c>
      <c r="AE9" s="58">
        <f>'2009 ERU'!AE9+'2010 ERU'!AE9+'2011 ERU'!AE9+'2012 ERU'!AE9+'2013 ERU'!AE9+'2014 ERU'!AE9+'2015 ERU'!AE9</f>
        <v>0</v>
      </c>
      <c r="AF9" s="58">
        <f>'2009 ERU'!AF9+'2010 ERU'!AF9+'2011 ERU'!AF9+'2012 ERU'!AF9+'2013 ERU'!AF9+'2014 ERU'!AF9+'2015 ERU'!AF9</f>
        <v>0</v>
      </c>
      <c r="AG9" s="58">
        <f>'2009 ERU'!AG9+'2010 ERU'!AG9+'2011 ERU'!AG9+'2012 ERU'!AG9+'2013 ERU'!AG9+'2014 ERU'!AG9+'2015 ERU'!AG9</f>
        <v>0</v>
      </c>
      <c r="AH9" s="58">
        <f>'2009 ERU'!AH9+'2010 ERU'!AH9+'2011 ERU'!AH9+'2012 ERU'!AH9+'2013 ERU'!AH9+'2014 ERU'!AH9+'2015 ERU'!AH9</f>
        <v>0</v>
      </c>
      <c r="AI9" s="58">
        <f>'2009 ERU'!AI9+'2010 ERU'!AI9+'2011 ERU'!AI9+'2012 ERU'!AI9+'2013 ERU'!AI9+'2014 ERU'!AI9+'2015 ERU'!AI9</f>
        <v>322357</v>
      </c>
      <c r="AJ9" s="58">
        <f>'2009 ERU'!AJ9+'2010 ERU'!AJ9+'2011 ERU'!AJ9+'2012 ERU'!AJ9+'2013 ERU'!AJ9+'2014 ERU'!AJ9+'2015 ERU'!AJ9</f>
        <v>0</v>
      </c>
      <c r="AK9" s="58">
        <f>'2009 ERU'!AK9+'2010 ERU'!AK9+'2011 ERU'!AK9+'2012 ERU'!AK9+'2013 ERU'!AK9+'2014 ERU'!AK9+'2015 ERU'!AK9</f>
        <v>0</v>
      </c>
      <c r="AL9" s="58">
        <f>'2009 ERU'!AL9+'2010 ERU'!AL9+'2011 ERU'!AL9+'2012 ERU'!AL9+'2013 ERU'!AL9+'2014 ERU'!AL9+'2015 ERU'!AL9</f>
        <v>504000</v>
      </c>
      <c r="AM9" s="58">
        <f>'2009 ERU'!AM9+'2010 ERU'!AM9+'2011 ERU'!AM9+'2012 ERU'!AM9+'2013 ERU'!AM9+'2014 ERU'!AM9+'2015 ERU'!AM9</f>
        <v>0</v>
      </c>
      <c r="AN9" s="61">
        <f>'2009 ERU'!AN9+'2010 ERU'!AN9+'2011 ERU'!AN9+'2012 ERU'!AN9+'2013 ERU'!AN9+'2014 ERU'!AN9+'2015 ERU'!AN9</f>
        <v>1232873</v>
      </c>
    </row>
    <row r="10" spans="1:40" ht="14.25" x14ac:dyDescent="0.15">
      <c r="A10" s="62" t="s">
        <v>17</v>
      </c>
      <c r="B10" s="57">
        <f t="shared" si="1"/>
        <v>53011253</v>
      </c>
      <c r="C10" s="58">
        <f>'2009 ERU'!C10+'2010 ERU'!C10+'2011 ERU'!C10+'2012 ERU'!C10+'2013 ERU'!C10+'2014 ERU'!C10+'2015 ERU'!C10</f>
        <v>28668303</v>
      </c>
      <c r="D10" s="58">
        <f>'2009 ERU'!D10+'2010 ERU'!D10+'2011 ERU'!D10+'2012 ERU'!D10+'2013 ERU'!D10+'2014 ERU'!D10+'2015 ERU'!D10</f>
        <v>520769</v>
      </c>
      <c r="E10" s="58">
        <f>'2009 ERU'!E10+'2010 ERU'!E10+'2011 ERU'!E10+'2012 ERU'!E10+'2013 ERU'!E10+'2014 ERU'!E10+'2015 ERU'!E10</f>
        <v>2837296</v>
      </c>
      <c r="F10" s="58">
        <f>'2009 ERU'!F10+'2010 ERU'!F10+'2011 ERU'!F10+'2012 ERU'!F10+'2013 ERU'!F10+'2014 ERU'!F10+'2015 ERU'!F10</f>
        <v>100590</v>
      </c>
      <c r="G10" s="58">
        <f>'2009 ERU'!G10+'2010 ERU'!G10+'2011 ERU'!G10+'2012 ERU'!G10+'2013 ERU'!G10+'2014 ERU'!G10+'2015 ERU'!G10</f>
        <v>50674</v>
      </c>
      <c r="H10" s="58">
        <f>'2009 ERU'!H10+'2010 ERU'!H10+'2011 ERU'!H10+'2012 ERU'!H10+'2013 ERU'!H10+'2014 ERU'!H10+'2015 ERU'!H10</f>
        <v>948921</v>
      </c>
      <c r="I10" s="70"/>
      <c r="J10" s="58">
        <f>'2009 ERU'!J10+'2010 ERU'!J10+'2011 ERU'!J10+'2012 ERU'!J10+'2013 ERU'!J10+'2014 ERU'!J10+'2015 ERU'!J10</f>
        <v>100000</v>
      </c>
      <c r="K10" s="58">
        <f>'2009 ERU'!K10+'2010 ERU'!K10+'2011 ERU'!K10+'2012 ERU'!K10+'2013 ERU'!K10+'2014 ERU'!K10+'2015 ERU'!K10</f>
        <v>335770</v>
      </c>
      <c r="L10" s="58">
        <f>'2009 ERU'!L10+'2010 ERU'!L10+'2011 ERU'!L10+'2012 ERU'!L10+'2013 ERU'!L10+'2014 ERU'!L10+'2015 ERU'!L10</f>
        <v>63983</v>
      </c>
      <c r="M10" s="58">
        <f>'2009 ERU'!M10+'2010 ERU'!M10+'2011 ERU'!M10+'2012 ERU'!M10+'2013 ERU'!M10+'2014 ERU'!M10+'2015 ERU'!M10</f>
        <v>0</v>
      </c>
      <c r="N10" s="58">
        <f>'2009 ERU'!N10+'2010 ERU'!N10+'2011 ERU'!N10+'2012 ERU'!N10+'2013 ERU'!N10+'2014 ERU'!N10+'2015 ERU'!N10</f>
        <v>2577036</v>
      </c>
      <c r="O10" s="58">
        <f>'2009 ERU'!O10+'2010 ERU'!O10+'2011 ERU'!O10+'2012 ERU'!O10+'2013 ERU'!O10+'2014 ERU'!O10+'2015 ERU'!O10</f>
        <v>0</v>
      </c>
      <c r="P10" s="58">
        <f>'2009 ERU'!P10+'2010 ERU'!P10+'2011 ERU'!P10+'2012 ERU'!P10+'2013 ERU'!P10+'2014 ERU'!P10+'2015 ERU'!P10</f>
        <v>139200</v>
      </c>
      <c r="Q10" s="58">
        <f>'2009 ERU'!Q10+'2010 ERU'!Q10+'2011 ERU'!Q10+'2012 ERU'!Q10+'2013 ERU'!Q10+'2014 ERU'!Q10+'2015 ERU'!Q10</f>
        <v>0</v>
      </c>
      <c r="R10" s="58">
        <f>'2009 ERU'!R10+'2010 ERU'!R10+'2011 ERU'!R10+'2012 ERU'!R10+'2013 ERU'!R10+'2014 ERU'!R10+'2015 ERU'!R10</f>
        <v>13083398</v>
      </c>
      <c r="S10" s="58">
        <f>'2009 ERU'!S10+'2010 ERU'!S10+'2011 ERU'!S10+'2012 ERU'!S10+'2013 ERU'!S10+'2014 ERU'!S10+'2015 ERU'!S10</f>
        <v>18670</v>
      </c>
      <c r="T10" s="58">
        <f>'2009 ERU'!T10+'2010 ERU'!T10+'2011 ERU'!T10+'2012 ERU'!T10+'2013 ERU'!T10+'2014 ERU'!T10+'2015 ERU'!T10</f>
        <v>131284</v>
      </c>
      <c r="U10" s="58">
        <f>'2009 ERU'!U10+'2010 ERU'!U10+'2011 ERU'!U10+'2012 ERU'!U10+'2013 ERU'!U10+'2014 ERU'!U10+'2015 ERU'!U10</f>
        <v>0</v>
      </c>
      <c r="V10" s="58">
        <f>'2009 ERU'!V10+'2010 ERU'!V10+'2011 ERU'!V10+'2012 ERU'!V10+'2013 ERU'!V10+'2014 ERU'!V10+'2015 ERU'!V10</f>
        <v>588580</v>
      </c>
      <c r="W10" s="58">
        <f>'2009 ERU'!W10+'2010 ERU'!W10+'2011 ERU'!W10+'2012 ERU'!W10+'2013 ERU'!W10+'2014 ERU'!W10+'2015 ERU'!W10</f>
        <v>0</v>
      </c>
      <c r="X10" s="58">
        <f>'2009 ERU'!X10+'2010 ERU'!X10+'2011 ERU'!X10+'2012 ERU'!X10+'2013 ERU'!X10+'2014 ERU'!X10+'2015 ERU'!X10</f>
        <v>0</v>
      </c>
      <c r="Y10" s="58">
        <f>'2009 ERU'!Y10+'2010 ERU'!Y10+'2011 ERU'!Y10+'2012 ERU'!Y10+'2013 ERU'!Y10+'2014 ERU'!Y10+'2015 ERU'!Y10</f>
        <v>1063470</v>
      </c>
      <c r="Z10" s="58">
        <f>'2009 ERU'!Z10+'2010 ERU'!Z10+'2011 ERU'!Z10+'2012 ERU'!Z10+'2013 ERU'!Z10+'2014 ERU'!Z10+'2015 ERU'!Z10</f>
        <v>0</v>
      </c>
      <c r="AA10" s="58">
        <f>'2009 ERU'!AA10+'2010 ERU'!AA10+'2011 ERU'!AA10+'2012 ERU'!AA10+'2013 ERU'!AA10+'2014 ERU'!AA10+'2015 ERU'!AA10</f>
        <v>111355</v>
      </c>
      <c r="AB10" s="58">
        <f>'2009 ERU'!AB10+'2010 ERU'!AB10+'2011 ERU'!AB10+'2012 ERU'!AB10+'2013 ERU'!AB10+'2014 ERU'!AB10+'2015 ERU'!AB10</f>
        <v>256599</v>
      </c>
      <c r="AC10" s="58">
        <f>'2009 ERU'!AC10+'2010 ERU'!AC10+'2011 ERU'!AC10+'2012 ERU'!AC10+'2013 ERU'!AC10+'2014 ERU'!AC10+'2015 ERU'!AC10</f>
        <v>0</v>
      </c>
      <c r="AD10" s="58">
        <f>'2009 ERU'!AD10+'2010 ERU'!AD10+'2011 ERU'!AD10+'2012 ERU'!AD10+'2013 ERU'!AD10+'2014 ERU'!AD10+'2015 ERU'!AD10</f>
        <v>0</v>
      </c>
      <c r="AE10" s="58">
        <f>'2009 ERU'!AE10+'2010 ERU'!AE10+'2011 ERU'!AE10+'2012 ERU'!AE10+'2013 ERU'!AE10+'2014 ERU'!AE10+'2015 ERU'!AE10</f>
        <v>0</v>
      </c>
      <c r="AF10" s="58">
        <f>'2009 ERU'!AF10+'2010 ERU'!AF10+'2011 ERU'!AF10+'2012 ERU'!AF10+'2013 ERU'!AF10+'2014 ERU'!AF10+'2015 ERU'!AF10</f>
        <v>0</v>
      </c>
      <c r="AG10" s="58">
        <f>'2009 ERU'!AG10+'2010 ERU'!AG10+'2011 ERU'!AG10+'2012 ERU'!AG10+'2013 ERU'!AG10+'2014 ERU'!AG10+'2015 ERU'!AG10</f>
        <v>0</v>
      </c>
      <c r="AH10" s="58">
        <f>'2009 ERU'!AH10+'2010 ERU'!AH10+'2011 ERU'!AH10+'2012 ERU'!AH10+'2013 ERU'!AH10+'2014 ERU'!AH10+'2015 ERU'!AH10</f>
        <v>0</v>
      </c>
      <c r="AI10" s="58">
        <f>'2009 ERU'!AI10+'2010 ERU'!AI10+'2011 ERU'!AI10+'2012 ERU'!AI10+'2013 ERU'!AI10+'2014 ERU'!AI10+'2015 ERU'!AI10</f>
        <v>113537</v>
      </c>
      <c r="AJ10" s="58">
        <f>'2009 ERU'!AJ10+'2010 ERU'!AJ10+'2011 ERU'!AJ10+'2012 ERU'!AJ10+'2013 ERU'!AJ10+'2014 ERU'!AJ10+'2015 ERU'!AJ10</f>
        <v>0</v>
      </c>
      <c r="AK10" s="58">
        <f>'2009 ERU'!AK10+'2010 ERU'!AK10+'2011 ERU'!AK10+'2012 ERU'!AK10+'2013 ERU'!AK10+'2014 ERU'!AK10+'2015 ERU'!AK10</f>
        <v>0</v>
      </c>
      <c r="AL10" s="58">
        <f>'2009 ERU'!AL10+'2010 ERU'!AL10+'2011 ERU'!AL10+'2012 ERU'!AL10+'2013 ERU'!AL10+'2014 ERU'!AL10+'2015 ERU'!AL10</f>
        <v>0</v>
      </c>
      <c r="AM10" s="58">
        <f>'2009 ERU'!AM10+'2010 ERU'!AM10+'2011 ERU'!AM10+'2012 ERU'!AM10+'2013 ERU'!AM10+'2014 ERU'!AM10+'2015 ERU'!AM10</f>
        <v>103191</v>
      </c>
      <c r="AN10" s="61">
        <f>'2009 ERU'!AN10+'2010 ERU'!AN10+'2011 ERU'!AN10+'2012 ERU'!AN10+'2013 ERU'!AN10+'2014 ERU'!AN10+'2015 ERU'!AN10</f>
        <v>1198627</v>
      </c>
    </row>
    <row r="11" spans="1:40" ht="14.25" x14ac:dyDescent="0.15">
      <c r="A11" s="62" t="s">
        <v>6</v>
      </c>
      <c r="B11" s="57">
        <f t="shared" si="1"/>
        <v>218878</v>
      </c>
      <c r="C11" s="58">
        <f>'2009 ERU'!C11+'2010 ERU'!C11+'2011 ERU'!C11+'2012 ERU'!C11+'2013 ERU'!C11+'2014 ERU'!C11+'2015 ERU'!C11</f>
        <v>218878</v>
      </c>
      <c r="D11" s="58">
        <f>'2009 ERU'!D11+'2010 ERU'!D11+'2011 ERU'!D11+'2012 ERU'!D11+'2013 ERU'!D11+'2014 ERU'!D11+'2015 ERU'!D11</f>
        <v>0</v>
      </c>
      <c r="E11" s="58">
        <f>'2009 ERU'!E11+'2010 ERU'!E11+'2011 ERU'!E11+'2012 ERU'!E11+'2013 ERU'!E11+'2014 ERU'!E11+'2015 ERU'!E11</f>
        <v>0</v>
      </c>
      <c r="F11" s="58">
        <f>'2009 ERU'!F11+'2010 ERU'!F11+'2011 ERU'!F11+'2012 ERU'!F11+'2013 ERU'!F11+'2014 ERU'!F11+'2015 ERU'!F11</f>
        <v>0</v>
      </c>
      <c r="G11" s="58">
        <f>'2009 ERU'!G11+'2010 ERU'!G11+'2011 ERU'!G11+'2012 ERU'!G11+'2013 ERU'!G11+'2014 ERU'!G11+'2015 ERU'!G11</f>
        <v>0</v>
      </c>
      <c r="H11" s="58">
        <f>'2009 ERU'!H11+'2010 ERU'!H11+'2011 ERU'!H11+'2012 ERU'!H11+'2013 ERU'!H11+'2014 ERU'!H11+'2015 ERU'!H11</f>
        <v>0</v>
      </c>
      <c r="I11" s="58">
        <f>'2009 ERU'!I11+'2010 ERU'!I11+'2011 ERU'!I11+'2012 ERU'!I11+'2013 ERU'!I11+'2014 ERU'!I11+'2015 ERU'!I11</f>
        <v>0</v>
      </c>
      <c r="J11" s="70"/>
      <c r="K11" s="58">
        <f>'2009 ERU'!K11+'2010 ERU'!K11+'2011 ERU'!K11+'2012 ERU'!K11+'2013 ERU'!K11+'2014 ERU'!K11+'2015 ERU'!K11</f>
        <v>0</v>
      </c>
      <c r="L11" s="58">
        <f>'2009 ERU'!L11+'2010 ERU'!L11+'2011 ERU'!L11+'2012 ERU'!L11+'2013 ERU'!L11+'2014 ERU'!L11+'2015 ERU'!L11</f>
        <v>0</v>
      </c>
      <c r="M11" s="58">
        <f>'2009 ERU'!M11+'2010 ERU'!M11+'2011 ERU'!M11+'2012 ERU'!M11+'2013 ERU'!M11+'2014 ERU'!M11+'2015 ERU'!M11</f>
        <v>0</v>
      </c>
      <c r="N11" s="58">
        <f>'2009 ERU'!N11+'2010 ERU'!N11+'2011 ERU'!N11+'2012 ERU'!N11+'2013 ERU'!N11+'2014 ERU'!N11+'2015 ERU'!N11</f>
        <v>0</v>
      </c>
      <c r="O11" s="58">
        <f>'2009 ERU'!O11+'2010 ERU'!O11+'2011 ERU'!O11+'2012 ERU'!O11+'2013 ERU'!O11+'2014 ERU'!O11+'2015 ERU'!O11</f>
        <v>0</v>
      </c>
      <c r="P11" s="58">
        <f>'2009 ERU'!P11+'2010 ERU'!P11+'2011 ERU'!P11+'2012 ERU'!P11+'2013 ERU'!P11+'2014 ERU'!P11+'2015 ERU'!P11</f>
        <v>0</v>
      </c>
      <c r="Q11" s="58">
        <f>'2009 ERU'!Q11+'2010 ERU'!Q11+'2011 ERU'!Q11+'2012 ERU'!Q11+'2013 ERU'!Q11+'2014 ERU'!Q11+'2015 ERU'!Q11</f>
        <v>0</v>
      </c>
      <c r="R11" s="58">
        <f>'2009 ERU'!R11+'2010 ERU'!R11+'2011 ERU'!R11+'2012 ERU'!R11+'2013 ERU'!R11+'2014 ERU'!R11+'2015 ERU'!R11</f>
        <v>0</v>
      </c>
      <c r="S11" s="58">
        <f>'2009 ERU'!S11+'2010 ERU'!S11+'2011 ERU'!S11+'2012 ERU'!S11+'2013 ERU'!S11+'2014 ERU'!S11+'2015 ERU'!S11</f>
        <v>0</v>
      </c>
      <c r="T11" s="58">
        <f>'2009 ERU'!T11+'2010 ERU'!T11+'2011 ERU'!T11+'2012 ERU'!T11+'2013 ERU'!T11+'2014 ERU'!T11+'2015 ERU'!T11</f>
        <v>0</v>
      </c>
      <c r="U11" s="58">
        <f>'2009 ERU'!U11+'2010 ERU'!U11+'2011 ERU'!U11+'2012 ERU'!U11+'2013 ERU'!U11+'2014 ERU'!U11+'2015 ERU'!U11</f>
        <v>0</v>
      </c>
      <c r="V11" s="58">
        <f>'2009 ERU'!V11+'2010 ERU'!V11+'2011 ERU'!V11+'2012 ERU'!V11+'2013 ERU'!V11+'2014 ERU'!V11+'2015 ERU'!V11</f>
        <v>0</v>
      </c>
      <c r="W11" s="58">
        <f>'2009 ERU'!W11+'2010 ERU'!W11+'2011 ERU'!W11+'2012 ERU'!W11+'2013 ERU'!W11+'2014 ERU'!W11+'2015 ERU'!W11</f>
        <v>0</v>
      </c>
      <c r="X11" s="58">
        <f>'2009 ERU'!X11+'2010 ERU'!X11+'2011 ERU'!X11+'2012 ERU'!X11+'2013 ERU'!X11+'2014 ERU'!X11+'2015 ERU'!X11</f>
        <v>0</v>
      </c>
      <c r="Y11" s="58">
        <f>'2009 ERU'!Y11+'2010 ERU'!Y11+'2011 ERU'!Y11+'2012 ERU'!Y11+'2013 ERU'!Y11+'2014 ERU'!Y11+'2015 ERU'!Y11</f>
        <v>0</v>
      </c>
      <c r="Z11" s="58">
        <f>'2009 ERU'!Z11+'2010 ERU'!Z11+'2011 ERU'!Z11+'2012 ERU'!Z11+'2013 ERU'!Z11+'2014 ERU'!Z11+'2015 ERU'!Z11</f>
        <v>0</v>
      </c>
      <c r="AA11" s="58">
        <f>'2009 ERU'!AA11+'2010 ERU'!AA11+'2011 ERU'!AA11+'2012 ERU'!AA11+'2013 ERU'!AA11+'2014 ERU'!AA11+'2015 ERU'!AA11</f>
        <v>0</v>
      </c>
      <c r="AB11" s="58">
        <f>'2009 ERU'!AB11+'2010 ERU'!AB11+'2011 ERU'!AB11+'2012 ERU'!AB11+'2013 ERU'!AB11+'2014 ERU'!AB11+'2015 ERU'!AB11</f>
        <v>0</v>
      </c>
      <c r="AC11" s="58">
        <f>'2009 ERU'!AC11+'2010 ERU'!AC11+'2011 ERU'!AC11+'2012 ERU'!AC11+'2013 ERU'!AC11+'2014 ERU'!AC11+'2015 ERU'!AC11</f>
        <v>0</v>
      </c>
      <c r="AD11" s="58">
        <f>'2009 ERU'!AD11+'2010 ERU'!AD11+'2011 ERU'!AD11+'2012 ERU'!AD11+'2013 ERU'!AD11+'2014 ERU'!AD11+'2015 ERU'!AD11</f>
        <v>0</v>
      </c>
      <c r="AE11" s="58">
        <f>'2009 ERU'!AE11+'2010 ERU'!AE11+'2011 ERU'!AE11+'2012 ERU'!AE11+'2013 ERU'!AE11+'2014 ERU'!AE11+'2015 ERU'!AE11</f>
        <v>0</v>
      </c>
      <c r="AF11" s="58">
        <f>'2009 ERU'!AF11+'2010 ERU'!AF11+'2011 ERU'!AF11+'2012 ERU'!AF11+'2013 ERU'!AF11+'2014 ERU'!AF11+'2015 ERU'!AF11</f>
        <v>0</v>
      </c>
      <c r="AG11" s="58">
        <f>'2009 ERU'!AG11+'2010 ERU'!AG11+'2011 ERU'!AG11+'2012 ERU'!AG11+'2013 ERU'!AG11+'2014 ERU'!AG11+'2015 ERU'!AG11</f>
        <v>0</v>
      </c>
      <c r="AH11" s="58">
        <f>'2009 ERU'!AH11+'2010 ERU'!AH11+'2011 ERU'!AH11+'2012 ERU'!AH11+'2013 ERU'!AH11+'2014 ERU'!AH11+'2015 ERU'!AH11</f>
        <v>0</v>
      </c>
      <c r="AI11" s="58">
        <f>'2009 ERU'!AI11+'2010 ERU'!AI11+'2011 ERU'!AI11+'2012 ERU'!AI11+'2013 ERU'!AI11+'2014 ERU'!AI11+'2015 ERU'!AI11</f>
        <v>0</v>
      </c>
      <c r="AJ11" s="58">
        <f>'2009 ERU'!AJ11+'2010 ERU'!AJ11+'2011 ERU'!AJ11+'2012 ERU'!AJ11+'2013 ERU'!AJ11+'2014 ERU'!AJ11+'2015 ERU'!AJ11</f>
        <v>0</v>
      </c>
      <c r="AK11" s="58">
        <f>'2009 ERU'!AK11+'2010 ERU'!AK11+'2011 ERU'!AK11+'2012 ERU'!AK11+'2013 ERU'!AK11+'2014 ERU'!AK11+'2015 ERU'!AK11</f>
        <v>0</v>
      </c>
      <c r="AL11" s="58">
        <f>'2009 ERU'!AL11+'2010 ERU'!AL11+'2011 ERU'!AL11+'2012 ERU'!AL11+'2013 ERU'!AL11+'2014 ERU'!AL11+'2015 ERU'!AL11</f>
        <v>0</v>
      </c>
      <c r="AM11" s="58">
        <f>'2009 ERU'!AM11+'2010 ERU'!AM11+'2011 ERU'!AM11+'2012 ERU'!AM11+'2013 ERU'!AM11+'2014 ERU'!AM11+'2015 ERU'!AM11</f>
        <v>0</v>
      </c>
      <c r="AN11" s="61">
        <f>'2009 ERU'!AN11+'2010 ERU'!AN11+'2011 ERU'!AN11+'2012 ERU'!AN11+'2013 ERU'!AN11+'2014 ERU'!AN11+'2015 ERU'!AN11</f>
        <v>0</v>
      </c>
    </row>
    <row r="12" spans="1:40" ht="14.25" x14ac:dyDescent="0.15">
      <c r="A12" s="62" t="s">
        <v>8</v>
      </c>
      <c r="B12" s="57">
        <f t="shared" si="1"/>
        <v>5700885</v>
      </c>
      <c r="C12" s="58">
        <f>'2009 ERU'!C12+'2010 ERU'!C12+'2011 ERU'!C12+'2012 ERU'!C12+'2013 ERU'!C12+'2014 ERU'!C12+'2015 ERU'!C12</f>
        <v>570443</v>
      </c>
      <c r="D12" s="58">
        <f>'2009 ERU'!D12+'2010 ERU'!D12+'2011 ERU'!D12+'2012 ERU'!D12+'2013 ERU'!D12+'2014 ERU'!D12+'2015 ERU'!D12</f>
        <v>0</v>
      </c>
      <c r="E12" s="58">
        <f>'2009 ERU'!E12+'2010 ERU'!E12+'2011 ERU'!E12+'2012 ERU'!E12+'2013 ERU'!E12+'2014 ERU'!E12+'2015 ERU'!E12</f>
        <v>0</v>
      </c>
      <c r="F12" s="58">
        <f>'2009 ERU'!F12+'2010 ERU'!F12+'2011 ERU'!F12+'2012 ERU'!F12+'2013 ERU'!F12+'2014 ERU'!F12+'2015 ERU'!F12</f>
        <v>0</v>
      </c>
      <c r="G12" s="58">
        <f>'2009 ERU'!G12+'2010 ERU'!G12+'2011 ERU'!G12+'2012 ERU'!G12+'2013 ERU'!G12+'2014 ERU'!G12+'2015 ERU'!G12</f>
        <v>0</v>
      </c>
      <c r="H12" s="58">
        <f>'2009 ERU'!H12+'2010 ERU'!H12+'2011 ERU'!H12+'2012 ERU'!H12+'2013 ERU'!H12+'2014 ERU'!H12+'2015 ERU'!H12</f>
        <v>0</v>
      </c>
      <c r="I12" s="58">
        <f>'2009 ERU'!I12+'2010 ERU'!I12+'2011 ERU'!I12+'2012 ERU'!I12+'2013 ERU'!I12+'2014 ERU'!I12+'2015 ERU'!I12</f>
        <v>0</v>
      </c>
      <c r="J12" s="58">
        <f>'2009 ERU'!J12+'2010 ERU'!J12+'2011 ERU'!J12+'2012 ERU'!J12+'2013 ERU'!J12+'2014 ERU'!J12+'2015 ERU'!J12</f>
        <v>0</v>
      </c>
      <c r="K12" s="70"/>
      <c r="L12" s="58">
        <f>'2009 ERU'!L12+'2010 ERU'!L12+'2011 ERU'!L12+'2012 ERU'!L12+'2013 ERU'!L12+'2014 ERU'!L12+'2015 ERU'!L12</f>
        <v>0</v>
      </c>
      <c r="M12" s="58">
        <f>'2009 ERU'!M12+'2010 ERU'!M12+'2011 ERU'!M12+'2012 ERU'!M12+'2013 ERU'!M12+'2014 ERU'!M12+'2015 ERU'!M12</f>
        <v>0</v>
      </c>
      <c r="N12" s="58">
        <f>'2009 ERU'!N12+'2010 ERU'!N12+'2011 ERU'!N12+'2012 ERU'!N12+'2013 ERU'!N12+'2014 ERU'!N12+'2015 ERU'!N12</f>
        <v>0</v>
      </c>
      <c r="O12" s="58">
        <f>'2009 ERU'!O12+'2010 ERU'!O12+'2011 ERU'!O12+'2012 ERU'!O12+'2013 ERU'!O12+'2014 ERU'!O12+'2015 ERU'!O12</f>
        <v>0</v>
      </c>
      <c r="P12" s="58">
        <f>'2009 ERU'!P12+'2010 ERU'!P12+'2011 ERU'!P12+'2012 ERU'!P12+'2013 ERU'!P12+'2014 ERU'!P12+'2015 ERU'!P12</f>
        <v>4695442</v>
      </c>
      <c r="Q12" s="58">
        <f>'2009 ERU'!Q12+'2010 ERU'!Q12+'2011 ERU'!Q12+'2012 ERU'!Q12+'2013 ERU'!Q12+'2014 ERU'!Q12+'2015 ERU'!Q12</f>
        <v>0</v>
      </c>
      <c r="R12" s="58">
        <f>'2009 ERU'!R12+'2010 ERU'!R12+'2011 ERU'!R12+'2012 ERU'!R12+'2013 ERU'!R12+'2014 ERU'!R12+'2015 ERU'!R12</f>
        <v>435000</v>
      </c>
      <c r="S12" s="58">
        <f>'2009 ERU'!S12+'2010 ERU'!S12+'2011 ERU'!S12+'2012 ERU'!S12+'2013 ERU'!S12+'2014 ERU'!S12+'2015 ERU'!S12</f>
        <v>0</v>
      </c>
      <c r="T12" s="58">
        <f>'2009 ERU'!T12+'2010 ERU'!T12+'2011 ERU'!T12+'2012 ERU'!T12+'2013 ERU'!T12+'2014 ERU'!T12+'2015 ERU'!T12</f>
        <v>0</v>
      </c>
      <c r="U12" s="58">
        <f>'2009 ERU'!U12+'2010 ERU'!U12+'2011 ERU'!U12+'2012 ERU'!U12+'2013 ERU'!U12+'2014 ERU'!U12+'2015 ERU'!U12</f>
        <v>0</v>
      </c>
      <c r="V12" s="58">
        <f>'2009 ERU'!V12+'2010 ERU'!V12+'2011 ERU'!V12+'2012 ERU'!V12+'2013 ERU'!V12+'2014 ERU'!V12+'2015 ERU'!V12</f>
        <v>0</v>
      </c>
      <c r="W12" s="58">
        <f>'2009 ERU'!W12+'2010 ERU'!W12+'2011 ERU'!W12+'2012 ERU'!W12+'2013 ERU'!W12+'2014 ERU'!W12+'2015 ERU'!W12</f>
        <v>0</v>
      </c>
      <c r="X12" s="58">
        <f>'2009 ERU'!X12+'2010 ERU'!X12+'2011 ERU'!X12+'2012 ERU'!X12+'2013 ERU'!X12+'2014 ERU'!X12+'2015 ERU'!X12</f>
        <v>0</v>
      </c>
      <c r="Y12" s="58">
        <f>'2009 ERU'!Y12+'2010 ERU'!Y12+'2011 ERU'!Y12+'2012 ERU'!Y12+'2013 ERU'!Y12+'2014 ERU'!Y12+'2015 ERU'!Y12</f>
        <v>0</v>
      </c>
      <c r="Z12" s="58">
        <f>'2009 ERU'!Z12+'2010 ERU'!Z12+'2011 ERU'!Z12+'2012 ERU'!Z12+'2013 ERU'!Z12+'2014 ERU'!Z12+'2015 ERU'!Z12</f>
        <v>0</v>
      </c>
      <c r="AA12" s="58">
        <f>'2009 ERU'!AA12+'2010 ERU'!AA12+'2011 ERU'!AA12+'2012 ERU'!AA12+'2013 ERU'!AA12+'2014 ERU'!AA12+'2015 ERU'!AA12</f>
        <v>0</v>
      </c>
      <c r="AB12" s="58">
        <f>'2009 ERU'!AB12+'2010 ERU'!AB12+'2011 ERU'!AB12+'2012 ERU'!AB12+'2013 ERU'!AB12+'2014 ERU'!AB12+'2015 ERU'!AB12</f>
        <v>0</v>
      </c>
      <c r="AC12" s="58">
        <f>'2009 ERU'!AC12+'2010 ERU'!AC12+'2011 ERU'!AC12+'2012 ERU'!AC12+'2013 ERU'!AC12+'2014 ERU'!AC12+'2015 ERU'!AC12</f>
        <v>0</v>
      </c>
      <c r="AD12" s="58">
        <f>'2009 ERU'!AD12+'2010 ERU'!AD12+'2011 ERU'!AD12+'2012 ERU'!AD12+'2013 ERU'!AD12+'2014 ERU'!AD12+'2015 ERU'!AD12</f>
        <v>0</v>
      </c>
      <c r="AE12" s="58">
        <f>'2009 ERU'!AE12+'2010 ERU'!AE12+'2011 ERU'!AE12+'2012 ERU'!AE12+'2013 ERU'!AE12+'2014 ERU'!AE12+'2015 ERU'!AE12</f>
        <v>0</v>
      </c>
      <c r="AF12" s="58">
        <f>'2009 ERU'!AF12+'2010 ERU'!AF12+'2011 ERU'!AF12+'2012 ERU'!AF12+'2013 ERU'!AF12+'2014 ERU'!AF12+'2015 ERU'!AF12</f>
        <v>0</v>
      </c>
      <c r="AG12" s="58">
        <f>'2009 ERU'!AG12+'2010 ERU'!AG12+'2011 ERU'!AG12+'2012 ERU'!AG12+'2013 ERU'!AG12+'2014 ERU'!AG12+'2015 ERU'!AG12</f>
        <v>0</v>
      </c>
      <c r="AH12" s="58">
        <f>'2009 ERU'!AH12+'2010 ERU'!AH12+'2011 ERU'!AH12+'2012 ERU'!AH12+'2013 ERU'!AH12+'2014 ERU'!AH12+'2015 ERU'!AH12</f>
        <v>0</v>
      </c>
      <c r="AI12" s="58">
        <f>'2009 ERU'!AI12+'2010 ERU'!AI12+'2011 ERU'!AI12+'2012 ERU'!AI12+'2013 ERU'!AI12+'2014 ERU'!AI12+'2015 ERU'!AI12</f>
        <v>0</v>
      </c>
      <c r="AJ12" s="58">
        <f>'2009 ERU'!AJ12+'2010 ERU'!AJ12+'2011 ERU'!AJ12+'2012 ERU'!AJ12+'2013 ERU'!AJ12+'2014 ERU'!AJ12+'2015 ERU'!AJ12</f>
        <v>0</v>
      </c>
      <c r="AK12" s="58">
        <f>'2009 ERU'!AK12+'2010 ERU'!AK12+'2011 ERU'!AK12+'2012 ERU'!AK12+'2013 ERU'!AK12+'2014 ERU'!AK12+'2015 ERU'!AK12</f>
        <v>0</v>
      </c>
      <c r="AL12" s="58">
        <f>'2009 ERU'!AL12+'2010 ERU'!AL12+'2011 ERU'!AL12+'2012 ERU'!AL12+'2013 ERU'!AL12+'2014 ERU'!AL12+'2015 ERU'!AL12</f>
        <v>0</v>
      </c>
      <c r="AM12" s="58">
        <f>'2009 ERU'!AM12+'2010 ERU'!AM12+'2011 ERU'!AM12+'2012 ERU'!AM12+'2013 ERU'!AM12+'2014 ERU'!AM12+'2015 ERU'!AM12</f>
        <v>0</v>
      </c>
      <c r="AN12" s="61">
        <f>'2009 ERU'!AN12+'2010 ERU'!AN12+'2011 ERU'!AN12+'2012 ERU'!AN12+'2013 ERU'!AN12+'2014 ERU'!AN12+'2015 ERU'!AN12</f>
        <v>0</v>
      </c>
    </row>
    <row r="13" spans="1:40" ht="14.25" x14ac:dyDescent="0.15">
      <c r="A13" s="62" t="s">
        <v>12</v>
      </c>
      <c r="B13" s="57">
        <f t="shared" si="1"/>
        <v>11242168</v>
      </c>
      <c r="C13" s="58">
        <f>'2009 ERU'!C13+'2010 ERU'!C13+'2011 ERU'!C13+'2012 ERU'!C13+'2013 ERU'!C13+'2014 ERU'!C13+'2015 ERU'!C13</f>
        <v>7908873</v>
      </c>
      <c r="D13" s="58">
        <f>'2009 ERU'!D13+'2010 ERU'!D13+'2011 ERU'!D13+'2012 ERU'!D13+'2013 ERU'!D13+'2014 ERU'!D13+'2015 ERU'!D13</f>
        <v>0</v>
      </c>
      <c r="E13" s="58">
        <f>'2009 ERU'!E13+'2010 ERU'!E13+'2011 ERU'!E13+'2012 ERU'!E13+'2013 ERU'!E13+'2014 ERU'!E13+'2015 ERU'!E13</f>
        <v>26737</v>
      </c>
      <c r="F13" s="58">
        <f>'2009 ERU'!F13+'2010 ERU'!F13+'2011 ERU'!F13+'2012 ERU'!F13+'2013 ERU'!F13+'2014 ERU'!F13+'2015 ERU'!F13</f>
        <v>50000</v>
      </c>
      <c r="G13" s="58">
        <f>'2009 ERU'!G13+'2010 ERU'!G13+'2011 ERU'!G13+'2012 ERU'!G13+'2013 ERU'!G13+'2014 ERU'!G13+'2015 ERU'!G13</f>
        <v>0</v>
      </c>
      <c r="H13" s="58">
        <f>'2009 ERU'!H13+'2010 ERU'!H13+'2011 ERU'!H13+'2012 ERU'!H13+'2013 ERU'!H13+'2014 ERU'!H13+'2015 ERU'!H13</f>
        <v>1713263</v>
      </c>
      <c r="I13" s="58">
        <f>'2009 ERU'!I13+'2010 ERU'!I13+'2011 ERU'!I13+'2012 ERU'!I13+'2013 ERU'!I13+'2014 ERU'!I13+'2015 ERU'!I13</f>
        <v>52756</v>
      </c>
      <c r="J13" s="58">
        <f>'2009 ERU'!J13+'2010 ERU'!J13+'2011 ERU'!J13+'2012 ERU'!J13+'2013 ERU'!J13+'2014 ERU'!J13+'2015 ERU'!J13</f>
        <v>9265</v>
      </c>
      <c r="K13" s="58">
        <f>'2009 ERU'!K13+'2010 ERU'!K13+'2011 ERU'!K13+'2012 ERU'!K13+'2013 ERU'!K13+'2014 ERU'!K13+'2015 ERU'!K13</f>
        <v>0</v>
      </c>
      <c r="L13" s="70"/>
      <c r="M13" s="58">
        <f>'2009 ERU'!M13+'2010 ERU'!M13+'2011 ERU'!M13+'2012 ERU'!M13+'2013 ERU'!M13+'2014 ERU'!M13+'2015 ERU'!M13</f>
        <v>0</v>
      </c>
      <c r="N13" s="58">
        <f>'2009 ERU'!N13+'2010 ERU'!N13+'2011 ERU'!N13+'2012 ERU'!N13+'2013 ERU'!N13+'2014 ERU'!N13+'2015 ERU'!N13</f>
        <v>0</v>
      </c>
      <c r="O13" s="58">
        <f>'2009 ERU'!O13+'2010 ERU'!O13+'2011 ERU'!O13+'2012 ERU'!O13+'2013 ERU'!O13+'2014 ERU'!O13+'2015 ERU'!O13</f>
        <v>10000</v>
      </c>
      <c r="P13" s="58">
        <f>'2009 ERU'!P13+'2010 ERU'!P13+'2011 ERU'!P13+'2012 ERU'!P13+'2013 ERU'!P13+'2014 ERU'!P13+'2015 ERU'!P13</f>
        <v>313225</v>
      </c>
      <c r="Q13" s="58">
        <f>'2009 ERU'!Q13+'2010 ERU'!Q13+'2011 ERU'!Q13+'2012 ERU'!Q13+'2013 ERU'!Q13+'2014 ERU'!Q13+'2015 ERU'!Q13</f>
        <v>0</v>
      </c>
      <c r="R13" s="58">
        <f>'2009 ERU'!R13+'2010 ERU'!R13+'2011 ERU'!R13+'2012 ERU'!R13+'2013 ERU'!R13+'2014 ERU'!R13+'2015 ERU'!R13</f>
        <v>701000</v>
      </c>
      <c r="S13" s="58">
        <f>'2009 ERU'!S13+'2010 ERU'!S13+'2011 ERU'!S13+'2012 ERU'!S13+'2013 ERU'!S13+'2014 ERU'!S13+'2015 ERU'!S13</f>
        <v>134175</v>
      </c>
      <c r="T13" s="58">
        <f>'2009 ERU'!T13+'2010 ERU'!T13+'2011 ERU'!T13+'2012 ERU'!T13+'2013 ERU'!T13+'2014 ERU'!T13+'2015 ERU'!T13</f>
        <v>0</v>
      </c>
      <c r="U13" s="58">
        <f>'2009 ERU'!U13+'2010 ERU'!U13+'2011 ERU'!U13+'2012 ERU'!U13+'2013 ERU'!U13+'2014 ERU'!U13+'2015 ERU'!U13</f>
        <v>0</v>
      </c>
      <c r="V13" s="58">
        <f>'2009 ERU'!V13+'2010 ERU'!V13+'2011 ERU'!V13+'2012 ERU'!V13+'2013 ERU'!V13+'2014 ERU'!V13+'2015 ERU'!V13</f>
        <v>0</v>
      </c>
      <c r="W13" s="58">
        <f>'2009 ERU'!W13+'2010 ERU'!W13+'2011 ERU'!W13+'2012 ERU'!W13+'2013 ERU'!W13+'2014 ERU'!W13+'2015 ERU'!W13</f>
        <v>0</v>
      </c>
      <c r="X13" s="58">
        <f>'2009 ERU'!X13+'2010 ERU'!X13+'2011 ERU'!X13+'2012 ERU'!X13+'2013 ERU'!X13+'2014 ERU'!X13+'2015 ERU'!X13</f>
        <v>0</v>
      </c>
      <c r="Y13" s="58">
        <f>'2009 ERU'!Y13+'2010 ERU'!Y13+'2011 ERU'!Y13+'2012 ERU'!Y13+'2013 ERU'!Y13+'2014 ERU'!Y13+'2015 ERU'!Y13</f>
        <v>80000</v>
      </c>
      <c r="Z13" s="58">
        <f>'2009 ERU'!Z13+'2010 ERU'!Z13+'2011 ERU'!Z13+'2012 ERU'!Z13+'2013 ERU'!Z13+'2014 ERU'!Z13+'2015 ERU'!Z13</f>
        <v>0</v>
      </c>
      <c r="AA13" s="58">
        <f>'2009 ERU'!AA13+'2010 ERU'!AA13+'2011 ERU'!AA13+'2012 ERU'!AA13+'2013 ERU'!AA13+'2014 ERU'!AA13+'2015 ERU'!AA13</f>
        <v>100000</v>
      </c>
      <c r="AB13" s="58">
        <f>'2009 ERU'!AB13+'2010 ERU'!AB13+'2011 ERU'!AB13+'2012 ERU'!AB13+'2013 ERU'!AB13+'2014 ERU'!AB13+'2015 ERU'!AB13</f>
        <v>0</v>
      </c>
      <c r="AC13" s="58">
        <f>'2009 ERU'!AC13+'2010 ERU'!AC13+'2011 ERU'!AC13+'2012 ERU'!AC13+'2013 ERU'!AC13+'2014 ERU'!AC13+'2015 ERU'!AC13</f>
        <v>0</v>
      </c>
      <c r="AD13" s="58">
        <f>'2009 ERU'!AD13+'2010 ERU'!AD13+'2011 ERU'!AD13+'2012 ERU'!AD13+'2013 ERU'!AD13+'2014 ERU'!AD13+'2015 ERU'!AD13</f>
        <v>0</v>
      </c>
      <c r="AE13" s="58">
        <f>'2009 ERU'!AE13+'2010 ERU'!AE13+'2011 ERU'!AE13+'2012 ERU'!AE13+'2013 ERU'!AE13+'2014 ERU'!AE13+'2015 ERU'!AE13</f>
        <v>0</v>
      </c>
      <c r="AF13" s="58">
        <f>'2009 ERU'!AF13+'2010 ERU'!AF13+'2011 ERU'!AF13+'2012 ERU'!AF13+'2013 ERU'!AF13+'2014 ERU'!AF13+'2015 ERU'!AF13</f>
        <v>0</v>
      </c>
      <c r="AG13" s="58">
        <f>'2009 ERU'!AG13+'2010 ERU'!AG13+'2011 ERU'!AG13+'2012 ERU'!AG13+'2013 ERU'!AG13+'2014 ERU'!AG13+'2015 ERU'!AG13</f>
        <v>0</v>
      </c>
      <c r="AH13" s="58">
        <f>'2009 ERU'!AH13+'2010 ERU'!AH13+'2011 ERU'!AH13+'2012 ERU'!AH13+'2013 ERU'!AH13+'2014 ERU'!AH13+'2015 ERU'!AH13</f>
        <v>0</v>
      </c>
      <c r="AI13" s="58">
        <f>'2009 ERU'!AI13+'2010 ERU'!AI13+'2011 ERU'!AI13+'2012 ERU'!AI13+'2013 ERU'!AI13+'2014 ERU'!AI13+'2015 ERU'!AI13</f>
        <v>0</v>
      </c>
      <c r="AJ13" s="58">
        <f>'2009 ERU'!AJ13+'2010 ERU'!AJ13+'2011 ERU'!AJ13+'2012 ERU'!AJ13+'2013 ERU'!AJ13+'2014 ERU'!AJ13+'2015 ERU'!AJ13</f>
        <v>0</v>
      </c>
      <c r="AK13" s="58">
        <f>'2009 ERU'!AK13+'2010 ERU'!AK13+'2011 ERU'!AK13+'2012 ERU'!AK13+'2013 ERU'!AK13+'2014 ERU'!AK13+'2015 ERU'!AK13</f>
        <v>0</v>
      </c>
      <c r="AL13" s="58">
        <f>'2009 ERU'!AL13+'2010 ERU'!AL13+'2011 ERU'!AL13+'2012 ERU'!AL13+'2013 ERU'!AL13+'2014 ERU'!AL13+'2015 ERU'!AL13</f>
        <v>0</v>
      </c>
      <c r="AM13" s="58">
        <f>'2009 ERU'!AM13+'2010 ERU'!AM13+'2011 ERU'!AM13+'2012 ERU'!AM13+'2013 ERU'!AM13+'2014 ERU'!AM13+'2015 ERU'!AM13</f>
        <v>0</v>
      </c>
      <c r="AN13" s="61">
        <f>'2009 ERU'!AN13+'2010 ERU'!AN13+'2011 ERU'!AN13+'2012 ERU'!AN13+'2013 ERU'!AN13+'2014 ERU'!AN13+'2015 ERU'!AN13</f>
        <v>142874</v>
      </c>
    </row>
    <row r="14" spans="1:40" ht="14.25" x14ac:dyDescent="0.15">
      <c r="A14" s="62" t="s">
        <v>18</v>
      </c>
      <c r="B14" s="57">
        <f t="shared" si="1"/>
        <v>215793</v>
      </c>
      <c r="C14" s="58">
        <f>'2009 ERU'!C14+'2010 ERU'!C14+'2011 ERU'!C14+'2012 ERU'!C14+'2013 ERU'!C14+'2014 ERU'!C14+'2015 ERU'!C14</f>
        <v>0</v>
      </c>
      <c r="D14" s="58">
        <f>'2009 ERU'!D14+'2010 ERU'!D14+'2011 ERU'!D14+'2012 ERU'!D14+'2013 ERU'!D14+'2014 ERU'!D14+'2015 ERU'!D14</f>
        <v>0</v>
      </c>
      <c r="E14" s="58">
        <f>'2009 ERU'!E14+'2010 ERU'!E14+'2011 ERU'!E14+'2012 ERU'!E14+'2013 ERU'!E14+'2014 ERU'!E14+'2015 ERU'!E14</f>
        <v>0</v>
      </c>
      <c r="F14" s="58">
        <f>'2009 ERU'!F14+'2010 ERU'!F14+'2011 ERU'!F14+'2012 ERU'!F14+'2013 ERU'!F14+'2014 ERU'!F14+'2015 ERU'!F14</f>
        <v>0</v>
      </c>
      <c r="G14" s="58">
        <f>'2009 ERU'!G14+'2010 ERU'!G14+'2011 ERU'!G14+'2012 ERU'!G14+'2013 ERU'!G14+'2014 ERU'!G14+'2015 ERU'!G14</f>
        <v>0</v>
      </c>
      <c r="H14" s="58">
        <f>'2009 ERU'!H14+'2010 ERU'!H14+'2011 ERU'!H14+'2012 ERU'!H14+'2013 ERU'!H14+'2014 ERU'!H14+'2015 ERU'!H14</f>
        <v>198529</v>
      </c>
      <c r="I14" s="58">
        <f>'2009 ERU'!I14+'2010 ERU'!I14+'2011 ERU'!I14+'2012 ERU'!I14+'2013 ERU'!I14+'2014 ERU'!I14+'2015 ERU'!I14</f>
        <v>0</v>
      </c>
      <c r="J14" s="58">
        <f>'2009 ERU'!J14+'2010 ERU'!J14+'2011 ERU'!J14+'2012 ERU'!J14+'2013 ERU'!J14+'2014 ERU'!J14+'2015 ERU'!J14</f>
        <v>0</v>
      </c>
      <c r="K14" s="58">
        <f>'2009 ERU'!K14+'2010 ERU'!K14+'2011 ERU'!K14+'2012 ERU'!K14+'2013 ERU'!K14+'2014 ERU'!K14+'2015 ERU'!K14</f>
        <v>0</v>
      </c>
      <c r="L14" s="58">
        <f>'2009 ERU'!L14+'2010 ERU'!L14+'2011 ERU'!L14+'2012 ERU'!L14+'2013 ERU'!L14+'2014 ERU'!L14+'2015 ERU'!L14</f>
        <v>0</v>
      </c>
      <c r="M14" s="70"/>
      <c r="N14" s="58">
        <f>'2009 ERU'!N14+'2010 ERU'!N14+'2011 ERU'!N14+'2012 ERU'!N14+'2013 ERU'!N14+'2014 ERU'!N14+'2015 ERU'!N14</f>
        <v>17264</v>
      </c>
      <c r="O14" s="58">
        <f>'2009 ERU'!O14+'2010 ERU'!O14+'2011 ERU'!O14+'2012 ERU'!O14+'2013 ERU'!O14+'2014 ERU'!O14+'2015 ERU'!O14</f>
        <v>0</v>
      </c>
      <c r="P14" s="58">
        <f>'2009 ERU'!P14+'2010 ERU'!P14+'2011 ERU'!P14+'2012 ERU'!P14+'2013 ERU'!P14+'2014 ERU'!P14+'2015 ERU'!P14</f>
        <v>0</v>
      </c>
      <c r="Q14" s="58">
        <f>'2009 ERU'!Q14+'2010 ERU'!Q14+'2011 ERU'!Q14+'2012 ERU'!Q14+'2013 ERU'!Q14+'2014 ERU'!Q14+'2015 ERU'!Q14</f>
        <v>0</v>
      </c>
      <c r="R14" s="58">
        <f>'2009 ERU'!R14+'2010 ERU'!R14+'2011 ERU'!R14+'2012 ERU'!R14+'2013 ERU'!R14+'2014 ERU'!R14+'2015 ERU'!R14</f>
        <v>0</v>
      </c>
      <c r="S14" s="58">
        <f>'2009 ERU'!S14+'2010 ERU'!S14+'2011 ERU'!S14+'2012 ERU'!S14+'2013 ERU'!S14+'2014 ERU'!S14+'2015 ERU'!S14</f>
        <v>0</v>
      </c>
      <c r="T14" s="58">
        <f>'2009 ERU'!T14+'2010 ERU'!T14+'2011 ERU'!T14+'2012 ERU'!T14+'2013 ERU'!T14+'2014 ERU'!T14+'2015 ERU'!T14</f>
        <v>0</v>
      </c>
      <c r="U14" s="58">
        <f>'2009 ERU'!U14+'2010 ERU'!U14+'2011 ERU'!U14+'2012 ERU'!U14+'2013 ERU'!U14+'2014 ERU'!U14+'2015 ERU'!U14</f>
        <v>0</v>
      </c>
      <c r="V14" s="58">
        <f>'2009 ERU'!V14+'2010 ERU'!V14+'2011 ERU'!V14+'2012 ERU'!V14+'2013 ERU'!V14+'2014 ERU'!V14+'2015 ERU'!V14</f>
        <v>0</v>
      </c>
      <c r="W14" s="58">
        <f>'2009 ERU'!W14+'2010 ERU'!W14+'2011 ERU'!W14+'2012 ERU'!W14+'2013 ERU'!W14+'2014 ERU'!W14+'2015 ERU'!W14</f>
        <v>0</v>
      </c>
      <c r="X14" s="58">
        <f>'2009 ERU'!X14+'2010 ERU'!X14+'2011 ERU'!X14+'2012 ERU'!X14+'2013 ERU'!X14+'2014 ERU'!X14+'2015 ERU'!X14</f>
        <v>0</v>
      </c>
      <c r="Y14" s="58">
        <f>'2009 ERU'!Y14+'2010 ERU'!Y14+'2011 ERU'!Y14+'2012 ERU'!Y14+'2013 ERU'!Y14+'2014 ERU'!Y14+'2015 ERU'!Y14</f>
        <v>0</v>
      </c>
      <c r="Z14" s="58">
        <f>'2009 ERU'!Z14+'2010 ERU'!Z14+'2011 ERU'!Z14+'2012 ERU'!Z14+'2013 ERU'!Z14+'2014 ERU'!Z14+'2015 ERU'!Z14</f>
        <v>0</v>
      </c>
      <c r="AA14" s="58">
        <f>'2009 ERU'!AA14+'2010 ERU'!AA14+'2011 ERU'!AA14+'2012 ERU'!AA14+'2013 ERU'!AA14+'2014 ERU'!AA14+'2015 ERU'!AA14</f>
        <v>0</v>
      </c>
      <c r="AB14" s="58">
        <f>'2009 ERU'!AB14+'2010 ERU'!AB14+'2011 ERU'!AB14+'2012 ERU'!AB14+'2013 ERU'!AB14+'2014 ERU'!AB14+'2015 ERU'!AB14</f>
        <v>0</v>
      </c>
      <c r="AC14" s="58">
        <f>'2009 ERU'!AC14+'2010 ERU'!AC14+'2011 ERU'!AC14+'2012 ERU'!AC14+'2013 ERU'!AC14+'2014 ERU'!AC14+'2015 ERU'!AC14</f>
        <v>0</v>
      </c>
      <c r="AD14" s="58">
        <f>'2009 ERU'!AD14+'2010 ERU'!AD14+'2011 ERU'!AD14+'2012 ERU'!AD14+'2013 ERU'!AD14+'2014 ERU'!AD14+'2015 ERU'!AD14</f>
        <v>0</v>
      </c>
      <c r="AE14" s="58">
        <f>'2009 ERU'!AE14+'2010 ERU'!AE14+'2011 ERU'!AE14+'2012 ERU'!AE14+'2013 ERU'!AE14+'2014 ERU'!AE14+'2015 ERU'!AE14</f>
        <v>0</v>
      </c>
      <c r="AF14" s="58">
        <f>'2009 ERU'!AF14+'2010 ERU'!AF14+'2011 ERU'!AF14+'2012 ERU'!AF14+'2013 ERU'!AF14+'2014 ERU'!AF14+'2015 ERU'!AF14</f>
        <v>0</v>
      </c>
      <c r="AG14" s="58">
        <f>'2009 ERU'!AG14+'2010 ERU'!AG14+'2011 ERU'!AG14+'2012 ERU'!AG14+'2013 ERU'!AG14+'2014 ERU'!AG14+'2015 ERU'!AG14</f>
        <v>0</v>
      </c>
      <c r="AH14" s="58">
        <f>'2009 ERU'!AH14+'2010 ERU'!AH14+'2011 ERU'!AH14+'2012 ERU'!AH14+'2013 ERU'!AH14+'2014 ERU'!AH14+'2015 ERU'!AH14</f>
        <v>0</v>
      </c>
      <c r="AI14" s="58">
        <f>'2009 ERU'!AI14+'2010 ERU'!AI14+'2011 ERU'!AI14+'2012 ERU'!AI14+'2013 ERU'!AI14+'2014 ERU'!AI14+'2015 ERU'!AI14</f>
        <v>0</v>
      </c>
      <c r="AJ14" s="58">
        <f>'2009 ERU'!AJ14+'2010 ERU'!AJ14+'2011 ERU'!AJ14+'2012 ERU'!AJ14+'2013 ERU'!AJ14+'2014 ERU'!AJ14+'2015 ERU'!AJ14</f>
        <v>0</v>
      </c>
      <c r="AK14" s="58">
        <f>'2009 ERU'!AK14+'2010 ERU'!AK14+'2011 ERU'!AK14+'2012 ERU'!AK14+'2013 ERU'!AK14+'2014 ERU'!AK14+'2015 ERU'!AK14</f>
        <v>0</v>
      </c>
      <c r="AL14" s="58">
        <f>'2009 ERU'!AL14+'2010 ERU'!AL14+'2011 ERU'!AL14+'2012 ERU'!AL14+'2013 ERU'!AL14+'2014 ERU'!AL14+'2015 ERU'!AL14</f>
        <v>0</v>
      </c>
      <c r="AM14" s="58">
        <f>'2009 ERU'!AM14+'2010 ERU'!AM14+'2011 ERU'!AM14+'2012 ERU'!AM14+'2013 ERU'!AM14+'2014 ERU'!AM14+'2015 ERU'!AM14</f>
        <v>0</v>
      </c>
      <c r="AN14" s="61">
        <f>'2009 ERU'!AN14+'2010 ERU'!AN14+'2011 ERU'!AN14+'2012 ERU'!AN14+'2013 ERU'!AN14+'2014 ERU'!AN14+'2015 ERU'!AN14</f>
        <v>0</v>
      </c>
    </row>
    <row r="15" spans="1:40" ht="14.25" x14ac:dyDescent="0.15">
      <c r="A15" s="62" t="s">
        <v>265</v>
      </c>
      <c r="B15" s="57">
        <f t="shared" si="1"/>
        <v>151007834</v>
      </c>
      <c r="C15" s="58">
        <f>'2009 ERU'!C15+'2010 ERU'!C15+'2011 ERU'!C15+'2012 ERU'!C15+'2013 ERU'!C15+'2014 ERU'!C15+'2015 ERU'!C15</f>
        <v>50792795</v>
      </c>
      <c r="D15" s="58">
        <f>'2009 ERU'!D15+'2010 ERU'!D15+'2011 ERU'!D15+'2012 ERU'!D15+'2013 ERU'!D15+'2014 ERU'!D15+'2015 ERU'!D15</f>
        <v>43000</v>
      </c>
      <c r="E15" s="58">
        <f>'2009 ERU'!E15+'2010 ERU'!E15+'2011 ERU'!E15+'2012 ERU'!E15+'2013 ERU'!E15+'2014 ERU'!E15+'2015 ERU'!E15</f>
        <v>219138</v>
      </c>
      <c r="F15" s="58">
        <f>'2009 ERU'!F15+'2010 ERU'!F15+'2011 ERU'!F15+'2012 ERU'!F15+'2013 ERU'!F15+'2014 ERU'!F15+'2015 ERU'!F15</f>
        <v>152454</v>
      </c>
      <c r="G15" s="58">
        <f>'2009 ERU'!G15+'2010 ERU'!G15+'2011 ERU'!G15+'2012 ERU'!G15+'2013 ERU'!G15+'2014 ERU'!G15+'2015 ERU'!G15</f>
        <v>1212624</v>
      </c>
      <c r="H15" s="58">
        <f>'2009 ERU'!H15+'2010 ERU'!H15+'2011 ERU'!H15+'2012 ERU'!H15+'2013 ERU'!H15+'2014 ERU'!H15+'2015 ERU'!H15</f>
        <v>3099745</v>
      </c>
      <c r="I15" s="58">
        <f>'2009 ERU'!I15+'2010 ERU'!I15+'2011 ERU'!I15+'2012 ERU'!I15+'2013 ERU'!I15+'2014 ERU'!I15+'2015 ERU'!I15</f>
        <v>6158309</v>
      </c>
      <c r="J15" s="58">
        <f>'2009 ERU'!J15+'2010 ERU'!J15+'2011 ERU'!J15+'2012 ERU'!J15+'2013 ERU'!J15+'2014 ERU'!J15+'2015 ERU'!J15</f>
        <v>17814</v>
      </c>
      <c r="K15" s="58">
        <f>'2009 ERU'!K15+'2010 ERU'!K15+'2011 ERU'!K15+'2012 ERU'!K15+'2013 ERU'!K15+'2014 ERU'!K15+'2015 ERU'!K15</f>
        <v>33687</v>
      </c>
      <c r="L15" s="58">
        <f>'2009 ERU'!L15+'2010 ERU'!L15+'2011 ERU'!L15+'2012 ERU'!L15+'2013 ERU'!L15+'2014 ERU'!L15+'2015 ERU'!L15</f>
        <v>2806104</v>
      </c>
      <c r="M15" s="58">
        <f>'2009 ERU'!M15+'2010 ERU'!M15+'2011 ERU'!M15+'2012 ERU'!M15+'2013 ERU'!M15+'2014 ERU'!M15+'2015 ERU'!M15</f>
        <v>337433</v>
      </c>
      <c r="N15" s="70"/>
      <c r="O15" s="58">
        <f>'2009 ERU'!O15+'2010 ERU'!O15+'2011 ERU'!O15+'2012 ERU'!O15+'2013 ERU'!O15+'2014 ERU'!O15+'2015 ERU'!O15</f>
        <v>314988</v>
      </c>
      <c r="P15" s="58">
        <f>'2009 ERU'!P15+'2010 ERU'!P15+'2011 ERU'!P15+'2012 ERU'!P15+'2013 ERU'!P15+'2014 ERU'!P15+'2015 ERU'!P15</f>
        <v>2009913</v>
      </c>
      <c r="Q15" s="58">
        <f>'2009 ERU'!Q15+'2010 ERU'!Q15+'2011 ERU'!Q15+'2012 ERU'!Q15+'2013 ERU'!Q15+'2014 ERU'!Q15+'2015 ERU'!Q15</f>
        <v>229825</v>
      </c>
      <c r="R15" s="58">
        <f>'2009 ERU'!R15+'2010 ERU'!R15+'2011 ERU'!R15+'2012 ERU'!R15+'2013 ERU'!R15+'2014 ERU'!R15+'2015 ERU'!R15</f>
        <v>23610250</v>
      </c>
      <c r="S15" s="58">
        <f>'2009 ERU'!S15+'2010 ERU'!S15+'2011 ERU'!S15+'2012 ERU'!S15+'2013 ERU'!S15+'2014 ERU'!S15+'2015 ERU'!S15</f>
        <v>31063</v>
      </c>
      <c r="T15" s="58">
        <f>'2009 ERU'!T15+'2010 ERU'!T15+'2011 ERU'!T15+'2012 ERU'!T15+'2013 ERU'!T15+'2014 ERU'!T15+'2015 ERU'!T15</f>
        <v>21247</v>
      </c>
      <c r="U15" s="58">
        <f>'2009 ERU'!U15+'2010 ERU'!U15+'2011 ERU'!U15+'2012 ERU'!U15+'2013 ERU'!U15+'2014 ERU'!U15+'2015 ERU'!U15</f>
        <v>52323</v>
      </c>
      <c r="V15" s="58">
        <f>'2009 ERU'!V15+'2010 ERU'!V15+'2011 ERU'!V15+'2012 ERU'!V15+'2013 ERU'!V15+'2014 ERU'!V15+'2015 ERU'!V15</f>
        <v>230</v>
      </c>
      <c r="W15" s="58">
        <f>'2009 ERU'!W15+'2010 ERU'!W15+'2011 ERU'!W15+'2012 ERU'!W15+'2013 ERU'!W15+'2014 ERU'!W15+'2015 ERU'!W15</f>
        <v>20309</v>
      </c>
      <c r="X15" s="58">
        <f>'2009 ERU'!X15+'2010 ERU'!X15+'2011 ERU'!X15+'2012 ERU'!X15+'2013 ERU'!X15+'2014 ERU'!X15+'2015 ERU'!X15</f>
        <v>455321</v>
      </c>
      <c r="Y15" s="58">
        <f>'2009 ERU'!Y15+'2010 ERU'!Y15+'2011 ERU'!Y15+'2012 ERU'!Y15+'2013 ERU'!Y15+'2014 ERU'!Y15+'2015 ERU'!Y15</f>
        <v>1343942</v>
      </c>
      <c r="Z15" s="58">
        <f>'2009 ERU'!Z15+'2010 ERU'!Z15+'2011 ERU'!Z15+'2012 ERU'!Z15+'2013 ERU'!Z15+'2014 ERU'!Z15+'2015 ERU'!Z15</f>
        <v>0</v>
      </c>
      <c r="AA15" s="58">
        <f>'2009 ERU'!AA15+'2010 ERU'!AA15+'2011 ERU'!AA15+'2012 ERU'!AA15+'2013 ERU'!AA15+'2014 ERU'!AA15+'2015 ERU'!AA15</f>
        <v>0</v>
      </c>
      <c r="AB15" s="58">
        <f>'2009 ERU'!AB15+'2010 ERU'!AB15+'2011 ERU'!AB15+'2012 ERU'!AB15+'2013 ERU'!AB15+'2014 ERU'!AB15+'2015 ERU'!AB15</f>
        <v>264120</v>
      </c>
      <c r="AC15" s="58">
        <f>'2009 ERU'!AC15+'2010 ERU'!AC15+'2011 ERU'!AC15+'2012 ERU'!AC15+'2013 ERU'!AC15+'2014 ERU'!AC15+'2015 ERU'!AC15</f>
        <v>0</v>
      </c>
      <c r="AD15" s="58">
        <f>'2009 ERU'!AD15+'2010 ERU'!AD15+'2011 ERU'!AD15+'2012 ERU'!AD15+'2013 ERU'!AD15+'2014 ERU'!AD15+'2015 ERU'!AD15</f>
        <v>0</v>
      </c>
      <c r="AE15" s="58">
        <f>'2009 ERU'!AE15+'2010 ERU'!AE15+'2011 ERU'!AE15+'2012 ERU'!AE15+'2013 ERU'!AE15+'2014 ERU'!AE15+'2015 ERU'!AE15</f>
        <v>0</v>
      </c>
      <c r="AF15" s="58">
        <f>'2009 ERU'!AF15+'2010 ERU'!AF15+'2011 ERU'!AF15+'2012 ERU'!AF15+'2013 ERU'!AF15+'2014 ERU'!AF15+'2015 ERU'!AF15</f>
        <v>26000</v>
      </c>
      <c r="AG15" s="58">
        <f>'2009 ERU'!AG15+'2010 ERU'!AG15+'2011 ERU'!AG15+'2012 ERU'!AG15+'2013 ERU'!AG15+'2014 ERU'!AG15+'2015 ERU'!AG15</f>
        <v>0</v>
      </c>
      <c r="AH15" s="58">
        <f>'2009 ERU'!AH15+'2010 ERU'!AH15+'2011 ERU'!AH15+'2012 ERU'!AH15+'2013 ERU'!AH15+'2014 ERU'!AH15+'2015 ERU'!AH15</f>
        <v>0</v>
      </c>
      <c r="AI15" s="58">
        <f>'2009 ERU'!AI15+'2010 ERU'!AI15+'2011 ERU'!AI15+'2012 ERU'!AI15+'2013 ERU'!AI15+'2014 ERU'!AI15+'2015 ERU'!AI15</f>
        <v>0</v>
      </c>
      <c r="AJ15" s="58">
        <f>'2009 ERU'!AJ15+'2010 ERU'!AJ15+'2011 ERU'!AJ15+'2012 ERU'!AJ15+'2013 ERU'!AJ15+'2014 ERU'!AJ15+'2015 ERU'!AJ15</f>
        <v>0</v>
      </c>
      <c r="AK15" s="58">
        <f>'2009 ERU'!AK15+'2010 ERU'!AK15+'2011 ERU'!AK15+'2012 ERU'!AK15+'2013 ERU'!AK15+'2014 ERU'!AK15+'2015 ERU'!AK15</f>
        <v>0</v>
      </c>
      <c r="AL15" s="58">
        <f>'2009 ERU'!AL15+'2010 ERU'!AL15+'2011 ERU'!AL15+'2012 ERU'!AL15+'2013 ERU'!AL15+'2014 ERU'!AL15+'2015 ERU'!AL15</f>
        <v>12943146</v>
      </c>
      <c r="AM15" s="58">
        <f>'2009 ERU'!AM15+'2010 ERU'!AM15+'2011 ERU'!AM15+'2012 ERU'!AM15+'2013 ERU'!AM15+'2014 ERU'!AM15+'2015 ERU'!AM15</f>
        <v>0</v>
      </c>
      <c r="AN15" s="61">
        <f>'2009 ERU'!AN15+'2010 ERU'!AN15+'2011 ERU'!AN15+'2012 ERU'!AN15+'2013 ERU'!AN15+'2014 ERU'!AN15+'2015 ERU'!AN15</f>
        <v>44812054</v>
      </c>
    </row>
    <row r="16" spans="1:40" ht="14.25" x14ac:dyDescent="0.15">
      <c r="A16" s="62" t="s">
        <v>5</v>
      </c>
      <c r="B16" s="57">
        <f t="shared" si="1"/>
        <v>4664593</v>
      </c>
      <c r="C16" s="58">
        <f>'2009 ERU'!C16+'2010 ERU'!C16+'2011 ERU'!C16+'2012 ERU'!C16+'2013 ERU'!C16+'2014 ERU'!C16+'2015 ERU'!C16</f>
        <v>2674213</v>
      </c>
      <c r="D16" s="58">
        <f>'2009 ERU'!D16+'2010 ERU'!D16+'2011 ERU'!D16+'2012 ERU'!D16+'2013 ERU'!D16+'2014 ERU'!D16+'2015 ERU'!D16</f>
        <v>0</v>
      </c>
      <c r="E16" s="58">
        <f>'2009 ERU'!E16+'2010 ERU'!E16+'2011 ERU'!E16+'2012 ERU'!E16+'2013 ERU'!E16+'2014 ERU'!E16+'2015 ERU'!E16</f>
        <v>0</v>
      </c>
      <c r="F16" s="58">
        <f>'2009 ERU'!F16+'2010 ERU'!F16+'2011 ERU'!F16+'2012 ERU'!F16+'2013 ERU'!F16+'2014 ERU'!F16+'2015 ERU'!F16</f>
        <v>0</v>
      </c>
      <c r="G16" s="58">
        <f>'2009 ERU'!G16+'2010 ERU'!G16+'2011 ERU'!G16+'2012 ERU'!G16+'2013 ERU'!G16+'2014 ERU'!G16+'2015 ERU'!G16</f>
        <v>0</v>
      </c>
      <c r="H16" s="58">
        <f>'2009 ERU'!H16+'2010 ERU'!H16+'2011 ERU'!H16+'2012 ERU'!H16+'2013 ERU'!H16+'2014 ERU'!H16+'2015 ERU'!H16</f>
        <v>0</v>
      </c>
      <c r="I16" s="58">
        <f>'2009 ERU'!I16+'2010 ERU'!I16+'2011 ERU'!I16+'2012 ERU'!I16+'2013 ERU'!I16+'2014 ERU'!I16+'2015 ERU'!I16</f>
        <v>0</v>
      </c>
      <c r="J16" s="58">
        <f>'2009 ERU'!J16+'2010 ERU'!J16+'2011 ERU'!J16+'2012 ERU'!J16+'2013 ERU'!J16+'2014 ERU'!J16+'2015 ERU'!J16</f>
        <v>0</v>
      </c>
      <c r="K16" s="58">
        <f>'2009 ERU'!K16+'2010 ERU'!K16+'2011 ERU'!K16+'2012 ERU'!K16+'2013 ERU'!K16+'2014 ERU'!K16+'2015 ERU'!K16</f>
        <v>0</v>
      </c>
      <c r="L16" s="58">
        <f>'2009 ERU'!L16+'2010 ERU'!L16+'2011 ERU'!L16+'2012 ERU'!L16+'2013 ERU'!L16+'2014 ERU'!L16+'2015 ERU'!L16</f>
        <v>0</v>
      </c>
      <c r="M16" s="58">
        <f>'2009 ERU'!M16+'2010 ERU'!M16+'2011 ERU'!M16+'2012 ERU'!M16+'2013 ERU'!M16+'2014 ERU'!M16+'2015 ERU'!M16</f>
        <v>0</v>
      </c>
      <c r="N16" s="58">
        <f>'2009 ERU'!N16+'2010 ERU'!N16+'2011 ERU'!N16+'2012 ERU'!N16+'2013 ERU'!N16+'2014 ERU'!N16+'2015 ERU'!N16</f>
        <v>0</v>
      </c>
      <c r="O16" s="70"/>
      <c r="P16" s="58">
        <f>'2009 ERU'!P16+'2010 ERU'!P16+'2011 ERU'!P16+'2012 ERU'!P16+'2013 ERU'!P16+'2014 ERU'!P16+'2015 ERU'!P16</f>
        <v>1986651</v>
      </c>
      <c r="Q16" s="58">
        <f>'2009 ERU'!Q16+'2010 ERU'!Q16+'2011 ERU'!Q16+'2012 ERU'!Q16+'2013 ERU'!Q16+'2014 ERU'!Q16+'2015 ERU'!Q16</f>
        <v>0</v>
      </c>
      <c r="R16" s="58">
        <f>'2009 ERU'!R16+'2010 ERU'!R16+'2011 ERU'!R16+'2012 ERU'!R16+'2013 ERU'!R16+'2014 ERU'!R16+'2015 ERU'!R16</f>
        <v>3729</v>
      </c>
      <c r="S16" s="58">
        <f>'2009 ERU'!S16+'2010 ERU'!S16+'2011 ERU'!S16+'2012 ERU'!S16+'2013 ERU'!S16+'2014 ERU'!S16+'2015 ERU'!S16</f>
        <v>0</v>
      </c>
      <c r="T16" s="58">
        <f>'2009 ERU'!T16+'2010 ERU'!T16+'2011 ERU'!T16+'2012 ERU'!T16+'2013 ERU'!T16+'2014 ERU'!T16+'2015 ERU'!T16</f>
        <v>0</v>
      </c>
      <c r="U16" s="58">
        <f>'2009 ERU'!U16+'2010 ERU'!U16+'2011 ERU'!U16+'2012 ERU'!U16+'2013 ERU'!U16+'2014 ERU'!U16+'2015 ERU'!U16</f>
        <v>0</v>
      </c>
      <c r="V16" s="58">
        <f>'2009 ERU'!V16+'2010 ERU'!V16+'2011 ERU'!V16+'2012 ERU'!V16+'2013 ERU'!V16+'2014 ERU'!V16+'2015 ERU'!V16</f>
        <v>0</v>
      </c>
      <c r="W16" s="58">
        <f>'2009 ERU'!W16+'2010 ERU'!W16+'2011 ERU'!W16+'2012 ERU'!W16+'2013 ERU'!W16+'2014 ERU'!W16+'2015 ERU'!W16</f>
        <v>0</v>
      </c>
      <c r="X16" s="58">
        <f>'2009 ERU'!X16+'2010 ERU'!X16+'2011 ERU'!X16+'2012 ERU'!X16+'2013 ERU'!X16+'2014 ERU'!X16+'2015 ERU'!X16</f>
        <v>0</v>
      </c>
      <c r="Y16" s="58">
        <f>'2009 ERU'!Y16+'2010 ERU'!Y16+'2011 ERU'!Y16+'2012 ERU'!Y16+'2013 ERU'!Y16+'2014 ERU'!Y16+'2015 ERU'!Y16</f>
        <v>0</v>
      </c>
      <c r="Z16" s="58">
        <f>'2009 ERU'!Z16+'2010 ERU'!Z16+'2011 ERU'!Z16+'2012 ERU'!Z16+'2013 ERU'!Z16+'2014 ERU'!Z16+'2015 ERU'!Z16</f>
        <v>0</v>
      </c>
      <c r="AA16" s="58">
        <f>'2009 ERU'!AA16+'2010 ERU'!AA16+'2011 ERU'!AA16+'2012 ERU'!AA16+'2013 ERU'!AA16+'2014 ERU'!AA16+'2015 ERU'!AA16</f>
        <v>0</v>
      </c>
      <c r="AB16" s="58">
        <f>'2009 ERU'!AB16+'2010 ERU'!AB16+'2011 ERU'!AB16+'2012 ERU'!AB16+'2013 ERU'!AB16+'2014 ERU'!AB16+'2015 ERU'!AB16</f>
        <v>0</v>
      </c>
      <c r="AC16" s="58">
        <f>'2009 ERU'!AC16+'2010 ERU'!AC16+'2011 ERU'!AC16+'2012 ERU'!AC16+'2013 ERU'!AC16+'2014 ERU'!AC16+'2015 ERU'!AC16</f>
        <v>0</v>
      </c>
      <c r="AD16" s="58">
        <f>'2009 ERU'!AD16+'2010 ERU'!AD16+'2011 ERU'!AD16+'2012 ERU'!AD16+'2013 ERU'!AD16+'2014 ERU'!AD16+'2015 ERU'!AD16</f>
        <v>0</v>
      </c>
      <c r="AE16" s="58">
        <f>'2009 ERU'!AE16+'2010 ERU'!AE16+'2011 ERU'!AE16+'2012 ERU'!AE16+'2013 ERU'!AE16+'2014 ERU'!AE16+'2015 ERU'!AE16</f>
        <v>0</v>
      </c>
      <c r="AF16" s="58">
        <f>'2009 ERU'!AF16+'2010 ERU'!AF16+'2011 ERU'!AF16+'2012 ERU'!AF16+'2013 ERU'!AF16+'2014 ERU'!AF16+'2015 ERU'!AF16</f>
        <v>0</v>
      </c>
      <c r="AG16" s="58">
        <f>'2009 ERU'!AG16+'2010 ERU'!AG16+'2011 ERU'!AG16+'2012 ERU'!AG16+'2013 ERU'!AG16+'2014 ERU'!AG16+'2015 ERU'!AG16</f>
        <v>0</v>
      </c>
      <c r="AH16" s="58">
        <f>'2009 ERU'!AH16+'2010 ERU'!AH16+'2011 ERU'!AH16+'2012 ERU'!AH16+'2013 ERU'!AH16+'2014 ERU'!AH16+'2015 ERU'!AH16</f>
        <v>0</v>
      </c>
      <c r="AI16" s="58">
        <f>'2009 ERU'!AI16+'2010 ERU'!AI16+'2011 ERU'!AI16+'2012 ERU'!AI16+'2013 ERU'!AI16+'2014 ERU'!AI16+'2015 ERU'!AI16</f>
        <v>0</v>
      </c>
      <c r="AJ16" s="58">
        <f>'2009 ERU'!AJ16+'2010 ERU'!AJ16+'2011 ERU'!AJ16+'2012 ERU'!AJ16+'2013 ERU'!AJ16+'2014 ERU'!AJ16+'2015 ERU'!AJ16</f>
        <v>0</v>
      </c>
      <c r="AK16" s="58">
        <f>'2009 ERU'!AK16+'2010 ERU'!AK16+'2011 ERU'!AK16+'2012 ERU'!AK16+'2013 ERU'!AK16+'2014 ERU'!AK16+'2015 ERU'!AK16</f>
        <v>0</v>
      </c>
      <c r="AL16" s="58">
        <f>'2009 ERU'!AL16+'2010 ERU'!AL16+'2011 ERU'!AL16+'2012 ERU'!AL16+'2013 ERU'!AL16+'2014 ERU'!AL16+'2015 ERU'!AL16</f>
        <v>0</v>
      </c>
      <c r="AM16" s="58">
        <f>'2009 ERU'!AM16+'2010 ERU'!AM16+'2011 ERU'!AM16+'2012 ERU'!AM16+'2013 ERU'!AM16+'2014 ERU'!AM16+'2015 ERU'!AM16</f>
        <v>0</v>
      </c>
      <c r="AN16" s="61">
        <f>'2009 ERU'!AN16+'2010 ERU'!AN16+'2011 ERU'!AN16+'2012 ERU'!AN16+'2013 ERU'!AN16+'2014 ERU'!AN16+'2015 ERU'!AN16</f>
        <v>0</v>
      </c>
    </row>
    <row r="17" spans="1:40" ht="14.25" x14ac:dyDescent="0.15">
      <c r="A17" s="62" t="s">
        <v>7</v>
      </c>
      <c r="B17" s="57">
        <f t="shared" si="1"/>
        <v>27788998</v>
      </c>
      <c r="C17" s="58">
        <f>'2009 ERU'!C17+'2010 ERU'!C17+'2011 ERU'!C17+'2012 ERU'!C17+'2013 ERU'!C17+'2014 ERU'!C17+'2015 ERU'!C17</f>
        <v>6628555</v>
      </c>
      <c r="D17" s="58">
        <f>'2009 ERU'!D17+'2010 ERU'!D17+'2011 ERU'!D17+'2012 ERU'!D17+'2013 ERU'!D17+'2014 ERU'!D17+'2015 ERU'!D17</f>
        <v>0</v>
      </c>
      <c r="E17" s="58">
        <f>'2009 ERU'!E17+'2010 ERU'!E17+'2011 ERU'!E17+'2012 ERU'!E17+'2013 ERU'!E17+'2014 ERU'!E17+'2015 ERU'!E17</f>
        <v>0</v>
      </c>
      <c r="F17" s="58">
        <f>'2009 ERU'!F17+'2010 ERU'!F17+'2011 ERU'!F17+'2012 ERU'!F17+'2013 ERU'!F17+'2014 ERU'!F17+'2015 ERU'!F17</f>
        <v>0</v>
      </c>
      <c r="G17" s="58">
        <f>'2009 ERU'!G17+'2010 ERU'!G17+'2011 ERU'!G17+'2012 ERU'!G17+'2013 ERU'!G17+'2014 ERU'!G17+'2015 ERU'!G17</f>
        <v>0</v>
      </c>
      <c r="H17" s="58">
        <f>'2009 ERU'!H17+'2010 ERU'!H17+'2011 ERU'!H17+'2012 ERU'!H17+'2013 ERU'!H17+'2014 ERU'!H17+'2015 ERU'!H17</f>
        <v>12463183</v>
      </c>
      <c r="I17" s="58">
        <f>'2009 ERU'!I17+'2010 ERU'!I17+'2011 ERU'!I17+'2012 ERU'!I17+'2013 ERU'!I17+'2014 ERU'!I17+'2015 ERU'!I17</f>
        <v>31537</v>
      </c>
      <c r="J17" s="58">
        <f>'2009 ERU'!J17+'2010 ERU'!J17+'2011 ERU'!J17+'2012 ERU'!J17+'2013 ERU'!J17+'2014 ERU'!J17+'2015 ERU'!J17</f>
        <v>0</v>
      </c>
      <c r="K17" s="58">
        <f>'2009 ERU'!K17+'2010 ERU'!K17+'2011 ERU'!K17+'2012 ERU'!K17+'2013 ERU'!K17+'2014 ERU'!K17+'2015 ERU'!K17</f>
        <v>0</v>
      </c>
      <c r="L17" s="58">
        <f>'2009 ERU'!L17+'2010 ERU'!L17+'2011 ERU'!L17+'2012 ERU'!L17+'2013 ERU'!L17+'2014 ERU'!L17+'2015 ERU'!L17</f>
        <v>1734621</v>
      </c>
      <c r="M17" s="58">
        <f>'2009 ERU'!M17+'2010 ERU'!M17+'2011 ERU'!M17+'2012 ERU'!M17+'2013 ERU'!M17+'2014 ERU'!M17+'2015 ERU'!M17</f>
        <v>0</v>
      </c>
      <c r="N17" s="58">
        <f>'2009 ERU'!N17+'2010 ERU'!N17+'2011 ERU'!N17+'2012 ERU'!N17+'2013 ERU'!N17+'2014 ERU'!N17+'2015 ERU'!N17</f>
        <v>1572008</v>
      </c>
      <c r="O17" s="58">
        <f>'2009 ERU'!O17+'2010 ERU'!O17+'2011 ERU'!O17+'2012 ERU'!O17+'2013 ERU'!O17+'2014 ERU'!O17+'2015 ERU'!O17</f>
        <v>92811</v>
      </c>
      <c r="P17" s="70"/>
      <c r="Q17" s="58">
        <f>'2009 ERU'!Q17+'2010 ERU'!Q17+'2011 ERU'!Q17+'2012 ERU'!Q17+'2013 ERU'!Q17+'2014 ERU'!Q17+'2015 ERU'!Q17</f>
        <v>851844</v>
      </c>
      <c r="R17" s="58">
        <f>'2009 ERU'!R17+'2010 ERU'!R17+'2011 ERU'!R17+'2012 ERU'!R17+'2013 ERU'!R17+'2014 ERU'!R17+'2015 ERU'!R17</f>
        <v>731963</v>
      </c>
      <c r="S17" s="58">
        <f>'2009 ERU'!S17+'2010 ERU'!S17+'2011 ERU'!S17+'2012 ERU'!S17+'2013 ERU'!S17+'2014 ERU'!S17+'2015 ERU'!S17</f>
        <v>0</v>
      </c>
      <c r="T17" s="58">
        <f>'2009 ERU'!T17+'2010 ERU'!T17+'2011 ERU'!T17+'2012 ERU'!T17+'2013 ERU'!T17+'2014 ERU'!T17+'2015 ERU'!T17</f>
        <v>0</v>
      </c>
      <c r="U17" s="58">
        <f>'2009 ERU'!U17+'2010 ERU'!U17+'2011 ERU'!U17+'2012 ERU'!U17+'2013 ERU'!U17+'2014 ERU'!U17+'2015 ERU'!U17</f>
        <v>0</v>
      </c>
      <c r="V17" s="58">
        <f>'2009 ERU'!V17+'2010 ERU'!V17+'2011 ERU'!V17+'2012 ERU'!V17+'2013 ERU'!V17+'2014 ERU'!V17+'2015 ERU'!V17</f>
        <v>0</v>
      </c>
      <c r="W17" s="58">
        <f>'2009 ERU'!W17+'2010 ERU'!W17+'2011 ERU'!W17+'2012 ERU'!W17+'2013 ERU'!W17+'2014 ERU'!W17+'2015 ERU'!W17</f>
        <v>0</v>
      </c>
      <c r="X17" s="58">
        <f>'2009 ERU'!X17+'2010 ERU'!X17+'2011 ERU'!X17+'2012 ERU'!X17+'2013 ERU'!X17+'2014 ERU'!X17+'2015 ERU'!X17</f>
        <v>0</v>
      </c>
      <c r="Y17" s="58">
        <f>'2009 ERU'!Y17+'2010 ERU'!Y17+'2011 ERU'!Y17+'2012 ERU'!Y17+'2013 ERU'!Y17+'2014 ERU'!Y17+'2015 ERU'!Y17</f>
        <v>626539</v>
      </c>
      <c r="Z17" s="58">
        <f>'2009 ERU'!Z17+'2010 ERU'!Z17+'2011 ERU'!Z17+'2012 ERU'!Z17+'2013 ERU'!Z17+'2014 ERU'!Z17+'2015 ERU'!Z17</f>
        <v>0</v>
      </c>
      <c r="AA17" s="58">
        <f>'2009 ERU'!AA17+'2010 ERU'!AA17+'2011 ERU'!AA17+'2012 ERU'!AA17+'2013 ERU'!AA17+'2014 ERU'!AA17+'2015 ERU'!AA17</f>
        <v>0</v>
      </c>
      <c r="AB17" s="58">
        <f>'2009 ERU'!AB17+'2010 ERU'!AB17+'2011 ERU'!AB17+'2012 ERU'!AB17+'2013 ERU'!AB17+'2014 ERU'!AB17+'2015 ERU'!AB17</f>
        <v>0</v>
      </c>
      <c r="AC17" s="58">
        <f>'2009 ERU'!AC17+'2010 ERU'!AC17+'2011 ERU'!AC17+'2012 ERU'!AC17+'2013 ERU'!AC17+'2014 ERU'!AC17+'2015 ERU'!AC17</f>
        <v>0</v>
      </c>
      <c r="AD17" s="58">
        <f>'2009 ERU'!AD17+'2010 ERU'!AD17+'2011 ERU'!AD17+'2012 ERU'!AD17+'2013 ERU'!AD17+'2014 ERU'!AD17+'2015 ERU'!AD17</f>
        <v>0</v>
      </c>
      <c r="AE17" s="58">
        <f>'2009 ERU'!AE17+'2010 ERU'!AE17+'2011 ERU'!AE17+'2012 ERU'!AE17+'2013 ERU'!AE17+'2014 ERU'!AE17+'2015 ERU'!AE17</f>
        <v>0</v>
      </c>
      <c r="AF17" s="58">
        <f>'2009 ERU'!AF17+'2010 ERU'!AF17+'2011 ERU'!AF17+'2012 ERU'!AF17+'2013 ERU'!AF17+'2014 ERU'!AF17+'2015 ERU'!AF17</f>
        <v>0</v>
      </c>
      <c r="AG17" s="58">
        <f>'2009 ERU'!AG17+'2010 ERU'!AG17+'2011 ERU'!AG17+'2012 ERU'!AG17+'2013 ERU'!AG17+'2014 ERU'!AG17+'2015 ERU'!AG17</f>
        <v>0</v>
      </c>
      <c r="AH17" s="58">
        <f>'2009 ERU'!AH17+'2010 ERU'!AH17+'2011 ERU'!AH17+'2012 ERU'!AH17+'2013 ERU'!AH17+'2014 ERU'!AH17+'2015 ERU'!AH17</f>
        <v>0</v>
      </c>
      <c r="AI17" s="58">
        <f>'2009 ERU'!AI17+'2010 ERU'!AI17+'2011 ERU'!AI17+'2012 ERU'!AI17+'2013 ERU'!AI17+'2014 ERU'!AI17+'2015 ERU'!AI17</f>
        <v>0</v>
      </c>
      <c r="AJ17" s="58">
        <f>'2009 ERU'!AJ17+'2010 ERU'!AJ17+'2011 ERU'!AJ17+'2012 ERU'!AJ17+'2013 ERU'!AJ17+'2014 ERU'!AJ17+'2015 ERU'!AJ17</f>
        <v>0</v>
      </c>
      <c r="AK17" s="58">
        <f>'2009 ERU'!AK17+'2010 ERU'!AK17+'2011 ERU'!AK17+'2012 ERU'!AK17+'2013 ERU'!AK17+'2014 ERU'!AK17+'2015 ERU'!AK17</f>
        <v>0</v>
      </c>
      <c r="AL17" s="58">
        <f>'2009 ERU'!AL17+'2010 ERU'!AL17+'2011 ERU'!AL17+'2012 ERU'!AL17+'2013 ERU'!AL17+'2014 ERU'!AL17+'2015 ERU'!AL17</f>
        <v>2947722</v>
      </c>
      <c r="AM17" s="58">
        <f>'2009 ERU'!AM17+'2010 ERU'!AM17+'2011 ERU'!AM17+'2012 ERU'!AM17+'2013 ERU'!AM17+'2014 ERU'!AM17+'2015 ERU'!AM17</f>
        <v>0</v>
      </c>
      <c r="AN17" s="61">
        <f>'2009 ERU'!AN17+'2010 ERU'!AN17+'2011 ERU'!AN17+'2012 ERU'!AN17+'2013 ERU'!AN17+'2014 ERU'!AN17+'2015 ERU'!AN17</f>
        <v>108215</v>
      </c>
    </row>
    <row r="18" spans="1:40" ht="14.25" x14ac:dyDescent="0.15">
      <c r="A18" s="62" t="s">
        <v>9</v>
      </c>
      <c r="B18" s="57">
        <f t="shared" si="1"/>
        <v>9960263</v>
      </c>
      <c r="C18" s="58">
        <f>'2009 ERU'!C18+'2010 ERU'!C18+'2011 ERU'!C18+'2012 ERU'!C18+'2013 ERU'!C18+'2014 ERU'!C18+'2015 ERU'!C18</f>
        <v>4443531</v>
      </c>
      <c r="D18" s="58">
        <f>'2009 ERU'!D18+'2010 ERU'!D18+'2011 ERU'!D18+'2012 ERU'!D18+'2013 ERU'!D18+'2014 ERU'!D18+'2015 ERU'!D18</f>
        <v>0</v>
      </c>
      <c r="E18" s="58">
        <f>'2009 ERU'!E18+'2010 ERU'!E18+'2011 ERU'!E18+'2012 ERU'!E18+'2013 ERU'!E18+'2014 ERU'!E18+'2015 ERU'!E18</f>
        <v>1202108</v>
      </c>
      <c r="F18" s="58">
        <f>'2009 ERU'!F18+'2010 ERU'!F18+'2011 ERU'!F18+'2012 ERU'!F18+'2013 ERU'!F18+'2014 ERU'!F18+'2015 ERU'!F18</f>
        <v>154252</v>
      </c>
      <c r="G18" s="58">
        <f>'2009 ERU'!G18+'2010 ERU'!G18+'2011 ERU'!G18+'2012 ERU'!G18+'2013 ERU'!G18+'2014 ERU'!G18+'2015 ERU'!G18</f>
        <v>250442</v>
      </c>
      <c r="H18" s="58">
        <f>'2009 ERU'!H18+'2010 ERU'!H18+'2011 ERU'!H18+'2012 ERU'!H18+'2013 ERU'!H18+'2014 ERU'!H18+'2015 ERU'!H18</f>
        <v>0</v>
      </c>
      <c r="I18" s="58">
        <f>'2009 ERU'!I18+'2010 ERU'!I18+'2011 ERU'!I18+'2012 ERU'!I18+'2013 ERU'!I18+'2014 ERU'!I18+'2015 ERU'!I18</f>
        <v>235897</v>
      </c>
      <c r="J18" s="58">
        <f>'2009 ERU'!J18+'2010 ERU'!J18+'2011 ERU'!J18+'2012 ERU'!J18+'2013 ERU'!J18+'2014 ERU'!J18+'2015 ERU'!J18</f>
        <v>0</v>
      </c>
      <c r="K18" s="58">
        <f>'2009 ERU'!K18+'2010 ERU'!K18+'2011 ERU'!K18+'2012 ERU'!K18+'2013 ERU'!K18+'2014 ERU'!K18+'2015 ERU'!K18</f>
        <v>0</v>
      </c>
      <c r="L18" s="58">
        <f>'2009 ERU'!L18+'2010 ERU'!L18+'2011 ERU'!L18+'2012 ERU'!L18+'2013 ERU'!L18+'2014 ERU'!L18+'2015 ERU'!L18</f>
        <v>0</v>
      </c>
      <c r="M18" s="58">
        <f>'2009 ERU'!M18+'2010 ERU'!M18+'2011 ERU'!M18+'2012 ERU'!M18+'2013 ERU'!M18+'2014 ERU'!M18+'2015 ERU'!M18</f>
        <v>0</v>
      </c>
      <c r="N18" s="58">
        <f>'2009 ERU'!N18+'2010 ERU'!N18+'2011 ERU'!N18+'2012 ERU'!N18+'2013 ERU'!N18+'2014 ERU'!N18+'2015 ERU'!N18</f>
        <v>194013</v>
      </c>
      <c r="O18" s="58">
        <f>'2009 ERU'!O18+'2010 ERU'!O18+'2011 ERU'!O18+'2012 ERU'!O18+'2013 ERU'!O18+'2014 ERU'!O18+'2015 ERU'!O18</f>
        <v>0</v>
      </c>
      <c r="P18" s="58">
        <f>'2009 ERU'!P18+'2010 ERU'!P18+'2011 ERU'!P18+'2012 ERU'!P18+'2013 ERU'!P18+'2014 ERU'!P18+'2015 ERU'!P18</f>
        <v>1691006</v>
      </c>
      <c r="Q18" s="70"/>
      <c r="R18" s="58">
        <f>'2009 ERU'!R18+'2010 ERU'!R18+'2011 ERU'!R18+'2012 ERU'!R18+'2013 ERU'!R18+'2014 ERU'!R18+'2015 ERU'!R18</f>
        <v>173520</v>
      </c>
      <c r="S18" s="58">
        <f>'2009 ERU'!S18+'2010 ERU'!S18+'2011 ERU'!S18+'2012 ERU'!S18+'2013 ERU'!S18+'2014 ERU'!S18+'2015 ERU'!S18</f>
        <v>0</v>
      </c>
      <c r="T18" s="58">
        <f>'2009 ERU'!T18+'2010 ERU'!T18+'2011 ERU'!T18+'2012 ERU'!T18+'2013 ERU'!T18+'2014 ERU'!T18+'2015 ERU'!T18</f>
        <v>0</v>
      </c>
      <c r="U18" s="58">
        <f>'2009 ERU'!U18+'2010 ERU'!U18+'2011 ERU'!U18+'2012 ERU'!U18+'2013 ERU'!U18+'2014 ERU'!U18+'2015 ERU'!U18</f>
        <v>0</v>
      </c>
      <c r="V18" s="58">
        <f>'2009 ERU'!V18+'2010 ERU'!V18+'2011 ERU'!V18+'2012 ERU'!V18+'2013 ERU'!V18+'2014 ERU'!V18+'2015 ERU'!V18</f>
        <v>0</v>
      </c>
      <c r="W18" s="58">
        <f>'2009 ERU'!W18+'2010 ERU'!W18+'2011 ERU'!W18+'2012 ERU'!W18+'2013 ERU'!W18+'2014 ERU'!W18+'2015 ERU'!W18</f>
        <v>0</v>
      </c>
      <c r="X18" s="58">
        <f>'2009 ERU'!X18+'2010 ERU'!X18+'2011 ERU'!X18+'2012 ERU'!X18+'2013 ERU'!X18+'2014 ERU'!X18+'2015 ERU'!X18</f>
        <v>0</v>
      </c>
      <c r="Y18" s="58">
        <f>'2009 ERU'!Y18+'2010 ERU'!Y18+'2011 ERU'!Y18+'2012 ERU'!Y18+'2013 ERU'!Y18+'2014 ERU'!Y18+'2015 ERU'!Y18</f>
        <v>0</v>
      </c>
      <c r="Z18" s="58">
        <f>'2009 ERU'!Z18+'2010 ERU'!Z18+'2011 ERU'!Z18+'2012 ERU'!Z18+'2013 ERU'!Z18+'2014 ERU'!Z18+'2015 ERU'!Z18</f>
        <v>0</v>
      </c>
      <c r="AA18" s="58">
        <f>'2009 ERU'!AA18+'2010 ERU'!AA18+'2011 ERU'!AA18+'2012 ERU'!AA18+'2013 ERU'!AA18+'2014 ERU'!AA18+'2015 ERU'!AA18</f>
        <v>0</v>
      </c>
      <c r="AB18" s="58">
        <f>'2009 ERU'!AB18+'2010 ERU'!AB18+'2011 ERU'!AB18+'2012 ERU'!AB18+'2013 ERU'!AB18+'2014 ERU'!AB18+'2015 ERU'!AB18</f>
        <v>0</v>
      </c>
      <c r="AC18" s="58">
        <f>'2009 ERU'!AC18+'2010 ERU'!AC18+'2011 ERU'!AC18+'2012 ERU'!AC18+'2013 ERU'!AC18+'2014 ERU'!AC18+'2015 ERU'!AC18</f>
        <v>0</v>
      </c>
      <c r="AD18" s="58">
        <f>'2009 ERU'!AD18+'2010 ERU'!AD18+'2011 ERU'!AD18+'2012 ERU'!AD18+'2013 ERU'!AD18+'2014 ERU'!AD18+'2015 ERU'!AD18</f>
        <v>0</v>
      </c>
      <c r="AE18" s="58">
        <f>'2009 ERU'!AE18+'2010 ERU'!AE18+'2011 ERU'!AE18+'2012 ERU'!AE18+'2013 ERU'!AE18+'2014 ERU'!AE18+'2015 ERU'!AE18</f>
        <v>0</v>
      </c>
      <c r="AF18" s="58">
        <f>'2009 ERU'!AF18+'2010 ERU'!AF18+'2011 ERU'!AF18+'2012 ERU'!AF18+'2013 ERU'!AF18+'2014 ERU'!AF18+'2015 ERU'!AF18</f>
        <v>0</v>
      </c>
      <c r="AG18" s="58">
        <f>'2009 ERU'!AG18+'2010 ERU'!AG18+'2011 ERU'!AG18+'2012 ERU'!AG18+'2013 ERU'!AG18+'2014 ERU'!AG18+'2015 ERU'!AG18</f>
        <v>0</v>
      </c>
      <c r="AH18" s="58">
        <f>'2009 ERU'!AH18+'2010 ERU'!AH18+'2011 ERU'!AH18+'2012 ERU'!AH18+'2013 ERU'!AH18+'2014 ERU'!AH18+'2015 ERU'!AH18</f>
        <v>0</v>
      </c>
      <c r="AI18" s="58">
        <f>'2009 ERU'!AI18+'2010 ERU'!AI18+'2011 ERU'!AI18+'2012 ERU'!AI18+'2013 ERU'!AI18+'2014 ERU'!AI18+'2015 ERU'!AI18</f>
        <v>1510456</v>
      </c>
      <c r="AJ18" s="58">
        <f>'2009 ERU'!AJ18+'2010 ERU'!AJ18+'2011 ERU'!AJ18+'2012 ERU'!AJ18+'2013 ERU'!AJ18+'2014 ERU'!AJ18+'2015 ERU'!AJ18</f>
        <v>0</v>
      </c>
      <c r="AK18" s="58">
        <f>'2009 ERU'!AK18+'2010 ERU'!AK18+'2011 ERU'!AK18+'2012 ERU'!AK18+'2013 ERU'!AK18+'2014 ERU'!AK18+'2015 ERU'!AK18</f>
        <v>0</v>
      </c>
      <c r="AL18" s="58">
        <f>'2009 ERU'!AL18+'2010 ERU'!AL18+'2011 ERU'!AL18+'2012 ERU'!AL18+'2013 ERU'!AL18+'2014 ERU'!AL18+'2015 ERU'!AL18</f>
        <v>0</v>
      </c>
      <c r="AM18" s="58">
        <f>'2009 ERU'!AM18+'2010 ERU'!AM18+'2011 ERU'!AM18+'2012 ERU'!AM18+'2013 ERU'!AM18+'2014 ERU'!AM18+'2015 ERU'!AM18</f>
        <v>62079</v>
      </c>
      <c r="AN18" s="61">
        <f>'2009 ERU'!AN18+'2010 ERU'!AN18+'2011 ERU'!AN18+'2012 ERU'!AN18+'2013 ERU'!AN18+'2014 ERU'!AN18+'2015 ERU'!AN18</f>
        <v>42959</v>
      </c>
    </row>
    <row r="19" spans="1:40" ht="14.25" x14ac:dyDescent="0.15">
      <c r="A19" s="62" t="s">
        <v>14</v>
      </c>
      <c r="B19" s="57">
        <f t="shared" si="1"/>
        <v>452021219</v>
      </c>
      <c r="C19" s="58">
        <f>'2009 ERU'!C19+'2010 ERU'!C19+'2011 ERU'!C19+'2012 ERU'!C19+'2013 ERU'!C19+'2014 ERU'!C19+'2015 ERU'!C19</f>
        <v>159200435</v>
      </c>
      <c r="D19" s="58">
        <f>'2009 ERU'!D19+'2010 ERU'!D19+'2011 ERU'!D19+'2012 ERU'!D19+'2013 ERU'!D19+'2014 ERU'!D19+'2015 ERU'!D19</f>
        <v>809553</v>
      </c>
      <c r="E19" s="58">
        <f>'2009 ERU'!E19+'2010 ERU'!E19+'2011 ERU'!E19+'2012 ERU'!E19+'2013 ERU'!E19+'2014 ERU'!E19+'2015 ERU'!E19</f>
        <v>7579146</v>
      </c>
      <c r="F19" s="58">
        <f>'2009 ERU'!F19+'2010 ERU'!F19+'2011 ERU'!F19+'2012 ERU'!F19+'2013 ERU'!F19+'2014 ERU'!F19+'2015 ERU'!F19</f>
        <v>2903913</v>
      </c>
      <c r="G19" s="58">
        <f>'2009 ERU'!G19+'2010 ERU'!G19+'2011 ERU'!G19+'2012 ERU'!G19+'2013 ERU'!G19+'2014 ERU'!G19+'2015 ERU'!G19</f>
        <v>852200</v>
      </c>
      <c r="H19" s="58">
        <f>'2009 ERU'!H19+'2010 ERU'!H19+'2011 ERU'!H19+'2012 ERU'!H19+'2013 ERU'!H19+'2014 ERU'!H19+'2015 ERU'!H19</f>
        <v>15264624</v>
      </c>
      <c r="I19" s="58">
        <f>'2009 ERU'!I19+'2010 ERU'!I19+'2011 ERU'!I19+'2012 ERU'!I19+'2013 ERU'!I19+'2014 ERU'!I19+'2015 ERU'!I19</f>
        <v>41279128</v>
      </c>
      <c r="J19" s="58">
        <f>'2009 ERU'!J19+'2010 ERU'!J19+'2011 ERU'!J19+'2012 ERU'!J19+'2013 ERU'!J19+'2014 ERU'!J19+'2015 ERU'!J19</f>
        <v>2760080</v>
      </c>
      <c r="K19" s="58">
        <f>'2009 ERU'!K19+'2010 ERU'!K19+'2011 ERU'!K19+'2012 ERU'!K19+'2013 ERU'!K19+'2014 ERU'!K19+'2015 ERU'!K19</f>
        <v>1905663</v>
      </c>
      <c r="L19" s="58">
        <f>'2009 ERU'!L19+'2010 ERU'!L19+'2011 ERU'!L19+'2012 ERU'!L19+'2013 ERU'!L19+'2014 ERU'!L19+'2015 ERU'!L19</f>
        <v>6283010</v>
      </c>
      <c r="M19" s="58">
        <f>'2009 ERU'!M19+'2010 ERU'!M19+'2011 ERU'!M19+'2012 ERU'!M19+'2013 ERU'!M19+'2014 ERU'!M19+'2015 ERU'!M19</f>
        <v>0</v>
      </c>
      <c r="N19" s="58">
        <f>'2009 ERU'!N19+'2010 ERU'!N19+'2011 ERU'!N19+'2012 ERU'!N19+'2013 ERU'!N19+'2014 ERU'!N19+'2015 ERU'!N19</f>
        <v>15089368</v>
      </c>
      <c r="O19" s="58">
        <f>'2009 ERU'!O19+'2010 ERU'!O19+'2011 ERU'!O19+'2012 ERU'!O19+'2013 ERU'!O19+'2014 ERU'!O19+'2015 ERU'!O19</f>
        <v>2637359</v>
      </c>
      <c r="P19" s="58">
        <f>'2009 ERU'!P19+'2010 ERU'!P19+'2011 ERU'!P19+'2012 ERU'!P19+'2013 ERU'!P19+'2014 ERU'!P19+'2015 ERU'!P19</f>
        <v>7018244</v>
      </c>
      <c r="Q19" s="58">
        <f>'2009 ERU'!Q19+'2010 ERU'!Q19+'2011 ERU'!Q19+'2012 ERU'!Q19+'2013 ERU'!Q19+'2014 ERU'!Q19+'2015 ERU'!Q19</f>
        <v>758961</v>
      </c>
      <c r="R19" s="70"/>
      <c r="S19" s="58">
        <f>'2009 ERU'!S19+'2010 ERU'!S19+'2011 ERU'!S19+'2012 ERU'!S19+'2013 ERU'!S19+'2014 ERU'!S19+'2015 ERU'!S19</f>
        <v>3292294</v>
      </c>
      <c r="T19" s="58">
        <f>'2009 ERU'!T19+'2010 ERU'!T19+'2011 ERU'!T19+'2012 ERU'!T19+'2013 ERU'!T19+'2014 ERU'!T19+'2015 ERU'!T19</f>
        <v>3360957</v>
      </c>
      <c r="U19" s="58">
        <f>'2009 ERU'!U19+'2010 ERU'!U19+'2011 ERU'!U19+'2012 ERU'!U19+'2013 ERU'!U19+'2014 ERU'!U19+'2015 ERU'!U19</f>
        <v>90482</v>
      </c>
      <c r="V19" s="58">
        <f>'2009 ERU'!V19+'2010 ERU'!V19+'2011 ERU'!V19+'2012 ERU'!V19+'2013 ERU'!V19+'2014 ERU'!V19+'2015 ERU'!V19</f>
        <v>610449</v>
      </c>
      <c r="W19" s="58">
        <f>'2009 ERU'!W19+'2010 ERU'!W19+'2011 ERU'!W19+'2012 ERU'!W19+'2013 ERU'!W19+'2014 ERU'!W19+'2015 ERU'!W19</f>
        <v>13837</v>
      </c>
      <c r="X19" s="58">
        <f>'2009 ERU'!X19+'2010 ERU'!X19+'2011 ERU'!X19+'2012 ERU'!X19+'2013 ERU'!X19+'2014 ERU'!X19+'2015 ERU'!X19</f>
        <v>600202</v>
      </c>
      <c r="Y19" s="58">
        <f>'2009 ERU'!Y19+'2010 ERU'!Y19+'2011 ERU'!Y19+'2012 ERU'!Y19+'2013 ERU'!Y19+'2014 ERU'!Y19+'2015 ERU'!Y19</f>
        <v>4241481</v>
      </c>
      <c r="Z19" s="58">
        <f>'2009 ERU'!Z19+'2010 ERU'!Z19+'2011 ERU'!Z19+'2012 ERU'!Z19+'2013 ERU'!Z19+'2014 ERU'!Z19+'2015 ERU'!Z19</f>
        <v>6392445</v>
      </c>
      <c r="AA19" s="58">
        <f>'2009 ERU'!AA19+'2010 ERU'!AA19+'2011 ERU'!AA19+'2012 ERU'!AA19+'2013 ERU'!AA19+'2014 ERU'!AA19+'2015 ERU'!AA19</f>
        <v>221621</v>
      </c>
      <c r="AB19" s="58">
        <f>'2009 ERU'!AB19+'2010 ERU'!AB19+'2011 ERU'!AB19+'2012 ERU'!AB19+'2013 ERU'!AB19+'2014 ERU'!AB19+'2015 ERU'!AB19</f>
        <v>1365634</v>
      </c>
      <c r="AC19" s="58">
        <f>'2009 ERU'!AC19+'2010 ERU'!AC19+'2011 ERU'!AC19+'2012 ERU'!AC19+'2013 ERU'!AC19+'2014 ERU'!AC19+'2015 ERU'!AC19</f>
        <v>0</v>
      </c>
      <c r="AD19" s="58">
        <f>'2009 ERU'!AD19+'2010 ERU'!AD19+'2011 ERU'!AD19+'2012 ERU'!AD19+'2013 ERU'!AD19+'2014 ERU'!AD19+'2015 ERU'!AD19</f>
        <v>0</v>
      </c>
      <c r="AE19" s="58">
        <f>'2009 ERU'!AE19+'2010 ERU'!AE19+'2011 ERU'!AE19+'2012 ERU'!AE19+'2013 ERU'!AE19+'2014 ERU'!AE19+'2015 ERU'!AE19</f>
        <v>0</v>
      </c>
      <c r="AF19" s="58">
        <f>'2009 ERU'!AF19+'2010 ERU'!AF19+'2011 ERU'!AF19+'2012 ERU'!AF19+'2013 ERU'!AF19+'2014 ERU'!AF19+'2015 ERU'!AF19</f>
        <v>0</v>
      </c>
      <c r="AG19" s="58">
        <f>'2009 ERU'!AG19+'2010 ERU'!AG19+'2011 ERU'!AG19+'2012 ERU'!AG19+'2013 ERU'!AG19+'2014 ERU'!AG19+'2015 ERU'!AG19</f>
        <v>0</v>
      </c>
      <c r="AH19" s="58">
        <f>'2009 ERU'!AH19+'2010 ERU'!AH19+'2011 ERU'!AH19+'2012 ERU'!AH19+'2013 ERU'!AH19+'2014 ERU'!AH19+'2015 ERU'!AH19</f>
        <v>0</v>
      </c>
      <c r="AI19" s="58">
        <f>'2009 ERU'!AI19+'2010 ERU'!AI19+'2011 ERU'!AI19+'2012 ERU'!AI19+'2013 ERU'!AI19+'2014 ERU'!AI19+'2015 ERU'!AI19</f>
        <v>1217564</v>
      </c>
      <c r="AJ19" s="58">
        <f>'2009 ERU'!AJ19+'2010 ERU'!AJ19+'2011 ERU'!AJ19+'2012 ERU'!AJ19+'2013 ERU'!AJ19+'2014 ERU'!AJ19+'2015 ERU'!AJ19</f>
        <v>1</v>
      </c>
      <c r="AK19" s="58">
        <f>'2009 ERU'!AK19+'2010 ERU'!AK19+'2011 ERU'!AK19+'2012 ERU'!AK19+'2013 ERU'!AK19+'2014 ERU'!AK19+'2015 ERU'!AK19</f>
        <v>0</v>
      </c>
      <c r="AL19" s="58">
        <f>'2009 ERU'!AL19+'2010 ERU'!AL19+'2011 ERU'!AL19+'2012 ERU'!AL19+'2013 ERU'!AL19+'2014 ERU'!AL19+'2015 ERU'!AL19</f>
        <v>24360756</v>
      </c>
      <c r="AM19" s="58">
        <f>'2009 ERU'!AM19+'2010 ERU'!AM19+'2011 ERU'!AM19+'2012 ERU'!AM19+'2013 ERU'!AM19+'2014 ERU'!AM19+'2015 ERU'!AM19</f>
        <v>520561</v>
      </c>
      <c r="AN19" s="61">
        <f>'2009 ERU'!AN19+'2010 ERU'!AN19+'2011 ERU'!AN19+'2012 ERU'!AN19+'2013 ERU'!AN19+'2014 ERU'!AN19+'2015 ERU'!AN19</f>
        <v>141391251</v>
      </c>
    </row>
    <row r="20" spans="1:40" ht="14.25" x14ac:dyDescent="0.15">
      <c r="A20" s="63" t="s">
        <v>22</v>
      </c>
      <c r="B20" s="57">
        <f t="shared" si="1"/>
        <v>16449905</v>
      </c>
      <c r="C20" s="58">
        <f>'2009 ERU'!C20+'2010 ERU'!C20+'2011 ERU'!C20+'2012 ERU'!C20+'2013 ERU'!C20+'2014 ERU'!C20+'2015 ERU'!C20</f>
        <v>6008682</v>
      </c>
      <c r="D20" s="58">
        <f>'2009 ERU'!D20+'2010 ERU'!D20+'2011 ERU'!D20+'2012 ERU'!D20+'2013 ERU'!D20+'2014 ERU'!D20+'2015 ERU'!D20</f>
        <v>403455</v>
      </c>
      <c r="E20" s="58">
        <f>'2009 ERU'!E20+'2010 ERU'!E20+'2011 ERU'!E20+'2012 ERU'!E20+'2013 ERU'!E20+'2014 ERU'!E20+'2015 ERU'!E20</f>
        <v>0</v>
      </c>
      <c r="F20" s="58">
        <f>'2009 ERU'!F20+'2010 ERU'!F20+'2011 ERU'!F20+'2012 ERU'!F20+'2013 ERU'!F20+'2014 ERU'!F20+'2015 ERU'!F20</f>
        <v>3622441</v>
      </c>
      <c r="G20" s="58">
        <f>'2009 ERU'!G20+'2010 ERU'!G20+'2011 ERU'!G20+'2012 ERU'!G20+'2013 ERU'!G20+'2014 ERU'!G20+'2015 ERU'!G20</f>
        <v>70823</v>
      </c>
      <c r="H20" s="58">
        <f>'2009 ERU'!H20+'2010 ERU'!H20+'2011 ERU'!H20+'2012 ERU'!H20+'2013 ERU'!H20+'2014 ERU'!H20+'2015 ERU'!H20</f>
        <v>44268</v>
      </c>
      <c r="I20" s="58">
        <f>'2009 ERU'!I20+'2010 ERU'!I20+'2011 ERU'!I20+'2012 ERU'!I20+'2013 ERU'!I20+'2014 ERU'!I20+'2015 ERU'!I20</f>
        <v>55074</v>
      </c>
      <c r="J20" s="58">
        <f>'2009 ERU'!J20+'2010 ERU'!J20+'2011 ERU'!J20+'2012 ERU'!J20+'2013 ERU'!J20+'2014 ERU'!J20+'2015 ERU'!J20</f>
        <v>26314</v>
      </c>
      <c r="K20" s="58">
        <f>'2009 ERU'!K20+'2010 ERU'!K20+'2011 ERU'!K20+'2012 ERU'!K20+'2013 ERU'!K20+'2014 ERU'!K20+'2015 ERU'!K20</f>
        <v>0</v>
      </c>
      <c r="L20" s="58">
        <f>'2009 ERU'!L20+'2010 ERU'!L20+'2011 ERU'!L20+'2012 ERU'!L20+'2013 ERU'!L20+'2014 ERU'!L20+'2015 ERU'!L20</f>
        <v>0</v>
      </c>
      <c r="M20" s="58">
        <f>'2009 ERU'!M20+'2010 ERU'!M20+'2011 ERU'!M20+'2012 ERU'!M20+'2013 ERU'!M20+'2014 ERU'!M20+'2015 ERU'!M20</f>
        <v>0</v>
      </c>
      <c r="N20" s="58">
        <f>'2009 ERU'!N20+'2010 ERU'!N20+'2011 ERU'!N20+'2012 ERU'!N20+'2013 ERU'!N20+'2014 ERU'!N20+'2015 ERU'!N20</f>
        <v>2602701</v>
      </c>
      <c r="O20" s="58">
        <f>'2009 ERU'!O20+'2010 ERU'!O20+'2011 ERU'!O20+'2012 ERU'!O20+'2013 ERU'!O20+'2014 ERU'!O20+'2015 ERU'!O20</f>
        <v>0</v>
      </c>
      <c r="P20" s="58">
        <f>'2009 ERU'!P20+'2010 ERU'!P20+'2011 ERU'!P20+'2012 ERU'!P20+'2013 ERU'!P20+'2014 ERU'!P20+'2015 ERU'!P20</f>
        <v>0</v>
      </c>
      <c r="Q20" s="58">
        <f>'2009 ERU'!Q20+'2010 ERU'!Q20+'2011 ERU'!Q20+'2012 ERU'!Q20+'2013 ERU'!Q20+'2014 ERU'!Q20+'2015 ERU'!Q20</f>
        <v>44260</v>
      </c>
      <c r="R20" s="58">
        <f>'2009 ERU'!R20+'2010 ERU'!R20+'2011 ERU'!R20+'2012 ERU'!R20+'2013 ERU'!R20+'2014 ERU'!R20+'2015 ERU'!R20</f>
        <v>127056</v>
      </c>
      <c r="S20" s="70"/>
      <c r="T20" s="58">
        <f>'2009 ERU'!T20+'2010 ERU'!T20+'2011 ERU'!T20+'2012 ERU'!T20+'2013 ERU'!T20+'2014 ERU'!T20+'2015 ERU'!T20</f>
        <v>15914</v>
      </c>
      <c r="U20" s="58">
        <f>'2009 ERU'!U20+'2010 ERU'!U20+'2011 ERU'!U20+'2012 ERU'!U20+'2013 ERU'!U20+'2014 ERU'!U20+'2015 ERU'!U20</f>
        <v>0</v>
      </c>
      <c r="V20" s="58">
        <f>'2009 ERU'!V20+'2010 ERU'!V20+'2011 ERU'!V20+'2012 ERU'!V20+'2013 ERU'!V20+'2014 ERU'!V20+'2015 ERU'!V20</f>
        <v>4236</v>
      </c>
      <c r="W20" s="58">
        <f>'2009 ERU'!W20+'2010 ERU'!W20+'2011 ERU'!W20+'2012 ERU'!W20+'2013 ERU'!W20+'2014 ERU'!W20+'2015 ERU'!W20</f>
        <v>0</v>
      </c>
      <c r="X20" s="58">
        <f>'2009 ERU'!X20+'2010 ERU'!X20+'2011 ERU'!X20+'2012 ERU'!X20+'2013 ERU'!X20+'2014 ERU'!X20+'2015 ERU'!X20</f>
        <v>0</v>
      </c>
      <c r="Y20" s="58">
        <f>'2009 ERU'!Y20+'2010 ERU'!Y20+'2011 ERU'!Y20+'2012 ERU'!Y20+'2013 ERU'!Y20+'2014 ERU'!Y20+'2015 ERU'!Y20</f>
        <v>2280366</v>
      </c>
      <c r="Z20" s="58">
        <f>'2009 ERU'!Z20+'2010 ERU'!Z20+'2011 ERU'!Z20+'2012 ERU'!Z20+'2013 ERU'!Z20+'2014 ERU'!Z20+'2015 ERU'!Z20</f>
        <v>5982</v>
      </c>
      <c r="AA20" s="58">
        <f>'2009 ERU'!AA20+'2010 ERU'!AA20+'2011 ERU'!AA20+'2012 ERU'!AA20+'2013 ERU'!AA20+'2014 ERU'!AA20+'2015 ERU'!AA20</f>
        <v>2869</v>
      </c>
      <c r="AB20" s="58">
        <f>'2009 ERU'!AB20+'2010 ERU'!AB20+'2011 ERU'!AB20+'2012 ERU'!AB20+'2013 ERU'!AB20+'2014 ERU'!AB20+'2015 ERU'!AB20</f>
        <v>25874</v>
      </c>
      <c r="AC20" s="58">
        <f>'2009 ERU'!AC20+'2010 ERU'!AC20+'2011 ERU'!AC20+'2012 ERU'!AC20+'2013 ERU'!AC20+'2014 ERU'!AC20+'2015 ERU'!AC20</f>
        <v>0</v>
      </c>
      <c r="AD20" s="58">
        <f>'2009 ERU'!AD20+'2010 ERU'!AD20+'2011 ERU'!AD20+'2012 ERU'!AD20+'2013 ERU'!AD20+'2014 ERU'!AD20+'2015 ERU'!AD20</f>
        <v>0</v>
      </c>
      <c r="AE20" s="58">
        <f>'2009 ERU'!AE20+'2010 ERU'!AE20+'2011 ERU'!AE20+'2012 ERU'!AE20+'2013 ERU'!AE20+'2014 ERU'!AE20+'2015 ERU'!AE20</f>
        <v>0</v>
      </c>
      <c r="AF20" s="58">
        <f>'2009 ERU'!AF20+'2010 ERU'!AF20+'2011 ERU'!AF20+'2012 ERU'!AF20+'2013 ERU'!AF20+'2014 ERU'!AF20+'2015 ERU'!AF20</f>
        <v>0</v>
      </c>
      <c r="AG20" s="58">
        <f>'2009 ERU'!AG20+'2010 ERU'!AG20+'2011 ERU'!AG20+'2012 ERU'!AG20+'2013 ERU'!AG20+'2014 ERU'!AG20+'2015 ERU'!AG20</f>
        <v>0</v>
      </c>
      <c r="AH20" s="58">
        <f>'2009 ERU'!AH20+'2010 ERU'!AH20+'2011 ERU'!AH20+'2012 ERU'!AH20+'2013 ERU'!AH20+'2014 ERU'!AH20+'2015 ERU'!AH20</f>
        <v>0</v>
      </c>
      <c r="AI20" s="58">
        <f>'2009 ERU'!AI20+'2010 ERU'!AI20+'2011 ERU'!AI20+'2012 ERU'!AI20+'2013 ERU'!AI20+'2014 ERU'!AI20+'2015 ERU'!AI20</f>
        <v>679466</v>
      </c>
      <c r="AJ20" s="58">
        <f>'2009 ERU'!AJ20+'2010 ERU'!AJ20+'2011 ERU'!AJ20+'2012 ERU'!AJ20+'2013 ERU'!AJ20+'2014 ERU'!AJ20+'2015 ERU'!AJ20</f>
        <v>0</v>
      </c>
      <c r="AK20" s="58">
        <f>'2009 ERU'!AK20+'2010 ERU'!AK20+'2011 ERU'!AK20+'2012 ERU'!AK20+'2013 ERU'!AK20+'2014 ERU'!AK20+'2015 ERU'!AK20</f>
        <v>0</v>
      </c>
      <c r="AL20" s="58">
        <f>'2009 ERU'!AL20+'2010 ERU'!AL20+'2011 ERU'!AL20+'2012 ERU'!AL20+'2013 ERU'!AL20+'2014 ERU'!AL20+'2015 ERU'!AL20</f>
        <v>0</v>
      </c>
      <c r="AM20" s="58">
        <f>'2009 ERU'!AM20+'2010 ERU'!AM20+'2011 ERU'!AM20+'2012 ERU'!AM20+'2013 ERU'!AM20+'2014 ERU'!AM20+'2015 ERU'!AM20</f>
        <v>110654</v>
      </c>
      <c r="AN20" s="61">
        <f>'2009 ERU'!AN20+'2010 ERU'!AN20+'2011 ERU'!AN20+'2012 ERU'!AN20+'2013 ERU'!AN20+'2014 ERU'!AN20+'2015 ERU'!AN20</f>
        <v>319470</v>
      </c>
    </row>
    <row r="21" spans="1:40" ht="14.25" x14ac:dyDescent="0.15">
      <c r="A21" s="63" t="s">
        <v>21</v>
      </c>
      <c r="B21" s="57">
        <f t="shared" si="1"/>
        <v>7698364</v>
      </c>
      <c r="C21" s="58">
        <f>'2009 ERU'!C21+'2010 ERU'!C21+'2011 ERU'!C21+'2012 ERU'!C21+'2013 ERU'!C21+'2014 ERU'!C21+'2015 ERU'!C21</f>
        <v>1104161</v>
      </c>
      <c r="D21" s="58">
        <f>'2009 ERU'!D21+'2010 ERU'!D21+'2011 ERU'!D21+'2012 ERU'!D21+'2013 ERU'!D21+'2014 ERU'!D21+'2015 ERU'!D21</f>
        <v>718382</v>
      </c>
      <c r="E21" s="58">
        <f>'2009 ERU'!E21+'2010 ERU'!E21+'2011 ERU'!E21+'2012 ERU'!E21+'2013 ERU'!E21+'2014 ERU'!E21+'2015 ERU'!E21</f>
        <v>0</v>
      </c>
      <c r="F21" s="58">
        <f>'2009 ERU'!F21+'2010 ERU'!F21+'2011 ERU'!F21+'2012 ERU'!F21+'2013 ERU'!F21+'2014 ERU'!F21+'2015 ERU'!F21</f>
        <v>1022535</v>
      </c>
      <c r="G21" s="58">
        <f>'2009 ERU'!G21+'2010 ERU'!G21+'2011 ERU'!G21+'2012 ERU'!G21+'2013 ERU'!G21+'2014 ERU'!G21+'2015 ERU'!G21</f>
        <v>0</v>
      </c>
      <c r="H21" s="58">
        <f>'2009 ERU'!H21+'2010 ERU'!H21+'2011 ERU'!H21+'2012 ERU'!H21+'2013 ERU'!H21+'2014 ERU'!H21+'2015 ERU'!H21</f>
        <v>289651</v>
      </c>
      <c r="I21" s="58">
        <f>'2009 ERU'!I21+'2010 ERU'!I21+'2011 ERU'!I21+'2012 ERU'!I21+'2013 ERU'!I21+'2014 ERU'!I21+'2015 ERU'!I21</f>
        <v>0</v>
      </c>
      <c r="J21" s="58">
        <f>'2009 ERU'!J21+'2010 ERU'!J21+'2011 ERU'!J21+'2012 ERU'!J21+'2013 ERU'!J21+'2014 ERU'!J21+'2015 ERU'!J21</f>
        <v>0</v>
      </c>
      <c r="K21" s="58">
        <f>'2009 ERU'!K21+'2010 ERU'!K21+'2011 ERU'!K21+'2012 ERU'!K21+'2013 ERU'!K21+'2014 ERU'!K21+'2015 ERU'!K21</f>
        <v>0</v>
      </c>
      <c r="L21" s="58">
        <f>'2009 ERU'!L21+'2010 ERU'!L21+'2011 ERU'!L21+'2012 ERU'!L21+'2013 ERU'!L21+'2014 ERU'!L21+'2015 ERU'!L21</f>
        <v>0</v>
      </c>
      <c r="M21" s="58">
        <f>'2009 ERU'!M21+'2010 ERU'!M21+'2011 ERU'!M21+'2012 ERU'!M21+'2013 ERU'!M21+'2014 ERU'!M21+'2015 ERU'!M21</f>
        <v>0</v>
      </c>
      <c r="N21" s="58">
        <f>'2009 ERU'!N21+'2010 ERU'!N21+'2011 ERU'!N21+'2012 ERU'!N21+'2013 ERU'!N21+'2014 ERU'!N21+'2015 ERU'!N21</f>
        <v>1035161</v>
      </c>
      <c r="O21" s="58">
        <f>'2009 ERU'!O21+'2010 ERU'!O21+'2011 ERU'!O21+'2012 ERU'!O21+'2013 ERU'!O21+'2014 ERU'!O21+'2015 ERU'!O21</f>
        <v>0</v>
      </c>
      <c r="P21" s="58">
        <f>'2009 ERU'!P21+'2010 ERU'!P21+'2011 ERU'!P21+'2012 ERU'!P21+'2013 ERU'!P21+'2014 ERU'!P21+'2015 ERU'!P21</f>
        <v>69479</v>
      </c>
      <c r="Q21" s="58">
        <f>'2009 ERU'!Q21+'2010 ERU'!Q21+'2011 ERU'!Q21+'2012 ERU'!Q21+'2013 ERU'!Q21+'2014 ERU'!Q21+'2015 ERU'!Q21</f>
        <v>0</v>
      </c>
      <c r="R21" s="58">
        <f>'2009 ERU'!R21+'2010 ERU'!R21+'2011 ERU'!R21+'2012 ERU'!R21+'2013 ERU'!R21+'2014 ERU'!R21+'2015 ERU'!R21</f>
        <v>1210508</v>
      </c>
      <c r="S21" s="58">
        <f>'2009 ERU'!S21+'2010 ERU'!S21+'2011 ERU'!S21+'2012 ERU'!S21+'2013 ERU'!S21+'2014 ERU'!S21+'2015 ERU'!S21</f>
        <v>800000</v>
      </c>
      <c r="T21" s="70"/>
      <c r="U21" s="58">
        <f>'2009 ERU'!U21+'2010 ERU'!U21+'2011 ERU'!U21+'2012 ERU'!U21+'2013 ERU'!U21+'2014 ERU'!U21+'2015 ERU'!U21</f>
        <v>0</v>
      </c>
      <c r="V21" s="58">
        <f>'2009 ERU'!V21+'2010 ERU'!V21+'2011 ERU'!V21+'2012 ERU'!V21+'2013 ERU'!V21+'2014 ERU'!V21+'2015 ERU'!V21</f>
        <v>148406</v>
      </c>
      <c r="W21" s="58">
        <f>'2009 ERU'!W21+'2010 ERU'!W21+'2011 ERU'!W21+'2012 ERU'!W21+'2013 ERU'!W21+'2014 ERU'!W21+'2015 ERU'!W21</f>
        <v>0</v>
      </c>
      <c r="X21" s="58">
        <f>'2009 ERU'!X21+'2010 ERU'!X21+'2011 ERU'!X21+'2012 ERU'!X21+'2013 ERU'!X21+'2014 ERU'!X21+'2015 ERU'!X21</f>
        <v>0</v>
      </c>
      <c r="Y21" s="58">
        <f>'2009 ERU'!Y21+'2010 ERU'!Y21+'2011 ERU'!Y21+'2012 ERU'!Y21+'2013 ERU'!Y21+'2014 ERU'!Y21+'2015 ERU'!Y21</f>
        <v>519508</v>
      </c>
      <c r="Z21" s="58">
        <f>'2009 ERU'!Z21+'2010 ERU'!Z21+'2011 ERU'!Z21+'2012 ERU'!Z21+'2013 ERU'!Z21+'2014 ERU'!Z21+'2015 ERU'!Z21</f>
        <v>8822</v>
      </c>
      <c r="AA21" s="58">
        <f>'2009 ERU'!AA21+'2010 ERU'!AA21+'2011 ERU'!AA21+'2012 ERU'!AA21+'2013 ERU'!AA21+'2014 ERU'!AA21+'2015 ERU'!AA21</f>
        <v>123444</v>
      </c>
      <c r="AB21" s="58">
        <f>'2009 ERU'!AB21+'2010 ERU'!AB21+'2011 ERU'!AB21+'2012 ERU'!AB21+'2013 ERU'!AB21+'2014 ERU'!AB21+'2015 ERU'!AB21</f>
        <v>0</v>
      </c>
      <c r="AC21" s="58">
        <f>'2009 ERU'!AC21+'2010 ERU'!AC21+'2011 ERU'!AC21+'2012 ERU'!AC21+'2013 ERU'!AC21+'2014 ERU'!AC21+'2015 ERU'!AC21</f>
        <v>0</v>
      </c>
      <c r="AD21" s="58">
        <f>'2009 ERU'!AD21+'2010 ERU'!AD21+'2011 ERU'!AD21+'2012 ERU'!AD21+'2013 ERU'!AD21+'2014 ERU'!AD21+'2015 ERU'!AD21</f>
        <v>0</v>
      </c>
      <c r="AE21" s="58">
        <f>'2009 ERU'!AE21+'2010 ERU'!AE21+'2011 ERU'!AE21+'2012 ERU'!AE21+'2013 ERU'!AE21+'2014 ERU'!AE21+'2015 ERU'!AE21</f>
        <v>0</v>
      </c>
      <c r="AF21" s="58">
        <f>'2009 ERU'!AF21+'2010 ERU'!AF21+'2011 ERU'!AF21+'2012 ERU'!AF21+'2013 ERU'!AF21+'2014 ERU'!AF21+'2015 ERU'!AF21</f>
        <v>0</v>
      </c>
      <c r="AG21" s="58">
        <f>'2009 ERU'!AG21+'2010 ERU'!AG21+'2011 ERU'!AG21+'2012 ERU'!AG21+'2013 ERU'!AG21+'2014 ERU'!AG21+'2015 ERU'!AG21</f>
        <v>0</v>
      </c>
      <c r="AH21" s="58">
        <f>'2009 ERU'!AH21+'2010 ERU'!AH21+'2011 ERU'!AH21+'2012 ERU'!AH21+'2013 ERU'!AH21+'2014 ERU'!AH21+'2015 ERU'!AH21</f>
        <v>0</v>
      </c>
      <c r="AI21" s="58">
        <f>'2009 ERU'!AI21+'2010 ERU'!AI21+'2011 ERU'!AI21+'2012 ERU'!AI21+'2013 ERU'!AI21+'2014 ERU'!AI21+'2015 ERU'!AI21</f>
        <v>469729</v>
      </c>
      <c r="AJ21" s="58">
        <f>'2009 ERU'!AJ21+'2010 ERU'!AJ21+'2011 ERU'!AJ21+'2012 ERU'!AJ21+'2013 ERU'!AJ21+'2014 ERU'!AJ21+'2015 ERU'!AJ21</f>
        <v>0</v>
      </c>
      <c r="AK21" s="58">
        <f>'2009 ERU'!AK21+'2010 ERU'!AK21+'2011 ERU'!AK21+'2012 ERU'!AK21+'2013 ERU'!AK21+'2014 ERU'!AK21+'2015 ERU'!AK21</f>
        <v>0</v>
      </c>
      <c r="AL21" s="58">
        <f>'2009 ERU'!AL21+'2010 ERU'!AL21+'2011 ERU'!AL21+'2012 ERU'!AL21+'2013 ERU'!AL21+'2014 ERU'!AL21+'2015 ERU'!AL21</f>
        <v>0</v>
      </c>
      <c r="AM21" s="58">
        <f>'2009 ERU'!AM21+'2010 ERU'!AM21+'2011 ERU'!AM21+'2012 ERU'!AM21+'2013 ERU'!AM21+'2014 ERU'!AM21+'2015 ERU'!AM21</f>
        <v>0</v>
      </c>
      <c r="AN21" s="61">
        <f>'2009 ERU'!AN21+'2010 ERU'!AN21+'2011 ERU'!AN21+'2012 ERU'!AN21+'2013 ERU'!AN21+'2014 ERU'!AN21+'2015 ERU'!AN21</f>
        <v>178578</v>
      </c>
    </row>
    <row r="22" spans="1:40" ht="14.25" x14ac:dyDescent="0.15">
      <c r="A22" s="63" t="s">
        <v>26</v>
      </c>
      <c r="B22" s="57">
        <f t="shared" si="1"/>
        <v>14458589</v>
      </c>
      <c r="C22" s="58">
        <f>'2009 ERU'!C22+'2010 ERU'!C22+'2011 ERU'!C22+'2012 ERU'!C22+'2013 ERU'!C22+'2014 ERU'!C22+'2015 ERU'!C22</f>
        <v>7269552</v>
      </c>
      <c r="D22" s="58">
        <f>'2009 ERU'!D22+'2010 ERU'!D22+'2011 ERU'!D22+'2012 ERU'!D22+'2013 ERU'!D22+'2014 ERU'!D22+'2015 ERU'!D22</f>
        <v>246838</v>
      </c>
      <c r="E22" s="58">
        <f>'2009 ERU'!E22+'2010 ERU'!E22+'2011 ERU'!E22+'2012 ERU'!E22+'2013 ERU'!E22+'2014 ERU'!E22+'2015 ERU'!E22</f>
        <v>0</v>
      </c>
      <c r="F22" s="58">
        <f>'2009 ERU'!F22+'2010 ERU'!F22+'2011 ERU'!F22+'2012 ERU'!F22+'2013 ERU'!F22+'2014 ERU'!F22+'2015 ERU'!F22</f>
        <v>0</v>
      </c>
      <c r="G22" s="58">
        <f>'2009 ERU'!G22+'2010 ERU'!G22+'2011 ERU'!G22+'2012 ERU'!G22+'2013 ERU'!G22+'2014 ERU'!G22+'2015 ERU'!G22</f>
        <v>352582</v>
      </c>
      <c r="H22" s="58">
        <f>'2009 ERU'!H22+'2010 ERU'!H22+'2011 ERU'!H22+'2012 ERU'!H22+'2013 ERU'!H22+'2014 ERU'!H22+'2015 ERU'!H22</f>
        <v>0</v>
      </c>
      <c r="I22" s="58">
        <f>'2009 ERU'!I22+'2010 ERU'!I22+'2011 ERU'!I22+'2012 ERU'!I22+'2013 ERU'!I22+'2014 ERU'!I22+'2015 ERU'!I22</f>
        <v>0</v>
      </c>
      <c r="J22" s="58">
        <f>'2009 ERU'!J22+'2010 ERU'!J22+'2011 ERU'!J22+'2012 ERU'!J22+'2013 ERU'!J22+'2014 ERU'!J22+'2015 ERU'!J22</f>
        <v>0</v>
      </c>
      <c r="K22" s="58">
        <f>'2009 ERU'!K22+'2010 ERU'!K22+'2011 ERU'!K22+'2012 ERU'!K22+'2013 ERU'!K22+'2014 ERU'!K22+'2015 ERU'!K22</f>
        <v>0</v>
      </c>
      <c r="L22" s="58">
        <f>'2009 ERU'!L22+'2010 ERU'!L22+'2011 ERU'!L22+'2012 ERU'!L22+'2013 ERU'!L22+'2014 ERU'!L22+'2015 ERU'!L22</f>
        <v>0</v>
      </c>
      <c r="M22" s="58">
        <f>'2009 ERU'!M22+'2010 ERU'!M22+'2011 ERU'!M22+'2012 ERU'!M22+'2013 ERU'!M22+'2014 ERU'!M22+'2015 ERU'!M22</f>
        <v>0</v>
      </c>
      <c r="N22" s="58">
        <f>'2009 ERU'!N22+'2010 ERU'!N22+'2011 ERU'!N22+'2012 ERU'!N22+'2013 ERU'!N22+'2014 ERU'!N22+'2015 ERU'!N22</f>
        <v>306507</v>
      </c>
      <c r="O22" s="58">
        <f>'2009 ERU'!O22+'2010 ERU'!O22+'2011 ERU'!O22+'2012 ERU'!O22+'2013 ERU'!O22+'2014 ERU'!O22+'2015 ERU'!O22</f>
        <v>0</v>
      </c>
      <c r="P22" s="58">
        <f>'2009 ERU'!P22+'2010 ERU'!P22+'2011 ERU'!P22+'2012 ERU'!P22+'2013 ERU'!P22+'2014 ERU'!P22+'2015 ERU'!P22</f>
        <v>2595929</v>
      </c>
      <c r="Q22" s="58">
        <f>'2009 ERU'!Q22+'2010 ERU'!Q22+'2011 ERU'!Q22+'2012 ERU'!Q22+'2013 ERU'!Q22+'2014 ERU'!Q22+'2015 ERU'!Q22</f>
        <v>329786</v>
      </c>
      <c r="R22" s="58">
        <f>'2009 ERU'!R22+'2010 ERU'!R22+'2011 ERU'!R22+'2012 ERU'!R22+'2013 ERU'!R22+'2014 ERU'!R22+'2015 ERU'!R22</f>
        <v>10000</v>
      </c>
      <c r="S22" s="58">
        <f>'2009 ERU'!S22+'2010 ERU'!S22+'2011 ERU'!S22+'2012 ERU'!S22+'2013 ERU'!S22+'2014 ERU'!S22+'2015 ERU'!S22</f>
        <v>0</v>
      </c>
      <c r="T22" s="58">
        <f>'2009 ERU'!T22+'2010 ERU'!T22+'2011 ERU'!T22+'2012 ERU'!T22+'2013 ERU'!T22+'2014 ERU'!T22+'2015 ERU'!T22</f>
        <v>0</v>
      </c>
      <c r="U22" s="70"/>
      <c r="V22" s="58">
        <f>'2009 ERU'!V22+'2010 ERU'!V22+'2011 ERU'!V22+'2012 ERU'!V22+'2013 ERU'!V22+'2014 ERU'!V22+'2015 ERU'!V22</f>
        <v>0</v>
      </c>
      <c r="W22" s="58">
        <f>'2009 ERU'!W22+'2010 ERU'!W22+'2011 ERU'!W22+'2012 ERU'!W22+'2013 ERU'!W22+'2014 ERU'!W22+'2015 ERU'!W22</f>
        <v>0</v>
      </c>
      <c r="X22" s="58">
        <f>'2009 ERU'!X22+'2010 ERU'!X22+'2011 ERU'!X22+'2012 ERU'!X22+'2013 ERU'!X22+'2014 ERU'!X22+'2015 ERU'!X22</f>
        <v>0</v>
      </c>
      <c r="Y22" s="58">
        <f>'2009 ERU'!Y22+'2010 ERU'!Y22+'2011 ERU'!Y22+'2012 ERU'!Y22+'2013 ERU'!Y22+'2014 ERU'!Y22+'2015 ERU'!Y22</f>
        <v>0</v>
      </c>
      <c r="Z22" s="58">
        <f>'2009 ERU'!Z22+'2010 ERU'!Z22+'2011 ERU'!Z22+'2012 ERU'!Z22+'2013 ERU'!Z22+'2014 ERU'!Z22+'2015 ERU'!Z22</f>
        <v>0</v>
      </c>
      <c r="AA22" s="58">
        <f>'2009 ERU'!AA22+'2010 ERU'!AA22+'2011 ERU'!AA22+'2012 ERU'!AA22+'2013 ERU'!AA22+'2014 ERU'!AA22+'2015 ERU'!AA22</f>
        <v>0</v>
      </c>
      <c r="AB22" s="58">
        <f>'2009 ERU'!AB22+'2010 ERU'!AB22+'2011 ERU'!AB22+'2012 ERU'!AB22+'2013 ERU'!AB22+'2014 ERU'!AB22+'2015 ERU'!AB22</f>
        <v>0</v>
      </c>
      <c r="AC22" s="58">
        <f>'2009 ERU'!AC22+'2010 ERU'!AC22+'2011 ERU'!AC22+'2012 ERU'!AC22+'2013 ERU'!AC22+'2014 ERU'!AC22+'2015 ERU'!AC22</f>
        <v>0</v>
      </c>
      <c r="AD22" s="58">
        <f>'2009 ERU'!AD22+'2010 ERU'!AD22+'2011 ERU'!AD22+'2012 ERU'!AD22+'2013 ERU'!AD22+'2014 ERU'!AD22+'2015 ERU'!AD22</f>
        <v>0</v>
      </c>
      <c r="AE22" s="58">
        <f>'2009 ERU'!AE22+'2010 ERU'!AE22+'2011 ERU'!AE22+'2012 ERU'!AE22+'2013 ERU'!AE22+'2014 ERU'!AE22+'2015 ERU'!AE22</f>
        <v>0</v>
      </c>
      <c r="AF22" s="58">
        <f>'2009 ERU'!AF22+'2010 ERU'!AF22+'2011 ERU'!AF22+'2012 ERU'!AF22+'2013 ERU'!AF22+'2014 ERU'!AF22+'2015 ERU'!AF22</f>
        <v>0</v>
      </c>
      <c r="AG22" s="58">
        <f>'2009 ERU'!AG22+'2010 ERU'!AG22+'2011 ERU'!AG22+'2012 ERU'!AG22+'2013 ERU'!AG22+'2014 ERU'!AG22+'2015 ERU'!AG22</f>
        <v>0</v>
      </c>
      <c r="AH22" s="58">
        <f>'2009 ERU'!AH22+'2010 ERU'!AH22+'2011 ERU'!AH22+'2012 ERU'!AH22+'2013 ERU'!AH22+'2014 ERU'!AH22+'2015 ERU'!AH22</f>
        <v>0</v>
      </c>
      <c r="AI22" s="58">
        <f>'2009 ERU'!AI22+'2010 ERU'!AI22+'2011 ERU'!AI22+'2012 ERU'!AI22+'2013 ERU'!AI22+'2014 ERU'!AI22+'2015 ERU'!AI22</f>
        <v>0</v>
      </c>
      <c r="AJ22" s="58">
        <f>'2009 ERU'!AJ22+'2010 ERU'!AJ22+'2011 ERU'!AJ22+'2012 ERU'!AJ22+'2013 ERU'!AJ22+'2014 ERU'!AJ22+'2015 ERU'!AJ22</f>
        <v>0</v>
      </c>
      <c r="AK22" s="58">
        <f>'2009 ERU'!AK22+'2010 ERU'!AK22+'2011 ERU'!AK22+'2012 ERU'!AK22+'2013 ERU'!AK22+'2014 ERU'!AK22+'2015 ERU'!AK22</f>
        <v>0</v>
      </c>
      <c r="AL22" s="58">
        <f>'2009 ERU'!AL22+'2010 ERU'!AL22+'2011 ERU'!AL22+'2012 ERU'!AL22+'2013 ERU'!AL22+'2014 ERU'!AL22+'2015 ERU'!AL22</f>
        <v>1000000</v>
      </c>
      <c r="AM22" s="58">
        <f>'2009 ERU'!AM22+'2010 ERU'!AM22+'2011 ERU'!AM22+'2012 ERU'!AM22+'2013 ERU'!AM22+'2014 ERU'!AM22+'2015 ERU'!AM22</f>
        <v>0</v>
      </c>
      <c r="AN22" s="61">
        <f>'2009 ERU'!AN22+'2010 ERU'!AN22+'2011 ERU'!AN22+'2012 ERU'!AN22+'2013 ERU'!AN22+'2014 ERU'!AN22+'2015 ERU'!AN22</f>
        <v>2347395</v>
      </c>
    </row>
    <row r="23" spans="1:40" ht="14.25" x14ac:dyDescent="0.15">
      <c r="A23" s="63" t="s">
        <v>23</v>
      </c>
      <c r="B23" s="57">
        <f t="shared" si="1"/>
        <v>7937787</v>
      </c>
      <c r="C23" s="58">
        <f>'2009 ERU'!C23+'2010 ERU'!C23+'2011 ERU'!C23+'2012 ERU'!C23+'2013 ERU'!C23+'2014 ERU'!C23+'2015 ERU'!C23</f>
        <v>869414</v>
      </c>
      <c r="D23" s="58">
        <f>'2009 ERU'!D23+'2010 ERU'!D23+'2011 ERU'!D23+'2012 ERU'!D23+'2013 ERU'!D23+'2014 ERU'!D23+'2015 ERU'!D23</f>
        <v>4402455</v>
      </c>
      <c r="E23" s="58">
        <f>'2009 ERU'!E23+'2010 ERU'!E23+'2011 ERU'!E23+'2012 ERU'!E23+'2013 ERU'!E23+'2014 ERU'!E23+'2015 ERU'!E23</f>
        <v>0</v>
      </c>
      <c r="F23" s="58">
        <f>'2009 ERU'!F23+'2010 ERU'!F23+'2011 ERU'!F23+'2012 ERU'!F23+'2013 ERU'!F23+'2014 ERU'!F23+'2015 ERU'!F23</f>
        <v>0</v>
      </c>
      <c r="G23" s="58">
        <f>'2009 ERU'!G23+'2010 ERU'!G23+'2011 ERU'!G23+'2012 ERU'!G23+'2013 ERU'!G23+'2014 ERU'!G23+'2015 ERU'!G23</f>
        <v>49087</v>
      </c>
      <c r="H23" s="58">
        <f>'2009 ERU'!H23+'2010 ERU'!H23+'2011 ERU'!H23+'2012 ERU'!H23+'2013 ERU'!H23+'2014 ERU'!H23+'2015 ERU'!H23</f>
        <v>15340</v>
      </c>
      <c r="I23" s="58">
        <f>'2009 ERU'!I23+'2010 ERU'!I23+'2011 ERU'!I23+'2012 ERU'!I23+'2013 ERU'!I23+'2014 ERU'!I23+'2015 ERU'!I23</f>
        <v>66328</v>
      </c>
      <c r="J23" s="58">
        <f>'2009 ERU'!J23+'2010 ERU'!J23+'2011 ERU'!J23+'2012 ERU'!J23+'2013 ERU'!J23+'2014 ERU'!J23+'2015 ERU'!J23</f>
        <v>0</v>
      </c>
      <c r="K23" s="58">
        <f>'2009 ERU'!K23+'2010 ERU'!K23+'2011 ERU'!K23+'2012 ERU'!K23+'2013 ERU'!K23+'2014 ERU'!K23+'2015 ERU'!K23</f>
        <v>0</v>
      </c>
      <c r="L23" s="58">
        <f>'2009 ERU'!L23+'2010 ERU'!L23+'2011 ERU'!L23+'2012 ERU'!L23+'2013 ERU'!L23+'2014 ERU'!L23+'2015 ERU'!L23</f>
        <v>0</v>
      </c>
      <c r="M23" s="58">
        <f>'2009 ERU'!M23+'2010 ERU'!M23+'2011 ERU'!M23+'2012 ERU'!M23+'2013 ERU'!M23+'2014 ERU'!M23+'2015 ERU'!M23</f>
        <v>0</v>
      </c>
      <c r="N23" s="58">
        <f>'2009 ERU'!N23+'2010 ERU'!N23+'2011 ERU'!N23+'2012 ERU'!N23+'2013 ERU'!N23+'2014 ERU'!N23+'2015 ERU'!N23</f>
        <v>927753</v>
      </c>
      <c r="O23" s="58">
        <f>'2009 ERU'!O23+'2010 ERU'!O23+'2011 ERU'!O23+'2012 ERU'!O23+'2013 ERU'!O23+'2014 ERU'!O23+'2015 ERU'!O23</f>
        <v>0</v>
      </c>
      <c r="P23" s="58">
        <f>'2009 ERU'!P23+'2010 ERU'!P23+'2011 ERU'!P23+'2012 ERU'!P23+'2013 ERU'!P23+'2014 ERU'!P23+'2015 ERU'!P23</f>
        <v>0</v>
      </c>
      <c r="Q23" s="58">
        <f>'2009 ERU'!Q23+'2010 ERU'!Q23+'2011 ERU'!Q23+'2012 ERU'!Q23+'2013 ERU'!Q23+'2014 ERU'!Q23+'2015 ERU'!Q23</f>
        <v>30676</v>
      </c>
      <c r="R23" s="58">
        <f>'2009 ERU'!R23+'2010 ERU'!R23+'2011 ERU'!R23+'2012 ERU'!R23+'2013 ERU'!R23+'2014 ERU'!R23+'2015 ERU'!R23</f>
        <v>120094</v>
      </c>
      <c r="S23" s="58">
        <f>'2009 ERU'!S23+'2010 ERU'!S23+'2011 ERU'!S23+'2012 ERU'!S23+'2013 ERU'!S23+'2014 ERU'!S23+'2015 ERU'!S23</f>
        <v>0</v>
      </c>
      <c r="T23" s="58">
        <f>'2009 ERU'!T23+'2010 ERU'!T23+'2011 ERU'!T23+'2012 ERU'!T23+'2013 ERU'!T23+'2014 ERU'!T23+'2015 ERU'!T23</f>
        <v>98637</v>
      </c>
      <c r="U23" s="58">
        <f>'2009 ERU'!U23+'2010 ERU'!U23+'2011 ERU'!U23+'2012 ERU'!U23+'2013 ERU'!U23+'2014 ERU'!U23+'2015 ERU'!U23</f>
        <v>0</v>
      </c>
      <c r="V23" s="70"/>
      <c r="W23" s="58">
        <f>'2009 ERU'!W23+'2010 ERU'!W23+'2011 ERU'!W23+'2012 ERU'!W23+'2013 ERU'!W23+'2014 ERU'!W23+'2015 ERU'!W23</f>
        <v>0</v>
      </c>
      <c r="X23" s="58">
        <f>'2009 ERU'!X23+'2010 ERU'!X23+'2011 ERU'!X23+'2012 ERU'!X23+'2013 ERU'!X23+'2014 ERU'!X23+'2015 ERU'!X23</f>
        <v>0</v>
      </c>
      <c r="Y23" s="58">
        <f>'2009 ERU'!Y23+'2010 ERU'!Y23+'2011 ERU'!Y23+'2012 ERU'!Y23+'2013 ERU'!Y23+'2014 ERU'!Y23+'2015 ERU'!Y23</f>
        <v>0</v>
      </c>
      <c r="Z23" s="58">
        <f>'2009 ERU'!Z23+'2010 ERU'!Z23+'2011 ERU'!Z23+'2012 ERU'!Z23+'2013 ERU'!Z23+'2014 ERU'!Z23+'2015 ERU'!Z23</f>
        <v>0</v>
      </c>
      <c r="AA23" s="58">
        <f>'2009 ERU'!AA23+'2010 ERU'!AA23+'2011 ERU'!AA23+'2012 ERU'!AA23+'2013 ERU'!AA23+'2014 ERU'!AA23+'2015 ERU'!AA23</f>
        <v>0</v>
      </c>
      <c r="AB23" s="58">
        <f>'2009 ERU'!AB23+'2010 ERU'!AB23+'2011 ERU'!AB23+'2012 ERU'!AB23+'2013 ERU'!AB23+'2014 ERU'!AB23+'2015 ERU'!AB23</f>
        <v>0</v>
      </c>
      <c r="AC23" s="58">
        <f>'2009 ERU'!AC23+'2010 ERU'!AC23+'2011 ERU'!AC23+'2012 ERU'!AC23+'2013 ERU'!AC23+'2014 ERU'!AC23+'2015 ERU'!AC23</f>
        <v>0</v>
      </c>
      <c r="AD23" s="58">
        <f>'2009 ERU'!AD23+'2010 ERU'!AD23+'2011 ERU'!AD23+'2012 ERU'!AD23+'2013 ERU'!AD23+'2014 ERU'!AD23+'2015 ERU'!AD23</f>
        <v>0</v>
      </c>
      <c r="AE23" s="58">
        <f>'2009 ERU'!AE23+'2010 ERU'!AE23+'2011 ERU'!AE23+'2012 ERU'!AE23+'2013 ERU'!AE23+'2014 ERU'!AE23+'2015 ERU'!AE23</f>
        <v>0</v>
      </c>
      <c r="AF23" s="58">
        <f>'2009 ERU'!AF23+'2010 ERU'!AF23+'2011 ERU'!AF23+'2012 ERU'!AF23+'2013 ERU'!AF23+'2014 ERU'!AF23+'2015 ERU'!AF23</f>
        <v>0</v>
      </c>
      <c r="AG23" s="58">
        <f>'2009 ERU'!AG23+'2010 ERU'!AG23+'2011 ERU'!AG23+'2012 ERU'!AG23+'2013 ERU'!AG23+'2014 ERU'!AG23+'2015 ERU'!AG23</f>
        <v>0</v>
      </c>
      <c r="AH23" s="58">
        <f>'2009 ERU'!AH23+'2010 ERU'!AH23+'2011 ERU'!AH23+'2012 ERU'!AH23+'2013 ERU'!AH23+'2014 ERU'!AH23+'2015 ERU'!AH23</f>
        <v>0</v>
      </c>
      <c r="AI23" s="58">
        <f>'2009 ERU'!AI23+'2010 ERU'!AI23+'2011 ERU'!AI23+'2012 ERU'!AI23+'2013 ERU'!AI23+'2014 ERU'!AI23+'2015 ERU'!AI23</f>
        <v>505887</v>
      </c>
      <c r="AJ23" s="58">
        <f>'2009 ERU'!AJ23+'2010 ERU'!AJ23+'2011 ERU'!AJ23+'2012 ERU'!AJ23+'2013 ERU'!AJ23+'2014 ERU'!AJ23+'2015 ERU'!AJ23</f>
        <v>59735</v>
      </c>
      <c r="AK23" s="58">
        <f>'2009 ERU'!AK23+'2010 ERU'!AK23+'2011 ERU'!AK23+'2012 ERU'!AK23+'2013 ERU'!AK23+'2014 ERU'!AK23+'2015 ERU'!AK23</f>
        <v>0</v>
      </c>
      <c r="AL23" s="58">
        <f>'2009 ERU'!AL23+'2010 ERU'!AL23+'2011 ERU'!AL23+'2012 ERU'!AL23+'2013 ERU'!AL23+'2014 ERU'!AL23+'2015 ERU'!AL23</f>
        <v>0</v>
      </c>
      <c r="AM23" s="58">
        <f>'2009 ERU'!AM23+'2010 ERU'!AM23+'2011 ERU'!AM23+'2012 ERU'!AM23+'2013 ERU'!AM23+'2014 ERU'!AM23+'2015 ERU'!AM23</f>
        <v>76692</v>
      </c>
      <c r="AN23" s="61">
        <f>'2009 ERU'!AN23+'2010 ERU'!AN23+'2011 ERU'!AN23+'2012 ERU'!AN23+'2013 ERU'!AN23+'2014 ERU'!AN23+'2015 ERU'!AN23</f>
        <v>715689</v>
      </c>
    </row>
    <row r="24" spans="1:40" ht="14.25" x14ac:dyDescent="0.15">
      <c r="A24" s="63" t="s">
        <v>27</v>
      </c>
      <c r="B24" s="57">
        <f t="shared" si="1"/>
        <v>1487781</v>
      </c>
      <c r="C24" s="58">
        <f>'2009 ERU'!C24+'2010 ERU'!C24+'2011 ERU'!C24+'2012 ERU'!C24+'2013 ERU'!C24+'2014 ERU'!C24+'2015 ERU'!C24</f>
        <v>42907</v>
      </c>
      <c r="D24" s="58">
        <f>'2009 ERU'!D24+'2010 ERU'!D24+'2011 ERU'!D24+'2012 ERU'!D24+'2013 ERU'!D24+'2014 ERU'!D24+'2015 ERU'!D24</f>
        <v>0</v>
      </c>
      <c r="E24" s="58">
        <f>'2009 ERU'!E24+'2010 ERU'!E24+'2011 ERU'!E24+'2012 ERU'!E24+'2013 ERU'!E24+'2014 ERU'!E24+'2015 ERU'!E24</f>
        <v>0</v>
      </c>
      <c r="F24" s="58">
        <f>'2009 ERU'!F24+'2010 ERU'!F24+'2011 ERU'!F24+'2012 ERU'!F24+'2013 ERU'!F24+'2014 ERU'!F24+'2015 ERU'!F24</f>
        <v>0</v>
      </c>
      <c r="G24" s="58">
        <f>'2009 ERU'!G24+'2010 ERU'!G24+'2011 ERU'!G24+'2012 ERU'!G24+'2013 ERU'!G24+'2014 ERU'!G24+'2015 ERU'!G24</f>
        <v>0</v>
      </c>
      <c r="H24" s="58">
        <f>'2009 ERU'!H24+'2010 ERU'!H24+'2011 ERU'!H24+'2012 ERU'!H24+'2013 ERU'!H24+'2014 ERU'!H24+'2015 ERU'!H24</f>
        <v>0</v>
      </c>
      <c r="I24" s="58">
        <f>'2009 ERU'!I24+'2010 ERU'!I24+'2011 ERU'!I24+'2012 ERU'!I24+'2013 ERU'!I24+'2014 ERU'!I24+'2015 ERU'!I24</f>
        <v>0</v>
      </c>
      <c r="J24" s="58">
        <f>'2009 ERU'!J24+'2010 ERU'!J24+'2011 ERU'!J24+'2012 ERU'!J24+'2013 ERU'!J24+'2014 ERU'!J24+'2015 ERU'!J24</f>
        <v>0</v>
      </c>
      <c r="K24" s="58">
        <f>'2009 ERU'!K24+'2010 ERU'!K24+'2011 ERU'!K24+'2012 ERU'!K24+'2013 ERU'!K24+'2014 ERU'!K24+'2015 ERU'!K24</f>
        <v>0</v>
      </c>
      <c r="L24" s="58">
        <f>'2009 ERU'!L24+'2010 ERU'!L24+'2011 ERU'!L24+'2012 ERU'!L24+'2013 ERU'!L24+'2014 ERU'!L24+'2015 ERU'!L24</f>
        <v>0</v>
      </c>
      <c r="M24" s="58">
        <f>'2009 ERU'!M24+'2010 ERU'!M24+'2011 ERU'!M24+'2012 ERU'!M24+'2013 ERU'!M24+'2014 ERU'!M24+'2015 ERU'!M24</f>
        <v>0</v>
      </c>
      <c r="N24" s="58">
        <f>'2009 ERU'!N24+'2010 ERU'!N24+'2011 ERU'!N24+'2012 ERU'!N24+'2013 ERU'!N24+'2014 ERU'!N24+'2015 ERU'!N24</f>
        <v>626</v>
      </c>
      <c r="O24" s="58">
        <f>'2009 ERU'!O24+'2010 ERU'!O24+'2011 ERU'!O24+'2012 ERU'!O24+'2013 ERU'!O24+'2014 ERU'!O24+'2015 ERU'!O24</f>
        <v>0</v>
      </c>
      <c r="P24" s="58">
        <f>'2009 ERU'!P24+'2010 ERU'!P24+'2011 ERU'!P24+'2012 ERU'!P24+'2013 ERU'!P24+'2014 ERU'!P24+'2015 ERU'!P24</f>
        <v>0</v>
      </c>
      <c r="Q24" s="58">
        <f>'2009 ERU'!Q24+'2010 ERU'!Q24+'2011 ERU'!Q24+'2012 ERU'!Q24+'2013 ERU'!Q24+'2014 ERU'!Q24+'2015 ERU'!Q24</f>
        <v>0</v>
      </c>
      <c r="R24" s="58">
        <f>'2009 ERU'!R24+'2010 ERU'!R24+'2011 ERU'!R24+'2012 ERU'!R24+'2013 ERU'!R24+'2014 ERU'!R24+'2015 ERU'!R24</f>
        <v>0</v>
      </c>
      <c r="S24" s="58">
        <f>'2009 ERU'!S24+'2010 ERU'!S24+'2011 ERU'!S24+'2012 ERU'!S24+'2013 ERU'!S24+'2014 ERU'!S24+'2015 ERU'!S24</f>
        <v>0</v>
      </c>
      <c r="T24" s="58">
        <f>'2009 ERU'!T24+'2010 ERU'!T24+'2011 ERU'!T24+'2012 ERU'!T24+'2013 ERU'!T24+'2014 ERU'!T24+'2015 ERU'!T24</f>
        <v>0</v>
      </c>
      <c r="U24" s="58">
        <f>'2009 ERU'!U24+'2010 ERU'!U24+'2011 ERU'!U24+'2012 ERU'!U24+'2013 ERU'!U24+'2014 ERU'!U24+'2015 ERU'!U24</f>
        <v>0</v>
      </c>
      <c r="V24" s="58">
        <f>'2009 ERU'!V24+'2010 ERU'!V24+'2011 ERU'!V24+'2012 ERU'!V24+'2013 ERU'!V24+'2014 ERU'!V24+'2015 ERU'!V24</f>
        <v>0</v>
      </c>
      <c r="W24" s="70"/>
      <c r="X24" s="58">
        <f>'2009 ERU'!X24+'2010 ERU'!X24+'2011 ERU'!X24+'2012 ERU'!X24+'2013 ERU'!X24+'2014 ERU'!X24+'2015 ERU'!X24</f>
        <v>0</v>
      </c>
      <c r="Y24" s="58">
        <f>'2009 ERU'!Y24+'2010 ERU'!Y24+'2011 ERU'!Y24+'2012 ERU'!Y24+'2013 ERU'!Y24+'2014 ERU'!Y24+'2015 ERU'!Y24</f>
        <v>0</v>
      </c>
      <c r="Z24" s="58">
        <f>'2009 ERU'!Z24+'2010 ERU'!Z24+'2011 ERU'!Z24+'2012 ERU'!Z24+'2013 ERU'!Z24+'2014 ERU'!Z24+'2015 ERU'!Z24</f>
        <v>0</v>
      </c>
      <c r="AA24" s="58">
        <f>'2009 ERU'!AA24+'2010 ERU'!AA24+'2011 ERU'!AA24+'2012 ERU'!AA24+'2013 ERU'!AA24+'2014 ERU'!AA24+'2015 ERU'!AA24</f>
        <v>0</v>
      </c>
      <c r="AB24" s="58">
        <f>'2009 ERU'!AB24+'2010 ERU'!AB24+'2011 ERU'!AB24+'2012 ERU'!AB24+'2013 ERU'!AB24+'2014 ERU'!AB24+'2015 ERU'!AB24</f>
        <v>0</v>
      </c>
      <c r="AC24" s="58">
        <f>'2009 ERU'!AC24+'2010 ERU'!AC24+'2011 ERU'!AC24+'2012 ERU'!AC24+'2013 ERU'!AC24+'2014 ERU'!AC24+'2015 ERU'!AC24</f>
        <v>0</v>
      </c>
      <c r="AD24" s="58">
        <f>'2009 ERU'!AD24+'2010 ERU'!AD24+'2011 ERU'!AD24+'2012 ERU'!AD24+'2013 ERU'!AD24+'2014 ERU'!AD24+'2015 ERU'!AD24</f>
        <v>0</v>
      </c>
      <c r="AE24" s="58">
        <f>'2009 ERU'!AE24+'2010 ERU'!AE24+'2011 ERU'!AE24+'2012 ERU'!AE24+'2013 ERU'!AE24+'2014 ERU'!AE24+'2015 ERU'!AE24</f>
        <v>0</v>
      </c>
      <c r="AF24" s="58">
        <f>'2009 ERU'!AF24+'2010 ERU'!AF24+'2011 ERU'!AF24+'2012 ERU'!AF24+'2013 ERU'!AF24+'2014 ERU'!AF24+'2015 ERU'!AF24</f>
        <v>0</v>
      </c>
      <c r="AG24" s="58">
        <f>'2009 ERU'!AG24+'2010 ERU'!AG24+'2011 ERU'!AG24+'2012 ERU'!AG24+'2013 ERU'!AG24+'2014 ERU'!AG24+'2015 ERU'!AG24</f>
        <v>0</v>
      </c>
      <c r="AH24" s="58">
        <f>'2009 ERU'!AH24+'2010 ERU'!AH24+'2011 ERU'!AH24+'2012 ERU'!AH24+'2013 ERU'!AH24+'2014 ERU'!AH24+'2015 ERU'!AH24</f>
        <v>0</v>
      </c>
      <c r="AI24" s="58">
        <f>'2009 ERU'!AI24+'2010 ERU'!AI24+'2011 ERU'!AI24+'2012 ERU'!AI24+'2013 ERU'!AI24+'2014 ERU'!AI24+'2015 ERU'!AI24</f>
        <v>0</v>
      </c>
      <c r="AJ24" s="58">
        <f>'2009 ERU'!AJ24+'2010 ERU'!AJ24+'2011 ERU'!AJ24+'2012 ERU'!AJ24+'2013 ERU'!AJ24+'2014 ERU'!AJ24+'2015 ERU'!AJ24</f>
        <v>0</v>
      </c>
      <c r="AK24" s="58">
        <f>'2009 ERU'!AK24+'2010 ERU'!AK24+'2011 ERU'!AK24+'2012 ERU'!AK24+'2013 ERU'!AK24+'2014 ERU'!AK24+'2015 ERU'!AK24</f>
        <v>0</v>
      </c>
      <c r="AL24" s="58">
        <f>'2009 ERU'!AL24+'2010 ERU'!AL24+'2011 ERU'!AL24+'2012 ERU'!AL24+'2013 ERU'!AL24+'2014 ERU'!AL24+'2015 ERU'!AL24</f>
        <v>0</v>
      </c>
      <c r="AM24" s="58">
        <f>'2009 ERU'!AM24+'2010 ERU'!AM24+'2011 ERU'!AM24+'2012 ERU'!AM24+'2013 ERU'!AM24+'2014 ERU'!AM24+'2015 ERU'!AM24</f>
        <v>0</v>
      </c>
      <c r="AN24" s="61">
        <f>'2009 ERU'!AN24+'2010 ERU'!AN24+'2011 ERU'!AN24+'2012 ERU'!AN24+'2013 ERU'!AN24+'2014 ERU'!AN24+'2015 ERU'!AN24</f>
        <v>1444248</v>
      </c>
    </row>
    <row r="25" spans="1:40" ht="14.25" x14ac:dyDescent="0.15">
      <c r="A25" s="63" t="s">
        <v>25</v>
      </c>
      <c r="B25" s="57">
        <f t="shared" si="1"/>
        <v>7584725</v>
      </c>
      <c r="C25" s="58">
        <f>'2009 ERU'!C25+'2010 ERU'!C25+'2011 ERU'!C25+'2012 ERU'!C25+'2013 ERU'!C25+'2014 ERU'!C25+'2015 ERU'!C25</f>
        <v>4671022</v>
      </c>
      <c r="D25" s="58">
        <f>'2009 ERU'!D25+'2010 ERU'!D25+'2011 ERU'!D25+'2012 ERU'!D25+'2013 ERU'!D25+'2014 ERU'!D25+'2015 ERU'!D25</f>
        <v>0</v>
      </c>
      <c r="E25" s="58">
        <f>'2009 ERU'!E25+'2010 ERU'!E25+'2011 ERU'!E25+'2012 ERU'!E25+'2013 ERU'!E25+'2014 ERU'!E25+'2015 ERU'!E25</f>
        <v>0</v>
      </c>
      <c r="F25" s="58">
        <f>'2009 ERU'!F25+'2010 ERU'!F25+'2011 ERU'!F25+'2012 ERU'!F25+'2013 ERU'!F25+'2014 ERU'!F25+'2015 ERU'!F25</f>
        <v>83803</v>
      </c>
      <c r="G25" s="58">
        <f>'2009 ERU'!G25+'2010 ERU'!G25+'2011 ERU'!G25+'2012 ERU'!G25+'2013 ERU'!G25+'2014 ERU'!G25+'2015 ERU'!G25</f>
        <v>0</v>
      </c>
      <c r="H25" s="58">
        <f>'2009 ERU'!H25+'2010 ERU'!H25+'2011 ERU'!H25+'2012 ERU'!H25+'2013 ERU'!H25+'2014 ERU'!H25+'2015 ERU'!H25</f>
        <v>0</v>
      </c>
      <c r="I25" s="58">
        <f>'2009 ERU'!I25+'2010 ERU'!I25+'2011 ERU'!I25+'2012 ERU'!I25+'2013 ERU'!I25+'2014 ERU'!I25+'2015 ERU'!I25</f>
        <v>211790</v>
      </c>
      <c r="J25" s="58">
        <f>'2009 ERU'!J25+'2010 ERU'!J25+'2011 ERU'!J25+'2012 ERU'!J25+'2013 ERU'!J25+'2014 ERU'!J25+'2015 ERU'!J25</f>
        <v>0</v>
      </c>
      <c r="K25" s="58">
        <f>'2009 ERU'!K25+'2010 ERU'!K25+'2011 ERU'!K25+'2012 ERU'!K25+'2013 ERU'!K25+'2014 ERU'!K25+'2015 ERU'!K25</f>
        <v>0</v>
      </c>
      <c r="L25" s="58">
        <f>'2009 ERU'!L25+'2010 ERU'!L25+'2011 ERU'!L25+'2012 ERU'!L25+'2013 ERU'!L25+'2014 ERU'!L25+'2015 ERU'!L25</f>
        <v>0</v>
      </c>
      <c r="M25" s="58">
        <f>'2009 ERU'!M25+'2010 ERU'!M25+'2011 ERU'!M25+'2012 ERU'!M25+'2013 ERU'!M25+'2014 ERU'!M25+'2015 ERU'!M25</f>
        <v>0</v>
      </c>
      <c r="N25" s="58">
        <f>'2009 ERU'!N25+'2010 ERU'!N25+'2011 ERU'!N25+'2012 ERU'!N25+'2013 ERU'!N25+'2014 ERU'!N25+'2015 ERU'!N25</f>
        <v>1225848</v>
      </c>
      <c r="O25" s="58">
        <f>'2009 ERU'!O25+'2010 ERU'!O25+'2011 ERU'!O25+'2012 ERU'!O25+'2013 ERU'!O25+'2014 ERU'!O25+'2015 ERU'!O25</f>
        <v>0</v>
      </c>
      <c r="P25" s="58">
        <f>'2009 ERU'!P25+'2010 ERU'!P25+'2011 ERU'!P25+'2012 ERU'!P25+'2013 ERU'!P25+'2014 ERU'!P25+'2015 ERU'!P25</f>
        <v>0</v>
      </c>
      <c r="Q25" s="58">
        <f>'2009 ERU'!Q25+'2010 ERU'!Q25+'2011 ERU'!Q25+'2012 ERU'!Q25+'2013 ERU'!Q25+'2014 ERU'!Q25+'2015 ERU'!Q25</f>
        <v>272261</v>
      </c>
      <c r="R25" s="58">
        <f>'2009 ERU'!R25+'2010 ERU'!R25+'2011 ERU'!R25+'2012 ERU'!R25+'2013 ERU'!R25+'2014 ERU'!R25+'2015 ERU'!R25</f>
        <v>712045</v>
      </c>
      <c r="S25" s="58">
        <f>'2009 ERU'!S25+'2010 ERU'!S25+'2011 ERU'!S25+'2012 ERU'!S25+'2013 ERU'!S25+'2014 ERU'!S25+'2015 ERU'!S25</f>
        <v>0</v>
      </c>
      <c r="T25" s="58">
        <f>'2009 ERU'!T25+'2010 ERU'!T25+'2011 ERU'!T25+'2012 ERU'!T25+'2013 ERU'!T25+'2014 ERU'!T25+'2015 ERU'!T25</f>
        <v>0</v>
      </c>
      <c r="U25" s="58">
        <f>'2009 ERU'!U25+'2010 ERU'!U25+'2011 ERU'!U25+'2012 ERU'!U25+'2013 ERU'!U25+'2014 ERU'!U25+'2015 ERU'!U25</f>
        <v>137727</v>
      </c>
      <c r="V25" s="58">
        <f>'2009 ERU'!V25+'2010 ERU'!V25+'2011 ERU'!V25+'2012 ERU'!V25+'2013 ERU'!V25+'2014 ERU'!V25+'2015 ERU'!V25</f>
        <v>0</v>
      </c>
      <c r="W25" s="58">
        <f>'2009 ERU'!W25+'2010 ERU'!W25+'2011 ERU'!W25+'2012 ERU'!W25+'2013 ERU'!W25+'2014 ERU'!W25+'2015 ERU'!W25</f>
        <v>0</v>
      </c>
      <c r="X25" s="70"/>
      <c r="Y25" s="58">
        <f>'2009 ERU'!Y25+'2010 ERU'!Y25+'2011 ERU'!Y25+'2012 ERU'!Y25+'2013 ERU'!Y25+'2014 ERU'!Y25+'2015 ERU'!Y25</f>
        <v>0</v>
      </c>
      <c r="Z25" s="58">
        <f>'2009 ERU'!Z25+'2010 ERU'!Z25+'2011 ERU'!Z25+'2012 ERU'!Z25+'2013 ERU'!Z25+'2014 ERU'!Z25+'2015 ERU'!Z25</f>
        <v>0</v>
      </c>
      <c r="AA25" s="58">
        <f>'2009 ERU'!AA25+'2010 ERU'!AA25+'2011 ERU'!AA25+'2012 ERU'!AA25+'2013 ERU'!AA25+'2014 ERU'!AA25+'2015 ERU'!AA25</f>
        <v>0</v>
      </c>
      <c r="AB25" s="58">
        <f>'2009 ERU'!AB25+'2010 ERU'!AB25+'2011 ERU'!AB25+'2012 ERU'!AB25+'2013 ERU'!AB25+'2014 ERU'!AB25+'2015 ERU'!AB25</f>
        <v>0</v>
      </c>
      <c r="AC25" s="58">
        <f>'2009 ERU'!AC25+'2010 ERU'!AC25+'2011 ERU'!AC25+'2012 ERU'!AC25+'2013 ERU'!AC25+'2014 ERU'!AC25+'2015 ERU'!AC25</f>
        <v>0</v>
      </c>
      <c r="AD25" s="58">
        <f>'2009 ERU'!AD25+'2010 ERU'!AD25+'2011 ERU'!AD25+'2012 ERU'!AD25+'2013 ERU'!AD25+'2014 ERU'!AD25+'2015 ERU'!AD25</f>
        <v>0</v>
      </c>
      <c r="AE25" s="58">
        <f>'2009 ERU'!AE25+'2010 ERU'!AE25+'2011 ERU'!AE25+'2012 ERU'!AE25+'2013 ERU'!AE25+'2014 ERU'!AE25+'2015 ERU'!AE25</f>
        <v>0</v>
      </c>
      <c r="AF25" s="58">
        <f>'2009 ERU'!AF25+'2010 ERU'!AF25+'2011 ERU'!AF25+'2012 ERU'!AF25+'2013 ERU'!AF25+'2014 ERU'!AF25+'2015 ERU'!AF25</f>
        <v>0</v>
      </c>
      <c r="AG25" s="58">
        <f>'2009 ERU'!AG25+'2010 ERU'!AG25+'2011 ERU'!AG25+'2012 ERU'!AG25+'2013 ERU'!AG25+'2014 ERU'!AG25+'2015 ERU'!AG25</f>
        <v>0</v>
      </c>
      <c r="AH25" s="58">
        <f>'2009 ERU'!AH25+'2010 ERU'!AH25+'2011 ERU'!AH25+'2012 ERU'!AH25+'2013 ERU'!AH25+'2014 ERU'!AH25+'2015 ERU'!AH25</f>
        <v>0</v>
      </c>
      <c r="AI25" s="58">
        <f>'2009 ERU'!AI25+'2010 ERU'!AI25+'2011 ERU'!AI25+'2012 ERU'!AI25+'2013 ERU'!AI25+'2014 ERU'!AI25+'2015 ERU'!AI25</f>
        <v>0</v>
      </c>
      <c r="AJ25" s="58">
        <f>'2009 ERU'!AJ25+'2010 ERU'!AJ25+'2011 ERU'!AJ25+'2012 ERU'!AJ25+'2013 ERU'!AJ25+'2014 ERU'!AJ25+'2015 ERU'!AJ25</f>
        <v>170089</v>
      </c>
      <c r="AK25" s="58">
        <f>'2009 ERU'!AK25+'2010 ERU'!AK25+'2011 ERU'!AK25+'2012 ERU'!AK25+'2013 ERU'!AK25+'2014 ERU'!AK25+'2015 ERU'!AK25</f>
        <v>0</v>
      </c>
      <c r="AL25" s="58">
        <f>'2009 ERU'!AL25+'2010 ERU'!AL25+'2011 ERU'!AL25+'2012 ERU'!AL25+'2013 ERU'!AL25+'2014 ERU'!AL25+'2015 ERU'!AL25</f>
        <v>0</v>
      </c>
      <c r="AM25" s="58">
        <f>'2009 ERU'!AM25+'2010 ERU'!AM25+'2011 ERU'!AM25+'2012 ERU'!AM25+'2013 ERU'!AM25+'2014 ERU'!AM25+'2015 ERU'!AM25</f>
        <v>0</v>
      </c>
      <c r="AN25" s="61">
        <f>'2009 ERU'!AN25+'2010 ERU'!AN25+'2011 ERU'!AN25+'2012 ERU'!AN25+'2013 ERU'!AN25+'2014 ERU'!AN25+'2015 ERU'!AN25</f>
        <v>100140</v>
      </c>
    </row>
    <row r="26" spans="1:40" ht="14.25" x14ac:dyDescent="0.15">
      <c r="A26" s="63" t="s">
        <v>19</v>
      </c>
      <c r="B26" s="57">
        <f t="shared" si="1"/>
        <v>36007266</v>
      </c>
      <c r="C26" s="58">
        <f>'2009 ERU'!C26+'2010 ERU'!C26+'2011 ERU'!C26+'2012 ERU'!C26+'2013 ERU'!C26+'2014 ERU'!C26+'2015 ERU'!C26</f>
        <v>10375778</v>
      </c>
      <c r="D26" s="58">
        <f>'2009 ERU'!D26+'2010 ERU'!D26+'2011 ERU'!D26+'2012 ERU'!D26+'2013 ERU'!D26+'2014 ERU'!D26+'2015 ERU'!D26</f>
        <v>299853</v>
      </c>
      <c r="E26" s="58">
        <f>'2009 ERU'!E26+'2010 ERU'!E26+'2011 ERU'!E26+'2012 ERU'!E26+'2013 ERU'!E26+'2014 ERU'!E26+'2015 ERU'!E26</f>
        <v>0</v>
      </c>
      <c r="F26" s="58">
        <f>'2009 ERU'!F26+'2010 ERU'!F26+'2011 ERU'!F26+'2012 ERU'!F26+'2013 ERU'!F26+'2014 ERU'!F26+'2015 ERU'!F26</f>
        <v>2395426</v>
      </c>
      <c r="G26" s="58">
        <f>'2009 ERU'!G26+'2010 ERU'!G26+'2011 ERU'!G26+'2012 ERU'!G26+'2013 ERU'!G26+'2014 ERU'!G26+'2015 ERU'!G26</f>
        <v>0</v>
      </c>
      <c r="H26" s="58">
        <f>'2009 ERU'!H26+'2010 ERU'!H26+'2011 ERU'!H26+'2012 ERU'!H26+'2013 ERU'!H26+'2014 ERU'!H26+'2015 ERU'!H26</f>
        <v>2696612</v>
      </c>
      <c r="I26" s="58">
        <f>'2009 ERU'!I26+'2010 ERU'!I26+'2011 ERU'!I26+'2012 ERU'!I26+'2013 ERU'!I26+'2014 ERU'!I26+'2015 ERU'!I26</f>
        <v>834756</v>
      </c>
      <c r="J26" s="58">
        <f>'2009 ERU'!J26+'2010 ERU'!J26+'2011 ERU'!J26+'2012 ERU'!J26+'2013 ERU'!J26+'2014 ERU'!J26+'2015 ERU'!J26</f>
        <v>4021</v>
      </c>
      <c r="K26" s="58">
        <f>'2009 ERU'!K26+'2010 ERU'!K26+'2011 ERU'!K26+'2012 ERU'!K26+'2013 ERU'!K26+'2014 ERU'!K26+'2015 ERU'!K26</f>
        <v>0</v>
      </c>
      <c r="L26" s="58">
        <f>'2009 ERU'!L26+'2010 ERU'!L26+'2011 ERU'!L26+'2012 ERU'!L26+'2013 ERU'!L26+'2014 ERU'!L26+'2015 ERU'!L26</f>
        <v>50000</v>
      </c>
      <c r="M26" s="58">
        <f>'2009 ERU'!M26+'2010 ERU'!M26+'2011 ERU'!M26+'2012 ERU'!M26+'2013 ERU'!M26+'2014 ERU'!M26+'2015 ERU'!M26</f>
        <v>0</v>
      </c>
      <c r="N26" s="58">
        <f>'2009 ERU'!N26+'2010 ERU'!N26+'2011 ERU'!N26+'2012 ERU'!N26+'2013 ERU'!N26+'2014 ERU'!N26+'2015 ERU'!N26</f>
        <v>914872</v>
      </c>
      <c r="O26" s="58">
        <f>'2009 ERU'!O26+'2010 ERU'!O26+'2011 ERU'!O26+'2012 ERU'!O26+'2013 ERU'!O26+'2014 ERU'!O26+'2015 ERU'!O26</f>
        <v>0</v>
      </c>
      <c r="P26" s="58">
        <f>'2009 ERU'!P26+'2010 ERU'!P26+'2011 ERU'!P26+'2012 ERU'!P26+'2013 ERU'!P26+'2014 ERU'!P26+'2015 ERU'!P26</f>
        <v>0</v>
      </c>
      <c r="Q26" s="58">
        <f>'2009 ERU'!Q26+'2010 ERU'!Q26+'2011 ERU'!Q26+'2012 ERU'!Q26+'2013 ERU'!Q26+'2014 ERU'!Q26+'2015 ERU'!Q26</f>
        <v>778726</v>
      </c>
      <c r="R26" s="58">
        <f>'2009 ERU'!R26+'2010 ERU'!R26+'2011 ERU'!R26+'2012 ERU'!R26+'2013 ERU'!R26+'2014 ERU'!R26+'2015 ERU'!R26</f>
        <v>6256403</v>
      </c>
      <c r="S26" s="58">
        <f>'2009 ERU'!S26+'2010 ERU'!S26+'2011 ERU'!S26+'2012 ERU'!S26+'2013 ERU'!S26+'2014 ERU'!S26+'2015 ERU'!S26</f>
        <v>3796244</v>
      </c>
      <c r="T26" s="58">
        <f>'2009 ERU'!T26+'2010 ERU'!T26+'2011 ERU'!T26+'2012 ERU'!T26+'2013 ERU'!T26+'2014 ERU'!T26+'2015 ERU'!T26</f>
        <v>30000</v>
      </c>
      <c r="U26" s="58">
        <f>'2009 ERU'!U26+'2010 ERU'!U26+'2011 ERU'!U26+'2012 ERU'!U26+'2013 ERU'!U26+'2014 ERU'!U26+'2015 ERU'!U26</f>
        <v>0</v>
      </c>
      <c r="V26" s="58">
        <f>'2009 ERU'!V26+'2010 ERU'!V26+'2011 ERU'!V26+'2012 ERU'!V26+'2013 ERU'!V26+'2014 ERU'!V26+'2015 ERU'!V26</f>
        <v>0</v>
      </c>
      <c r="W26" s="58">
        <f>'2009 ERU'!W26+'2010 ERU'!W26+'2011 ERU'!W26+'2012 ERU'!W26+'2013 ERU'!W26+'2014 ERU'!W26+'2015 ERU'!W26</f>
        <v>15500</v>
      </c>
      <c r="X26" s="58">
        <f>'2009 ERU'!X26+'2010 ERU'!X26+'2011 ERU'!X26+'2012 ERU'!X26+'2013 ERU'!X26+'2014 ERU'!X26+'2015 ERU'!X26</f>
        <v>0</v>
      </c>
      <c r="Y26" s="70"/>
      <c r="Z26" s="58">
        <f>'2009 ERU'!Z26+'2010 ERU'!Z26+'2011 ERU'!Z26+'2012 ERU'!Z26+'2013 ERU'!Z26+'2014 ERU'!Z26+'2015 ERU'!Z26</f>
        <v>5530</v>
      </c>
      <c r="AA26" s="58">
        <f>'2009 ERU'!AA26+'2010 ERU'!AA26+'2011 ERU'!AA26+'2012 ERU'!AA26+'2013 ERU'!AA26+'2014 ERU'!AA26+'2015 ERU'!AA26</f>
        <v>0</v>
      </c>
      <c r="AB26" s="58">
        <f>'2009 ERU'!AB26+'2010 ERU'!AB26+'2011 ERU'!AB26+'2012 ERU'!AB26+'2013 ERU'!AB26+'2014 ERU'!AB26+'2015 ERU'!AB26</f>
        <v>0</v>
      </c>
      <c r="AC26" s="58">
        <f>'2009 ERU'!AC26+'2010 ERU'!AC26+'2011 ERU'!AC26+'2012 ERU'!AC26+'2013 ERU'!AC26+'2014 ERU'!AC26+'2015 ERU'!AC26</f>
        <v>0</v>
      </c>
      <c r="AD26" s="58">
        <f>'2009 ERU'!AD26+'2010 ERU'!AD26+'2011 ERU'!AD26+'2012 ERU'!AD26+'2013 ERU'!AD26+'2014 ERU'!AD26+'2015 ERU'!AD26</f>
        <v>0</v>
      </c>
      <c r="AE26" s="58">
        <f>'2009 ERU'!AE26+'2010 ERU'!AE26+'2011 ERU'!AE26+'2012 ERU'!AE26+'2013 ERU'!AE26+'2014 ERU'!AE26+'2015 ERU'!AE26</f>
        <v>0</v>
      </c>
      <c r="AF26" s="58">
        <f>'2009 ERU'!AF26+'2010 ERU'!AF26+'2011 ERU'!AF26+'2012 ERU'!AF26+'2013 ERU'!AF26+'2014 ERU'!AF26+'2015 ERU'!AF26</f>
        <v>0</v>
      </c>
      <c r="AG26" s="58">
        <f>'2009 ERU'!AG26+'2010 ERU'!AG26+'2011 ERU'!AG26+'2012 ERU'!AG26+'2013 ERU'!AG26+'2014 ERU'!AG26+'2015 ERU'!AG26</f>
        <v>0</v>
      </c>
      <c r="AH26" s="58">
        <f>'2009 ERU'!AH26+'2010 ERU'!AH26+'2011 ERU'!AH26+'2012 ERU'!AH26+'2013 ERU'!AH26+'2014 ERU'!AH26+'2015 ERU'!AH26</f>
        <v>0</v>
      </c>
      <c r="AI26" s="58">
        <f>'2009 ERU'!AI26+'2010 ERU'!AI26+'2011 ERU'!AI26+'2012 ERU'!AI26+'2013 ERU'!AI26+'2014 ERU'!AI26+'2015 ERU'!AI26</f>
        <v>3227001</v>
      </c>
      <c r="AJ26" s="58">
        <f>'2009 ERU'!AJ26+'2010 ERU'!AJ26+'2011 ERU'!AJ26+'2012 ERU'!AJ26+'2013 ERU'!AJ26+'2014 ERU'!AJ26+'2015 ERU'!AJ26</f>
        <v>3030581</v>
      </c>
      <c r="AK26" s="58">
        <f>'2009 ERU'!AK26+'2010 ERU'!AK26+'2011 ERU'!AK26+'2012 ERU'!AK26+'2013 ERU'!AK26+'2014 ERU'!AK26+'2015 ERU'!AK26</f>
        <v>0</v>
      </c>
      <c r="AL26" s="58">
        <f>'2009 ERU'!AL26+'2010 ERU'!AL26+'2011 ERU'!AL26+'2012 ERU'!AL26+'2013 ERU'!AL26+'2014 ERU'!AL26+'2015 ERU'!AL26</f>
        <v>0</v>
      </c>
      <c r="AM26" s="58">
        <f>'2009 ERU'!AM26+'2010 ERU'!AM26+'2011 ERU'!AM26+'2012 ERU'!AM26+'2013 ERU'!AM26+'2014 ERU'!AM26+'2015 ERU'!AM26</f>
        <v>0</v>
      </c>
      <c r="AN26" s="61">
        <f>'2009 ERU'!AN26+'2010 ERU'!AN26+'2011 ERU'!AN26+'2012 ERU'!AN26+'2013 ERU'!AN26+'2014 ERU'!AN26+'2015 ERU'!AN26</f>
        <v>1295963</v>
      </c>
    </row>
    <row r="27" spans="1:40" ht="14.25" x14ac:dyDescent="0.15">
      <c r="A27" s="63" t="s">
        <v>20</v>
      </c>
      <c r="B27" s="57">
        <f t="shared" si="1"/>
        <v>12839803</v>
      </c>
      <c r="C27" s="58">
        <f>'2009 ERU'!C27+'2010 ERU'!C27+'2011 ERU'!C27+'2012 ERU'!C27+'2013 ERU'!C27+'2014 ERU'!C27+'2015 ERU'!C27</f>
        <v>4773295</v>
      </c>
      <c r="D27" s="58">
        <f>'2009 ERU'!D27+'2010 ERU'!D27+'2011 ERU'!D27+'2012 ERU'!D27+'2013 ERU'!D27+'2014 ERU'!D27+'2015 ERU'!D27</f>
        <v>0</v>
      </c>
      <c r="E27" s="58">
        <f>'2009 ERU'!E27+'2010 ERU'!E27+'2011 ERU'!E27+'2012 ERU'!E27+'2013 ERU'!E27+'2014 ERU'!E27+'2015 ERU'!E27</f>
        <v>25000</v>
      </c>
      <c r="F27" s="58">
        <f>'2009 ERU'!F27+'2010 ERU'!F27+'2011 ERU'!F27+'2012 ERU'!F27+'2013 ERU'!F27+'2014 ERU'!F27+'2015 ERU'!F27</f>
        <v>757845</v>
      </c>
      <c r="G27" s="58">
        <f>'2009 ERU'!G27+'2010 ERU'!G27+'2011 ERU'!G27+'2012 ERU'!G27+'2013 ERU'!G27+'2014 ERU'!G27+'2015 ERU'!G27</f>
        <v>37545</v>
      </c>
      <c r="H27" s="58">
        <f>'2009 ERU'!H27+'2010 ERU'!H27+'2011 ERU'!H27+'2012 ERU'!H27+'2013 ERU'!H27+'2014 ERU'!H27+'2015 ERU'!H27</f>
        <v>4277948</v>
      </c>
      <c r="I27" s="58">
        <f>'2009 ERU'!I27+'2010 ERU'!I27+'2011 ERU'!I27+'2012 ERU'!I27+'2013 ERU'!I27+'2014 ERU'!I27+'2015 ERU'!I27</f>
        <v>86494</v>
      </c>
      <c r="J27" s="58">
        <f>'2009 ERU'!J27+'2010 ERU'!J27+'2011 ERU'!J27+'2012 ERU'!J27+'2013 ERU'!J27+'2014 ERU'!J27+'2015 ERU'!J27</f>
        <v>8500</v>
      </c>
      <c r="K27" s="58">
        <f>'2009 ERU'!K27+'2010 ERU'!K27+'2011 ERU'!K27+'2012 ERU'!K27+'2013 ERU'!K27+'2014 ERU'!K27+'2015 ERU'!K27</f>
        <v>0</v>
      </c>
      <c r="L27" s="58">
        <f>'2009 ERU'!L27+'2010 ERU'!L27+'2011 ERU'!L27+'2012 ERU'!L27+'2013 ERU'!L27+'2014 ERU'!L27+'2015 ERU'!L27</f>
        <v>0</v>
      </c>
      <c r="M27" s="58">
        <f>'2009 ERU'!M27+'2010 ERU'!M27+'2011 ERU'!M27+'2012 ERU'!M27+'2013 ERU'!M27+'2014 ERU'!M27+'2015 ERU'!M27</f>
        <v>0</v>
      </c>
      <c r="N27" s="58">
        <f>'2009 ERU'!N27+'2010 ERU'!N27+'2011 ERU'!N27+'2012 ERU'!N27+'2013 ERU'!N27+'2014 ERU'!N27+'2015 ERU'!N27</f>
        <v>2538177</v>
      </c>
      <c r="O27" s="58">
        <f>'2009 ERU'!O27+'2010 ERU'!O27+'2011 ERU'!O27+'2012 ERU'!O27+'2013 ERU'!O27+'2014 ERU'!O27+'2015 ERU'!O27</f>
        <v>0</v>
      </c>
      <c r="P27" s="58">
        <f>'2009 ERU'!P27+'2010 ERU'!P27+'2011 ERU'!P27+'2012 ERU'!P27+'2013 ERU'!P27+'2014 ERU'!P27+'2015 ERU'!P27</f>
        <v>0</v>
      </c>
      <c r="Q27" s="58">
        <f>'2009 ERU'!Q27+'2010 ERU'!Q27+'2011 ERU'!Q27+'2012 ERU'!Q27+'2013 ERU'!Q27+'2014 ERU'!Q27+'2015 ERU'!Q27</f>
        <v>210447</v>
      </c>
      <c r="R27" s="58">
        <f>'2009 ERU'!R27+'2010 ERU'!R27+'2011 ERU'!R27+'2012 ERU'!R27+'2013 ERU'!R27+'2014 ERU'!R27+'2015 ERU'!R27</f>
        <v>59592</v>
      </c>
      <c r="S27" s="58">
        <f>'2009 ERU'!S27+'2010 ERU'!S27+'2011 ERU'!S27+'2012 ERU'!S27+'2013 ERU'!S27+'2014 ERU'!S27+'2015 ERU'!S27</f>
        <v>0</v>
      </c>
      <c r="T27" s="58">
        <f>'2009 ERU'!T27+'2010 ERU'!T27+'2011 ERU'!T27+'2012 ERU'!T27+'2013 ERU'!T27+'2014 ERU'!T27+'2015 ERU'!T27</f>
        <v>0</v>
      </c>
      <c r="U27" s="58">
        <f>'2009 ERU'!U27+'2010 ERU'!U27+'2011 ERU'!U27+'2012 ERU'!U27+'2013 ERU'!U27+'2014 ERU'!U27+'2015 ERU'!U27</f>
        <v>0</v>
      </c>
      <c r="V27" s="58">
        <f>'2009 ERU'!V27+'2010 ERU'!V27+'2011 ERU'!V27+'2012 ERU'!V27+'2013 ERU'!V27+'2014 ERU'!V27+'2015 ERU'!V27</f>
        <v>0</v>
      </c>
      <c r="W27" s="58">
        <f>'2009 ERU'!W27+'2010 ERU'!W27+'2011 ERU'!W27+'2012 ERU'!W27+'2013 ERU'!W27+'2014 ERU'!W27+'2015 ERU'!W27</f>
        <v>0</v>
      </c>
      <c r="X27" s="58">
        <f>'2009 ERU'!X27+'2010 ERU'!X27+'2011 ERU'!X27+'2012 ERU'!X27+'2013 ERU'!X27+'2014 ERU'!X27+'2015 ERU'!X27</f>
        <v>0</v>
      </c>
      <c r="Y27" s="58">
        <f>'2009 ERU'!Y27+'2010 ERU'!Y27+'2011 ERU'!Y27+'2012 ERU'!Y27+'2013 ERU'!Y27+'2014 ERU'!Y27+'2015 ERU'!Y27</f>
        <v>0</v>
      </c>
      <c r="Z27" s="70"/>
      <c r="AA27" s="58">
        <f>'2009 ERU'!AA27+'2010 ERU'!AA27+'2011 ERU'!AA27+'2012 ERU'!AA27+'2013 ERU'!AA27+'2014 ERU'!AA27+'2015 ERU'!AA27</f>
        <v>0</v>
      </c>
      <c r="AB27" s="58">
        <f>'2009 ERU'!AB27+'2010 ERU'!AB27+'2011 ERU'!AB27+'2012 ERU'!AB27+'2013 ERU'!AB27+'2014 ERU'!AB27+'2015 ERU'!AB27</f>
        <v>0</v>
      </c>
      <c r="AC27" s="58">
        <f>'2009 ERU'!AC27+'2010 ERU'!AC27+'2011 ERU'!AC27+'2012 ERU'!AC27+'2013 ERU'!AC27+'2014 ERU'!AC27+'2015 ERU'!AC27</f>
        <v>0</v>
      </c>
      <c r="AD27" s="58">
        <f>'2009 ERU'!AD27+'2010 ERU'!AD27+'2011 ERU'!AD27+'2012 ERU'!AD27+'2013 ERU'!AD27+'2014 ERU'!AD27+'2015 ERU'!AD27</f>
        <v>0</v>
      </c>
      <c r="AE27" s="58">
        <f>'2009 ERU'!AE27+'2010 ERU'!AE27+'2011 ERU'!AE27+'2012 ERU'!AE27+'2013 ERU'!AE27+'2014 ERU'!AE27+'2015 ERU'!AE27</f>
        <v>0</v>
      </c>
      <c r="AF27" s="58">
        <f>'2009 ERU'!AF27+'2010 ERU'!AF27+'2011 ERU'!AF27+'2012 ERU'!AF27+'2013 ERU'!AF27+'2014 ERU'!AF27+'2015 ERU'!AF27</f>
        <v>0</v>
      </c>
      <c r="AG27" s="58">
        <f>'2009 ERU'!AG27+'2010 ERU'!AG27+'2011 ERU'!AG27+'2012 ERU'!AG27+'2013 ERU'!AG27+'2014 ERU'!AG27+'2015 ERU'!AG27</f>
        <v>0</v>
      </c>
      <c r="AH27" s="58">
        <f>'2009 ERU'!AH27+'2010 ERU'!AH27+'2011 ERU'!AH27+'2012 ERU'!AH27+'2013 ERU'!AH27+'2014 ERU'!AH27+'2015 ERU'!AH27</f>
        <v>0</v>
      </c>
      <c r="AI27" s="58">
        <f>'2009 ERU'!AI27+'2010 ERU'!AI27+'2011 ERU'!AI27+'2012 ERU'!AI27+'2013 ERU'!AI27+'2014 ERU'!AI27+'2015 ERU'!AI27</f>
        <v>39446</v>
      </c>
      <c r="AJ27" s="58">
        <f>'2009 ERU'!AJ27+'2010 ERU'!AJ27+'2011 ERU'!AJ27+'2012 ERU'!AJ27+'2013 ERU'!AJ27+'2014 ERU'!AJ27+'2015 ERU'!AJ27</f>
        <v>0</v>
      </c>
      <c r="AK27" s="58">
        <f>'2009 ERU'!AK27+'2010 ERU'!AK27+'2011 ERU'!AK27+'2012 ERU'!AK27+'2013 ERU'!AK27+'2014 ERU'!AK27+'2015 ERU'!AK27</f>
        <v>0</v>
      </c>
      <c r="AL27" s="58">
        <f>'2009 ERU'!AL27+'2010 ERU'!AL27+'2011 ERU'!AL27+'2012 ERU'!AL27+'2013 ERU'!AL27+'2014 ERU'!AL27+'2015 ERU'!AL27</f>
        <v>0</v>
      </c>
      <c r="AM27" s="58">
        <f>'2009 ERU'!AM27+'2010 ERU'!AM27+'2011 ERU'!AM27+'2012 ERU'!AM27+'2013 ERU'!AM27+'2014 ERU'!AM27+'2015 ERU'!AM27</f>
        <v>25514</v>
      </c>
      <c r="AN27" s="61">
        <f>'2009 ERU'!AN27+'2010 ERU'!AN27+'2011 ERU'!AN27+'2012 ERU'!AN27+'2013 ERU'!AN27+'2014 ERU'!AN27+'2015 ERU'!AN27</f>
        <v>0</v>
      </c>
    </row>
    <row r="28" spans="1:40" ht="14.25" x14ac:dyDescent="0.15">
      <c r="A28" s="63" t="s">
        <v>24</v>
      </c>
      <c r="B28" s="57">
        <f t="shared" si="1"/>
        <v>606034</v>
      </c>
      <c r="C28" s="58">
        <f>'2009 ERU'!C28+'2010 ERU'!C28+'2011 ERU'!C28+'2012 ERU'!C28+'2013 ERU'!C28+'2014 ERU'!C28+'2015 ERU'!C28</f>
        <v>27263</v>
      </c>
      <c r="D28" s="58">
        <f>'2009 ERU'!D28+'2010 ERU'!D28+'2011 ERU'!D28+'2012 ERU'!D28+'2013 ERU'!D28+'2014 ERU'!D28+'2015 ERU'!D28</f>
        <v>0</v>
      </c>
      <c r="E28" s="58">
        <f>'2009 ERU'!E28+'2010 ERU'!E28+'2011 ERU'!E28+'2012 ERU'!E28+'2013 ERU'!E28+'2014 ERU'!E28+'2015 ERU'!E28</f>
        <v>0</v>
      </c>
      <c r="F28" s="58">
        <f>'2009 ERU'!F28+'2010 ERU'!F28+'2011 ERU'!F28+'2012 ERU'!F28+'2013 ERU'!F28+'2014 ERU'!F28+'2015 ERU'!F28</f>
        <v>0</v>
      </c>
      <c r="G28" s="58">
        <f>'2009 ERU'!G28+'2010 ERU'!G28+'2011 ERU'!G28+'2012 ERU'!G28+'2013 ERU'!G28+'2014 ERU'!G28+'2015 ERU'!G28</f>
        <v>0</v>
      </c>
      <c r="H28" s="58">
        <f>'2009 ERU'!H28+'2010 ERU'!H28+'2011 ERU'!H28+'2012 ERU'!H28+'2013 ERU'!H28+'2014 ERU'!H28+'2015 ERU'!H28</f>
        <v>0</v>
      </c>
      <c r="I28" s="58">
        <f>'2009 ERU'!I28+'2010 ERU'!I28+'2011 ERU'!I28+'2012 ERU'!I28+'2013 ERU'!I28+'2014 ERU'!I28+'2015 ERU'!I28</f>
        <v>50000</v>
      </c>
      <c r="J28" s="58">
        <f>'2009 ERU'!J28+'2010 ERU'!J28+'2011 ERU'!J28+'2012 ERU'!J28+'2013 ERU'!J28+'2014 ERU'!J28+'2015 ERU'!J28</f>
        <v>0</v>
      </c>
      <c r="K28" s="58">
        <f>'2009 ERU'!K28+'2010 ERU'!K28+'2011 ERU'!K28+'2012 ERU'!K28+'2013 ERU'!K28+'2014 ERU'!K28+'2015 ERU'!K28</f>
        <v>0</v>
      </c>
      <c r="L28" s="58">
        <f>'2009 ERU'!L28+'2010 ERU'!L28+'2011 ERU'!L28+'2012 ERU'!L28+'2013 ERU'!L28+'2014 ERU'!L28+'2015 ERU'!L28</f>
        <v>295355</v>
      </c>
      <c r="M28" s="58">
        <f>'2009 ERU'!M28+'2010 ERU'!M28+'2011 ERU'!M28+'2012 ERU'!M28+'2013 ERU'!M28+'2014 ERU'!M28+'2015 ERU'!M28</f>
        <v>0</v>
      </c>
      <c r="N28" s="58">
        <f>'2009 ERU'!N28+'2010 ERU'!N28+'2011 ERU'!N28+'2012 ERU'!N28+'2013 ERU'!N28+'2014 ERU'!N28+'2015 ERU'!N28</f>
        <v>0</v>
      </c>
      <c r="O28" s="58">
        <f>'2009 ERU'!O28+'2010 ERU'!O28+'2011 ERU'!O28+'2012 ERU'!O28+'2013 ERU'!O28+'2014 ERU'!O28+'2015 ERU'!O28</f>
        <v>0</v>
      </c>
      <c r="P28" s="58">
        <f>'2009 ERU'!P28+'2010 ERU'!P28+'2011 ERU'!P28+'2012 ERU'!P28+'2013 ERU'!P28+'2014 ERU'!P28+'2015 ERU'!P28</f>
        <v>0</v>
      </c>
      <c r="Q28" s="58">
        <f>'2009 ERU'!Q28+'2010 ERU'!Q28+'2011 ERU'!Q28+'2012 ERU'!Q28+'2013 ERU'!Q28+'2014 ERU'!Q28+'2015 ERU'!Q28</f>
        <v>0</v>
      </c>
      <c r="R28" s="58">
        <f>'2009 ERU'!R28+'2010 ERU'!R28+'2011 ERU'!R28+'2012 ERU'!R28+'2013 ERU'!R28+'2014 ERU'!R28+'2015 ERU'!R28</f>
        <v>14579</v>
      </c>
      <c r="S28" s="58">
        <f>'2009 ERU'!S28+'2010 ERU'!S28+'2011 ERU'!S28+'2012 ERU'!S28+'2013 ERU'!S28+'2014 ERU'!S28+'2015 ERU'!S28</f>
        <v>0</v>
      </c>
      <c r="T28" s="58">
        <f>'2009 ERU'!T28+'2010 ERU'!T28+'2011 ERU'!T28+'2012 ERU'!T28+'2013 ERU'!T28+'2014 ERU'!T28+'2015 ERU'!T28</f>
        <v>218837</v>
      </c>
      <c r="U28" s="58">
        <f>'2009 ERU'!U28+'2010 ERU'!U28+'2011 ERU'!U28+'2012 ERU'!U28+'2013 ERU'!U28+'2014 ERU'!U28+'2015 ERU'!U28</f>
        <v>0</v>
      </c>
      <c r="V28" s="58">
        <f>'2009 ERU'!V28+'2010 ERU'!V28+'2011 ERU'!V28+'2012 ERU'!V28+'2013 ERU'!V28+'2014 ERU'!V28+'2015 ERU'!V28</f>
        <v>0</v>
      </c>
      <c r="W28" s="58">
        <f>'2009 ERU'!W28+'2010 ERU'!W28+'2011 ERU'!W28+'2012 ERU'!W28+'2013 ERU'!W28+'2014 ERU'!W28+'2015 ERU'!W28</f>
        <v>0</v>
      </c>
      <c r="X28" s="58">
        <f>'2009 ERU'!X28+'2010 ERU'!X28+'2011 ERU'!X28+'2012 ERU'!X28+'2013 ERU'!X28+'2014 ERU'!X28+'2015 ERU'!X28</f>
        <v>0</v>
      </c>
      <c r="Y28" s="58">
        <f>'2009 ERU'!Y28+'2010 ERU'!Y28+'2011 ERU'!Y28+'2012 ERU'!Y28+'2013 ERU'!Y28+'2014 ERU'!Y28+'2015 ERU'!Y28</f>
        <v>0</v>
      </c>
      <c r="Z28" s="58">
        <f>'2009 ERU'!Z28+'2010 ERU'!Z28+'2011 ERU'!Z28+'2012 ERU'!Z28+'2013 ERU'!Z28+'2014 ERU'!Z28+'2015 ERU'!Z28</f>
        <v>0</v>
      </c>
      <c r="AA28" s="70"/>
      <c r="AB28" s="58">
        <f>'2009 ERU'!AB28+'2010 ERU'!AB28+'2011 ERU'!AB28+'2012 ERU'!AB28+'2013 ERU'!AB28+'2014 ERU'!AB28+'2015 ERU'!AB28</f>
        <v>0</v>
      </c>
      <c r="AC28" s="58">
        <f>'2009 ERU'!AC28+'2010 ERU'!AC28+'2011 ERU'!AC28+'2012 ERU'!AC28+'2013 ERU'!AC28+'2014 ERU'!AC28+'2015 ERU'!AC28</f>
        <v>0</v>
      </c>
      <c r="AD28" s="58">
        <f>'2009 ERU'!AD28+'2010 ERU'!AD28+'2011 ERU'!AD28+'2012 ERU'!AD28+'2013 ERU'!AD28+'2014 ERU'!AD28+'2015 ERU'!AD28</f>
        <v>0</v>
      </c>
      <c r="AE28" s="58">
        <f>'2009 ERU'!AE28+'2010 ERU'!AE28+'2011 ERU'!AE28+'2012 ERU'!AE28+'2013 ERU'!AE28+'2014 ERU'!AE28+'2015 ERU'!AE28</f>
        <v>0</v>
      </c>
      <c r="AF28" s="58">
        <f>'2009 ERU'!AF28+'2010 ERU'!AF28+'2011 ERU'!AF28+'2012 ERU'!AF28+'2013 ERU'!AF28+'2014 ERU'!AF28+'2015 ERU'!AF28</f>
        <v>0</v>
      </c>
      <c r="AG28" s="58">
        <f>'2009 ERU'!AG28+'2010 ERU'!AG28+'2011 ERU'!AG28+'2012 ERU'!AG28+'2013 ERU'!AG28+'2014 ERU'!AG28+'2015 ERU'!AG28</f>
        <v>0</v>
      </c>
      <c r="AH28" s="58">
        <f>'2009 ERU'!AH28+'2010 ERU'!AH28+'2011 ERU'!AH28+'2012 ERU'!AH28+'2013 ERU'!AH28+'2014 ERU'!AH28+'2015 ERU'!AH28</f>
        <v>0</v>
      </c>
      <c r="AI28" s="58">
        <f>'2009 ERU'!AI28+'2010 ERU'!AI28+'2011 ERU'!AI28+'2012 ERU'!AI28+'2013 ERU'!AI28+'2014 ERU'!AI28+'2015 ERU'!AI28</f>
        <v>0</v>
      </c>
      <c r="AJ28" s="58">
        <f>'2009 ERU'!AJ28+'2010 ERU'!AJ28+'2011 ERU'!AJ28+'2012 ERU'!AJ28+'2013 ERU'!AJ28+'2014 ERU'!AJ28+'2015 ERU'!AJ28</f>
        <v>0</v>
      </c>
      <c r="AK28" s="58">
        <f>'2009 ERU'!AK28+'2010 ERU'!AK28+'2011 ERU'!AK28+'2012 ERU'!AK28+'2013 ERU'!AK28+'2014 ERU'!AK28+'2015 ERU'!AK28</f>
        <v>0</v>
      </c>
      <c r="AL28" s="58">
        <f>'2009 ERU'!AL28+'2010 ERU'!AL28+'2011 ERU'!AL28+'2012 ERU'!AL28+'2013 ERU'!AL28+'2014 ERU'!AL28+'2015 ERU'!AL28</f>
        <v>0</v>
      </c>
      <c r="AM28" s="58">
        <f>'2009 ERU'!AM28+'2010 ERU'!AM28+'2011 ERU'!AM28+'2012 ERU'!AM28+'2013 ERU'!AM28+'2014 ERU'!AM28+'2015 ERU'!AM28</f>
        <v>0</v>
      </c>
      <c r="AN28" s="61">
        <f>'2009 ERU'!AN28+'2010 ERU'!AN28+'2011 ERU'!AN28+'2012 ERU'!AN28+'2013 ERU'!AN28+'2014 ERU'!AN28+'2015 ERU'!AN28</f>
        <v>0</v>
      </c>
    </row>
    <row r="29" spans="1:40" ht="14.25" x14ac:dyDescent="0.15">
      <c r="A29" s="63" t="s">
        <v>28</v>
      </c>
      <c r="B29" s="57">
        <f t="shared" si="1"/>
        <v>2084566</v>
      </c>
      <c r="C29" s="58">
        <f>'2009 ERU'!C29+'2010 ERU'!C29+'2011 ERU'!C29+'2012 ERU'!C29+'2013 ERU'!C29+'2014 ERU'!C29+'2015 ERU'!C29</f>
        <v>818026</v>
      </c>
      <c r="D29" s="58">
        <f>'2009 ERU'!D29+'2010 ERU'!D29+'2011 ERU'!D29+'2012 ERU'!D29+'2013 ERU'!D29+'2014 ERU'!D29+'2015 ERU'!D29</f>
        <v>0</v>
      </c>
      <c r="E29" s="58">
        <f>'2009 ERU'!E29+'2010 ERU'!E29+'2011 ERU'!E29+'2012 ERU'!E29+'2013 ERU'!E29+'2014 ERU'!E29+'2015 ERU'!E29</f>
        <v>0</v>
      </c>
      <c r="F29" s="58">
        <f>'2009 ERU'!F29+'2010 ERU'!F29+'2011 ERU'!F29+'2012 ERU'!F29+'2013 ERU'!F29+'2014 ERU'!F29+'2015 ERU'!F29</f>
        <v>0</v>
      </c>
      <c r="G29" s="58">
        <f>'2009 ERU'!G29+'2010 ERU'!G29+'2011 ERU'!G29+'2012 ERU'!G29+'2013 ERU'!G29+'2014 ERU'!G29+'2015 ERU'!G29</f>
        <v>0</v>
      </c>
      <c r="H29" s="58">
        <f>'2009 ERU'!H29+'2010 ERU'!H29+'2011 ERU'!H29+'2012 ERU'!H29+'2013 ERU'!H29+'2014 ERU'!H29+'2015 ERU'!H29</f>
        <v>0</v>
      </c>
      <c r="I29" s="58">
        <f>'2009 ERU'!I29+'2010 ERU'!I29+'2011 ERU'!I29+'2012 ERU'!I29+'2013 ERU'!I29+'2014 ERU'!I29+'2015 ERU'!I29</f>
        <v>121136</v>
      </c>
      <c r="J29" s="58">
        <f>'2009 ERU'!J29+'2010 ERU'!J29+'2011 ERU'!J29+'2012 ERU'!J29+'2013 ERU'!J29+'2014 ERU'!J29+'2015 ERU'!J29</f>
        <v>0</v>
      </c>
      <c r="K29" s="58">
        <f>'2009 ERU'!K29+'2010 ERU'!K29+'2011 ERU'!K29+'2012 ERU'!K29+'2013 ERU'!K29+'2014 ERU'!K29+'2015 ERU'!K29</f>
        <v>0</v>
      </c>
      <c r="L29" s="58">
        <f>'2009 ERU'!L29+'2010 ERU'!L29+'2011 ERU'!L29+'2012 ERU'!L29+'2013 ERU'!L29+'2014 ERU'!L29+'2015 ERU'!L29</f>
        <v>3937</v>
      </c>
      <c r="M29" s="58">
        <f>'2009 ERU'!M29+'2010 ERU'!M29+'2011 ERU'!M29+'2012 ERU'!M29+'2013 ERU'!M29+'2014 ERU'!M29+'2015 ERU'!M29</f>
        <v>0</v>
      </c>
      <c r="N29" s="58">
        <f>'2009 ERU'!N29+'2010 ERU'!N29+'2011 ERU'!N29+'2012 ERU'!N29+'2013 ERU'!N29+'2014 ERU'!N29+'2015 ERU'!N29</f>
        <v>53404</v>
      </c>
      <c r="O29" s="58">
        <f>'2009 ERU'!O29+'2010 ERU'!O29+'2011 ERU'!O29+'2012 ERU'!O29+'2013 ERU'!O29+'2014 ERU'!O29+'2015 ERU'!O29</f>
        <v>0</v>
      </c>
      <c r="P29" s="58">
        <f>'2009 ERU'!P29+'2010 ERU'!P29+'2011 ERU'!P29+'2012 ERU'!P29+'2013 ERU'!P29+'2014 ERU'!P29+'2015 ERU'!P29</f>
        <v>20000</v>
      </c>
      <c r="Q29" s="58">
        <f>'2009 ERU'!Q29+'2010 ERU'!Q29+'2011 ERU'!Q29+'2012 ERU'!Q29+'2013 ERU'!Q29+'2014 ERU'!Q29+'2015 ERU'!Q29</f>
        <v>0</v>
      </c>
      <c r="R29" s="58">
        <f>'2009 ERU'!R29+'2010 ERU'!R29+'2011 ERU'!R29+'2012 ERU'!R29+'2013 ERU'!R29+'2014 ERU'!R29+'2015 ERU'!R29</f>
        <v>427744</v>
      </c>
      <c r="S29" s="58">
        <f>'2009 ERU'!S29+'2010 ERU'!S29+'2011 ERU'!S29+'2012 ERU'!S29+'2013 ERU'!S29+'2014 ERU'!S29+'2015 ERU'!S29</f>
        <v>0</v>
      </c>
      <c r="T29" s="58">
        <f>'2009 ERU'!T29+'2010 ERU'!T29+'2011 ERU'!T29+'2012 ERU'!T29+'2013 ERU'!T29+'2014 ERU'!T29+'2015 ERU'!T29</f>
        <v>0</v>
      </c>
      <c r="U29" s="58">
        <f>'2009 ERU'!U29+'2010 ERU'!U29+'2011 ERU'!U29+'2012 ERU'!U29+'2013 ERU'!U29+'2014 ERU'!U29+'2015 ERU'!U29</f>
        <v>0</v>
      </c>
      <c r="V29" s="58">
        <f>'2009 ERU'!V29+'2010 ERU'!V29+'2011 ERU'!V29+'2012 ERU'!V29+'2013 ERU'!V29+'2014 ERU'!V29+'2015 ERU'!V29</f>
        <v>0</v>
      </c>
      <c r="W29" s="58">
        <f>'2009 ERU'!W29+'2010 ERU'!W29+'2011 ERU'!W29+'2012 ERU'!W29+'2013 ERU'!W29+'2014 ERU'!W29+'2015 ERU'!W29</f>
        <v>0</v>
      </c>
      <c r="X29" s="58">
        <f>'2009 ERU'!X29+'2010 ERU'!X29+'2011 ERU'!X29+'2012 ERU'!X29+'2013 ERU'!X29+'2014 ERU'!X29+'2015 ERU'!X29</f>
        <v>0</v>
      </c>
      <c r="Y29" s="58">
        <f>'2009 ERU'!Y29+'2010 ERU'!Y29+'2011 ERU'!Y29+'2012 ERU'!Y29+'2013 ERU'!Y29+'2014 ERU'!Y29+'2015 ERU'!Y29</f>
        <v>14690</v>
      </c>
      <c r="Z29" s="58">
        <f>'2009 ERU'!Z29+'2010 ERU'!Z29+'2011 ERU'!Z29+'2012 ERU'!Z29+'2013 ERU'!Z29+'2014 ERU'!Z29+'2015 ERU'!Z29</f>
        <v>0</v>
      </c>
      <c r="AA29" s="58">
        <f>'2009 ERU'!AA29+'2010 ERU'!AA29+'2011 ERU'!AA29+'2012 ERU'!AA29+'2013 ERU'!AA29+'2014 ERU'!AA29+'2015 ERU'!AA29</f>
        <v>0</v>
      </c>
      <c r="AB29" s="70"/>
      <c r="AC29" s="58">
        <f>'2009 ERU'!AC29+'2010 ERU'!AC29+'2011 ERU'!AC29+'2012 ERU'!AC29+'2013 ERU'!AC29+'2014 ERU'!AC29+'2015 ERU'!AC29</f>
        <v>0</v>
      </c>
      <c r="AD29" s="58">
        <f>'2009 ERU'!AD29+'2010 ERU'!AD29+'2011 ERU'!AD29+'2012 ERU'!AD29+'2013 ERU'!AD29+'2014 ERU'!AD29+'2015 ERU'!AD29</f>
        <v>0</v>
      </c>
      <c r="AE29" s="58">
        <f>'2009 ERU'!AE29+'2010 ERU'!AE29+'2011 ERU'!AE29+'2012 ERU'!AE29+'2013 ERU'!AE29+'2014 ERU'!AE29+'2015 ERU'!AE29</f>
        <v>0</v>
      </c>
      <c r="AF29" s="58">
        <f>'2009 ERU'!AF29+'2010 ERU'!AF29+'2011 ERU'!AF29+'2012 ERU'!AF29+'2013 ERU'!AF29+'2014 ERU'!AF29+'2015 ERU'!AF29</f>
        <v>0</v>
      </c>
      <c r="AG29" s="58">
        <f>'2009 ERU'!AG29+'2010 ERU'!AG29+'2011 ERU'!AG29+'2012 ERU'!AG29+'2013 ERU'!AG29+'2014 ERU'!AG29+'2015 ERU'!AG29</f>
        <v>0</v>
      </c>
      <c r="AH29" s="58">
        <f>'2009 ERU'!AH29+'2010 ERU'!AH29+'2011 ERU'!AH29+'2012 ERU'!AH29+'2013 ERU'!AH29+'2014 ERU'!AH29+'2015 ERU'!AH29</f>
        <v>0</v>
      </c>
      <c r="AI29" s="58">
        <f>'2009 ERU'!AI29+'2010 ERU'!AI29+'2011 ERU'!AI29+'2012 ERU'!AI29+'2013 ERU'!AI29+'2014 ERU'!AI29+'2015 ERU'!AI29</f>
        <v>0</v>
      </c>
      <c r="AJ29" s="58">
        <f>'2009 ERU'!AJ29+'2010 ERU'!AJ29+'2011 ERU'!AJ29+'2012 ERU'!AJ29+'2013 ERU'!AJ29+'2014 ERU'!AJ29+'2015 ERU'!AJ29</f>
        <v>0</v>
      </c>
      <c r="AK29" s="58">
        <f>'2009 ERU'!AK29+'2010 ERU'!AK29+'2011 ERU'!AK29+'2012 ERU'!AK29+'2013 ERU'!AK29+'2014 ERU'!AK29+'2015 ERU'!AK29</f>
        <v>0</v>
      </c>
      <c r="AL29" s="58">
        <f>'2009 ERU'!AL29+'2010 ERU'!AL29+'2011 ERU'!AL29+'2012 ERU'!AL29+'2013 ERU'!AL29+'2014 ERU'!AL29+'2015 ERU'!AL29</f>
        <v>300629</v>
      </c>
      <c r="AM29" s="58">
        <f>'2009 ERU'!AM29+'2010 ERU'!AM29+'2011 ERU'!AM29+'2012 ERU'!AM29+'2013 ERU'!AM29+'2014 ERU'!AM29+'2015 ERU'!AM29</f>
        <v>0</v>
      </c>
      <c r="AN29" s="61">
        <f>'2009 ERU'!AN29+'2010 ERU'!AN29+'2011 ERU'!AN29+'2012 ERU'!AN29+'2013 ERU'!AN29+'2014 ERU'!AN29+'2015 ERU'!AN29</f>
        <v>325000</v>
      </c>
    </row>
    <row r="30" spans="1:40" ht="14.25" x14ac:dyDescent="0.15">
      <c r="A30" s="64" t="s">
        <v>266</v>
      </c>
      <c r="B30" s="57">
        <f t="shared" si="1"/>
        <v>255691861</v>
      </c>
      <c r="C30" s="58">
        <f>'2009 ERU'!C30+'2010 ERU'!C30+'2011 ERU'!C30+'2012 ERU'!C30+'2013 ERU'!C30+'2014 ERU'!C30+'2015 ERU'!C30</f>
        <v>6732086</v>
      </c>
      <c r="D30" s="58">
        <f>'2009 ERU'!D30+'2010 ERU'!D30+'2011 ERU'!D30+'2012 ERU'!D30+'2013 ERU'!D30+'2014 ERU'!D30+'2015 ERU'!D30</f>
        <v>0</v>
      </c>
      <c r="E30" s="58">
        <f>'2009 ERU'!E30+'2010 ERU'!E30+'2011 ERU'!E30+'2012 ERU'!E30+'2013 ERU'!E30+'2014 ERU'!E30+'2015 ERU'!E30</f>
        <v>44169</v>
      </c>
      <c r="F30" s="58">
        <f>'2009 ERU'!F30+'2010 ERU'!F30+'2011 ERU'!F30+'2012 ERU'!F30+'2013 ERU'!F30+'2014 ERU'!F30+'2015 ERU'!F30</f>
        <v>255543</v>
      </c>
      <c r="G30" s="58">
        <f>'2009 ERU'!G30+'2010 ERU'!G30+'2011 ERU'!G30+'2012 ERU'!G30+'2013 ERU'!G30+'2014 ERU'!G30+'2015 ERU'!G30</f>
        <v>1626949</v>
      </c>
      <c r="H30" s="58">
        <f>'2009 ERU'!H30+'2010 ERU'!H30+'2011 ERU'!H30+'2012 ERU'!H30+'2013 ERU'!H30+'2014 ERU'!H30+'2015 ERU'!H30</f>
        <v>29114186</v>
      </c>
      <c r="I30" s="58">
        <f>'2009 ERU'!I30+'2010 ERU'!I30+'2011 ERU'!I30+'2012 ERU'!I30+'2013 ERU'!I30+'2014 ERU'!I30+'2015 ERU'!I30</f>
        <v>6812355</v>
      </c>
      <c r="J30" s="58">
        <f>'2009 ERU'!J30+'2010 ERU'!J30+'2011 ERU'!J30+'2012 ERU'!J30+'2013 ERU'!J30+'2014 ERU'!J30+'2015 ERU'!J30</f>
        <v>0</v>
      </c>
      <c r="K30" s="58">
        <f>'2009 ERU'!K30+'2010 ERU'!K30+'2011 ERU'!K30+'2012 ERU'!K30+'2013 ERU'!K30+'2014 ERU'!K30+'2015 ERU'!K30</f>
        <v>44169</v>
      </c>
      <c r="L30" s="58">
        <f>'2009 ERU'!L30+'2010 ERU'!L30+'2011 ERU'!L30+'2012 ERU'!L30+'2013 ERU'!L30+'2014 ERU'!L30+'2015 ERU'!L30</f>
        <v>141960</v>
      </c>
      <c r="M30" s="58">
        <f>'2009 ERU'!M30+'2010 ERU'!M30+'2011 ERU'!M30+'2012 ERU'!M30+'2013 ERU'!M30+'2014 ERU'!M30+'2015 ERU'!M30</f>
        <v>44169</v>
      </c>
      <c r="N30" s="58">
        <f>'2009 ERU'!N30+'2010 ERU'!N30+'2011 ERU'!N30+'2012 ERU'!N30+'2013 ERU'!N30+'2014 ERU'!N30+'2015 ERU'!N30</f>
        <v>11855597</v>
      </c>
      <c r="O30" s="58">
        <f>'2009 ERU'!O30+'2010 ERU'!O30+'2011 ERU'!O30+'2012 ERU'!O30+'2013 ERU'!O30+'2014 ERU'!O30+'2015 ERU'!O30</f>
        <v>44169</v>
      </c>
      <c r="P30" s="58">
        <f>'2009 ERU'!P30+'2010 ERU'!P30+'2011 ERU'!P30+'2012 ERU'!P30+'2013 ERU'!P30+'2014 ERU'!P30+'2015 ERU'!P30</f>
        <v>208611</v>
      </c>
      <c r="Q30" s="58">
        <f>'2009 ERU'!Q30+'2010 ERU'!Q30+'2011 ERU'!Q30+'2012 ERU'!Q30+'2013 ERU'!Q30+'2014 ERU'!Q30+'2015 ERU'!Q30</f>
        <v>272167</v>
      </c>
      <c r="R30" s="58">
        <f>'2009 ERU'!R30+'2010 ERU'!R30+'2011 ERU'!R30+'2012 ERU'!R30+'2013 ERU'!R30+'2014 ERU'!R30+'2015 ERU'!R30</f>
        <v>26085031</v>
      </c>
      <c r="S30" s="58">
        <f>'2009 ERU'!S30+'2010 ERU'!S30+'2011 ERU'!S30+'2012 ERU'!S30+'2013 ERU'!S30+'2014 ERU'!S30+'2015 ERU'!S30</f>
        <v>0</v>
      </c>
      <c r="T30" s="58">
        <f>'2009 ERU'!T30+'2010 ERU'!T30+'2011 ERU'!T30+'2012 ERU'!T30+'2013 ERU'!T30+'2014 ERU'!T30+'2015 ERU'!T30</f>
        <v>0</v>
      </c>
      <c r="U30" s="58">
        <f>'2009 ERU'!U30+'2010 ERU'!U30+'2011 ERU'!U30+'2012 ERU'!U30+'2013 ERU'!U30+'2014 ERU'!U30+'2015 ERU'!U30</f>
        <v>0</v>
      </c>
      <c r="V30" s="58">
        <f>'2009 ERU'!V30+'2010 ERU'!V30+'2011 ERU'!V30+'2012 ERU'!V30+'2013 ERU'!V30+'2014 ERU'!V30+'2015 ERU'!V30</f>
        <v>0</v>
      </c>
      <c r="W30" s="58">
        <f>'2009 ERU'!W30+'2010 ERU'!W30+'2011 ERU'!W30+'2012 ERU'!W30+'2013 ERU'!W30+'2014 ERU'!W30+'2015 ERU'!W30</f>
        <v>0</v>
      </c>
      <c r="X30" s="58">
        <f>'2009 ERU'!X30+'2010 ERU'!X30+'2011 ERU'!X30+'2012 ERU'!X30+'2013 ERU'!X30+'2014 ERU'!X30+'2015 ERU'!X30</f>
        <v>0</v>
      </c>
      <c r="Y30" s="58">
        <f>'2009 ERU'!Y30+'2010 ERU'!Y30+'2011 ERU'!Y30+'2012 ERU'!Y30+'2013 ERU'!Y30+'2014 ERU'!Y30+'2015 ERU'!Y30</f>
        <v>0</v>
      </c>
      <c r="Z30" s="58">
        <f>'2009 ERU'!Z30+'2010 ERU'!Z30+'2011 ERU'!Z30+'2012 ERU'!Z30+'2013 ERU'!Z30+'2014 ERU'!Z30+'2015 ERU'!Z30</f>
        <v>0</v>
      </c>
      <c r="AA30" s="58">
        <f>'2009 ERU'!AA30+'2010 ERU'!AA30+'2011 ERU'!AA30+'2012 ERU'!AA30+'2013 ERU'!AA30+'2014 ERU'!AA30+'2015 ERU'!AA30</f>
        <v>0</v>
      </c>
      <c r="AB30" s="58">
        <f>'2009 ERU'!AB30+'2010 ERU'!AB30+'2011 ERU'!AB30+'2012 ERU'!AB30+'2013 ERU'!AB30+'2014 ERU'!AB30+'2015 ERU'!AB30</f>
        <v>0</v>
      </c>
      <c r="AC30" s="70"/>
      <c r="AD30" s="58">
        <f>'2009 ERU'!AD30+'2010 ERU'!AD30+'2011 ERU'!AD30+'2012 ERU'!AD30+'2013 ERU'!AD30+'2014 ERU'!AD30+'2015 ERU'!AD30</f>
        <v>0</v>
      </c>
      <c r="AE30" s="58">
        <f>'2009 ERU'!AE30+'2010 ERU'!AE30+'2011 ERU'!AE30+'2012 ERU'!AE30+'2013 ERU'!AE30+'2014 ERU'!AE30+'2015 ERU'!AE30</f>
        <v>0</v>
      </c>
      <c r="AF30" s="58">
        <f>'2009 ERU'!AF30+'2010 ERU'!AF30+'2011 ERU'!AF30+'2012 ERU'!AF30+'2013 ERU'!AF30+'2014 ERU'!AF30+'2015 ERU'!AF30</f>
        <v>0</v>
      </c>
      <c r="AG30" s="58">
        <f>'2009 ERU'!AG30+'2010 ERU'!AG30+'2011 ERU'!AG30+'2012 ERU'!AG30+'2013 ERU'!AG30+'2014 ERU'!AG30+'2015 ERU'!AG30</f>
        <v>0</v>
      </c>
      <c r="AH30" s="58">
        <f>'2009 ERU'!AH30+'2010 ERU'!AH30+'2011 ERU'!AH30+'2012 ERU'!AH30+'2013 ERU'!AH30+'2014 ERU'!AH30+'2015 ERU'!AH30</f>
        <v>0</v>
      </c>
      <c r="AI30" s="58">
        <f>'2009 ERU'!AI30+'2010 ERU'!AI30+'2011 ERU'!AI30+'2012 ERU'!AI30+'2013 ERU'!AI30+'2014 ERU'!AI30+'2015 ERU'!AI30</f>
        <v>2251889</v>
      </c>
      <c r="AJ30" s="58">
        <f>'2009 ERU'!AJ30+'2010 ERU'!AJ30+'2011 ERU'!AJ30+'2012 ERU'!AJ30+'2013 ERU'!AJ30+'2014 ERU'!AJ30+'2015 ERU'!AJ30</f>
        <v>0</v>
      </c>
      <c r="AK30" s="58">
        <f>'2009 ERU'!AK30+'2010 ERU'!AK30+'2011 ERU'!AK30+'2012 ERU'!AK30+'2013 ERU'!AK30+'2014 ERU'!AK30+'2015 ERU'!AK30</f>
        <v>0</v>
      </c>
      <c r="AL30" s="58">
        <f>'2009 ERU'!AL30+'2010 ERU'!AL30+'2011 ERU'!AL30+'2012 ERU'!AL30+'2013 ERU'!AL30+'2014 ERU'!AL30+'2015 ERU'!AL30</f>
        <v>0</v>
      </c>
      <c r="AM30" s="58">
        <f>'2009 ERU'!AM30+'2010 ERU'!AM30+'2011 ERU'!AM30+'2012 ERU'!AM30+'2013 ERU'!AM30+'2014 ERU'!AM30+'2015 ERU'!AM30</f>
        <v>0</v>
      </c>
      <c r="AN30" s="61">
        <f>'2009 ERU'!AN30+'2010 ERU'!AN30+'2011 ERU'!AN30+'2012 ERU'!AN30+'2013 ERU'!AN30+'2014 ERU'!AN30+'2015 ERU'!AN30</f>
        <v>170158811</v>
      </c>
    </row>
    <row r="31" spans="1:40" ht="14.25" x14ac:dyDescent="0.15">
      <c r="A31" s="64" t="s">
        <v>29</v>
      </c>
      <c r="B31" s="57">
        <f t="shared" si="1"/>
        <v>514378276</v>
      </c>
      <c r="C31" s="58">
        <f>'2009 ERU'!C31+'2010 ERU'!C31+'2011 ERU'!C31+'2012 ERU'!C31+'2013 ERU'!C31+'2014 ERU'!C31+'2015 ERU'!C31</f>
        <v>504955</v>
      </c>
      <c r="D31" s="58">
        <f>'2009 ERU'!D31+'2010 ERU'!D31+'2011 ERU'!D31+'2012 ERU'!D31+'2013 ERU'!D31+'2014 ERU'!D31+'2015 ERU'!D31</f>
        <v>0</v>
      </c>
      <c r="E31" s="58">
        <f>'2009 ERU'!E31+'2010 ERU'!E31+'2011 ERU'!E31+'2012 ERU'!E31+'2013 ERU'!E31+'2014 ERU'!E31+'2015 ERU'!E31</f>
        <v>139367</v>
      </c>
      <c r="F31" s="58">
        <f>'2009 ERU'!F31+'2010 ERU'!F31+'2011 ERU'!F31+'2012 ERU'!F31+'2013 ERU'!F31+'2014 ERU'!F31+'2015 ERU'!F31</f>
        <v>993800</v>
      </c>
      <c r="G31" s="58">
        <f>'2009 ERU'!G31+'2010 ERU'!G31+'2011 ERU'!G31+'2012 ERU'!G31+'2013 ERU'!G31+'2014 ERU'!G31+'2015 ERU'!G31</f>
        <v>0</v>
      </c>
      <c r="H31" s="58">
        <f>'2009 ERU'!H31+'2010 ERU'!H31+'2011 ERU'!H31+'2012 ERU'!H31+'2013 ERU'!H31+'2014 ERU'!H31+'2015 ERU'!H31</f>
        <v>1138833</v>
      </c>
      <c r="I31" s="58">
        <f>'2009 ERU'!I31+'2010 ERU'!I31+'2011 ERU'!I31+'2012 ERU'!I31+'2013 ERU'!I31+'2014 ERU'!I31+'2015 ERU'!I31</f>
        <v>1000965</v>
      </c>
      <c r="J31" s="58">
        <f>'2009 ERU'!J31+'2010 ERU'!J31+'2011 ERU'!J31+'2012 ERU'!J31+'2013 ERU'!J31+'2014 ERU'!J31+'2015 ERU'!J31</f>
        <v>0</v>
      </c>
      <c r="K31" s="58">
        <f>'2009 ERU'!K31+'2010 ERU'!K31+'2011 ERU'!K31+'2012 ERU'!K31+'2013 ERU'!K31+'2014 ERU'!K31+'2015 ERU'!K31</f>
        <v>0</v>
      </c>
      <c r="L31" s="58">
        <f>'2009 ERU'!L31+'2010 ERU'!L31+'2011 ERU'!L31+'2012 ERU'!L31+'2013 ERU'!L31+'2014 ERU'!L31+'2015 ERU'!L31</f>
        <v>0</v>
      </c>
      <c r="M31" s="58">
        <f>'2009 ERU'!M31+'2010 ERU'!M31+'2011 ERU'!M31+'2012 ERU'!M31+'2013 ERU'!M31+'2014 ERU'!M31+'2015 ERU'!M31</f>
        <v>215793</v>
      </c>
      <c r="N31" s="58">
        <f>'2009 ERU'!N31+'2010 ERU'!N31+'2011 ERU'!N31+'2012 ERU'!N31+'2013 ERU'!N31+'2014 ERU'!N31+'2015 ERU'!N31</f>
        <v>86849240</v>
      </c>
      <c r="O31" s="58">
        <f>'2009 ERU'!O31+'2010 ERU'!O31+'2011 ERU'!O31+'2012 ERU'!O31+'2013 ERU'!O31+'2014 ERU'!O31+'2015 ERU'!O31</f>
        <v>0</v>
      </c>
      <c r="P31" s="58">
        <f>'2009 ERU'!P31+'2010 ERU'!P31+'2011 ERU'!P31+'2012 ERU'!P31+'2013 ERU'!P31+'2014 ERU'!P31+'2015 ERU'!P31</f>
        <v>10565438</v>
      </c>
      <c r="Q31" s="58">
        <f>'2009 ERU'!Q31+'2010 ERU'!Q31+'2011 ERU'!Q31+'2012 ERU'!Q31+'2013 ERU'!Q31+'2014 ERU'!Q31+'2015 ERU'!Q31</f>
        <v>563358</v>
      </c>
      <c r="R31" s="58">
        <f>'2009 ERU'!R31+'2010 ERU'!R31+'2011 ERU'!R31+'2012 ERU'!R31+'2013 ERU'!R31+'2014 ERU'!R31+'2015 ERU'!R31</f>
        <v>200731964</v>
      </c>
      <c r="S31" s="58">
        <f>'2009 ERU'!S31+'2010 ERU'!S31+'2011 ERU'!S31+'2012 ERU'!S31+'2013 ERU'!S31+'2014 ERU'!S31+'2015 ERU'!S31</f>
        <v>0</v>
      </c>
      <c r="T31" s="58">
        <f>'2009 ERU'!T31+'2010 ERU'!T31+'2011 ERU'!T31+'2012 ERU'!T31+'2013 ERU'!T31+'2014 ERU'!T31+'2015 ERU'!T31</f>
        <v>0</v>
      </c>
      <c r="U31" s="58">
        <f>'2009 ERU'!U31+'2010 ERU'!U31+'2011 ERU'!U31+'2012 ERU'!U31+'2013 ERU'!U31+'2014 ERU'!U31+'2015 ERU'!U31</f>
        <v>10490926</v>
      </c>
      <c r="V31" s="58">
        <f>'2009 ERU'!V31+'2010 ERU'!V31+'2011 ERU'!V31+'2012 ERU'!V31+'2013 ERU'!V31+'2014 ERU'!V31+'2015 ERU'!V31</f>
        <v>0</v>
      </c>
      <c r="W31" s="58">
        <f>'2009 ERU'!W31+'2010 ERU'!W31+'2011 ERU'!W31+'2012 ERU'!W31+'2013 ERU'!W31+'2014 ERU'!W31+'2015 ERU'!W31</f>
        <v>0</v>
      </c>
      <c r="X31" s="58">
        <f>'2009 ERU'!X31+'2010 ERU'!X31+'2011 ERU'!X31+'2012 ERU'!X31+'2013 ERU'!X31+'2014 ERU'!X31+'2015 ERU'!X31</f>
        <v>0</v>
      </c>
      <c r="Y31" s="58">
        <f>'2009 ERU'!Y31+'2010 ERU'!Y31+'2011 ERU'!Y31+'2012 ERU'!Y31+'2013 ERU'!Y31+'2014 ERU'!Y31+'2015 ERU'!Y31</f>
        <v>13264061</v>
      </c>
      <c r="Z31" s="58">
        <f>'2009 ERU'!Z31+'2010 ERU'!Z31+'2011 ERU'!Z31+'2012 ERU'!Z31+'2013 ERU'!Z31+'2014 ERU'!Z31+'2015 ERU'!Z31</f>
        <v>0</v>
      </c>
      <c r="AA31" s="58">
        <f>'2009 ERU'!AA31+'2010 ERU'!AA31+'2011 ERU'!AA31+'2012 ERU'!AA31+'2013 ERU'!AA31+'2014 ERU'!AA31+'2015 ERU'!AA31</f>
        <v>0</v>
      </c>
      <c r="AB31" s="58">
        <f>'2009 ERU'!AB31+'2010 ERU'!AB31+'2011 ERU'!AB31+'2012 ERU'!AB31+'2013 ERU'!AB31+'2014 ERU'!AB31+'2015 ERU'!AB31</f>
        <v>0</v>
      </c>
      <c r="AC31" s="58">
        <f>'2009 ERU'!AC31+'2010 ERU'!AC31+'2011 ERU'!AC31+'2012 ERU'!AC31+'2013 ERU'!AC31+'2014 ERU'!AC31+'2015 ERU'!AC31</f>
        <v>0</v>
      </c>
      <c r="AD31" s="70"/>
      <c r="AE31" s="58">
        <f>'2009 ERU'!AE31+'2010 ERU'!AE31+'2011 ERU'!AE31+'2012 ERU'!AE31+'2013 ERU'!AE31+'2014 ERU'!AE31+'2015 ERU'!AE31</f>
        <v>0</v>
      </c>
      <c r="AF31" s="58">
        <f>'2009 ERU'!AF31+'2010 ERU'!AF31+'2011 ERU'!AF31+'2012 ERU'!AF31+'2013 ERU'!AF31+'2014 ERU'!AF31+'2015 ERU'!AF31</f>
        <v>0</v>
      </c>
      <c r="AG31" s="58">
        <f>'2009 ERU'!AG31+'2010 ERU'!AG31+'2011 ERU'!AG31+'2012 ERU'!AG31+'2013 ERU'!AG31+'2014 ERU'!AG31+'2015 ERU'!AG31</f>
        <v>0</v>
      </c>
      <c r="AH31" s="58">
        <f>'2009 ERU'!AH31+'2010 ERU'!AH31+'2011 ERU'!AH31+'2012 ERU'!AH31+'2013 ERU'!AH31+'2014 ERU'!AH31+'2015 ERU'!AH31</f>
        <v>0</v>
      </c>
      <c r="AI31" s="58">
        <f>'2009 ERU'!AI31+'2010 ERU'!AI31+'2011 ERU'!AI31+'2012 ERU'!AI31+'2013 ERU'!AI31+'2014 ERU'!AI31+'2015 ERU'!AI31</f>
        <v>163792</v>
      </c>
      <c r="AJ31" s="58">
        <f>'2009 ERU'!AJ31+'2010 ERU'!AJ31+'2011 ERU'!AJ31+'2012 ERU'!AJ31+'2013 ERU'!AJ31+'2014 ERU'!AJ31+'2015 ERU'!AJ31</f>
        <v>0</v>
      </c>
      <c r="AK31" s="58">
        <f>'2009 ERU'!AK31+'2010 ERU'!AK31+'2011 ERU'!AK31+'2012 ERU'!AK31+'2013 ERU'!AK31+'2014 ERU'!AK31+'2015 ERU'!AK31</f>
        <v>0</v>
      </c>
      <c r="AL31" s="58">
        <f>'2009 ERU'!AL31+'2010 ERU'!AL31+'2011 ERU'!AL31+'2012 ERU'!AL31+'2013 ERU'!AL31+'2014 ERU'!AL31+'2015 ERU'!AL31</f>
        <v>0</v>
      </c>
      <c r="AM31" s="58">
        <f>'2009 ERU'!AM31+'2010 ERU'!AM31+'2011 ERU'!AM31+'2012 ERU'!AM31+'2013 ERU'!AM31+'2014 ERU'!AM31+'2015 ERU'!AM31</f>
        <v>0</v>
      </c>
      <c r="AN31" s="61">
        <f>'2009 ERU'!AN31+'2010 ERU'!AN31+'2011 ERU'!AN31+'2012 ERU'!AN31+'2013 ERU'!AN31+'2014 ERU'!AN31+'2015 ERU'!AN31</f>
        <v>187755784</v>
      </c>
    </row>
    <row r="32" spans="1:40" ht="14.25" x14ac:dyDescent="0.15">
      <c r="A32" s="64" t="s">
        <v>30</v>
      </c>
      <c r="B32" s="57">
        <f>SUM(C32:AN32)</f>
        <v>0</v>
      </c>
      <c r="C32" s="58">
        <f>'2009 ERU'!C32+'2010 ERU'!C32+'2011 ERU'!C32+'2012 ERU'!C32+'2013 ERU'!C32+'2014 ERU'!C32+'2015 ERU'!C32</f>
        <v>0</v>
      </c>
      <c r="D32" s="58">
        <f>'2009 ERU'!D32+'2010 ERU'!D32+'2011 ERU'!D32+'2012 ERU'!D32+'2013 ERU'!D32+'2014 ERU'!D32+'2015 ERU'!D32</f>
        <v>0</v>
      </c>
      <c r="E32" s="58">
        <f>'2009 ERU'!E32+'2010 ERU'!E32+'2011 ERU'!E32+'2012 ERU'!E32+'2013 ERU'!E32+'2014 ERU'!E32+'2015 ERU'!E32</f>
        <v>0</v>
      </c>
      <c r="F32" s="58">
        <f>'2009 ERU'!F32+'2010 ERU'!F32+'2011 ERU'!F32+'2012 ERU'!F32+'2013 ERU'!F32+'2014 ERU'!F32+'2015 ERU'!F32</f>
        <v>0</v>
      </c>
      <c r="G32" s="58">
        <f>'2009 ERU'!G32+'2010 ERU'!G32+'2011 ERU'!G32+'2012 ERU'!G32+'2013 ERU'!G32+'2014 ERU'!G32+'2015 ERU'!G32</f>
        <v>0</v>
      </c>
      <c r="H32" s="58">
        <f>'2009 ERU'!H32+'2010 ERU'!H32+'2011 ERU'!H32+'2012 ERU'!H32+'2013 ERU'!H32+'2014 ERU'!H32+'2015 ERU'!H32</f>
        <v>0</v>
      </c>
      <c r="I32" s="58">
        <f>'2009 ERU'!I32+'2010 ERU'!I32+'2011 ERU'!I32+'2012 ERU'!I32+'2013 ERU'!I32+'2014 ERU'!I32+'2015 ERU'!I32</f>
        <v>0</v>
      </c>
      <c r="J32" s="58">
        <f>'2009 ERU'!J32+'2010 ERU'!J32+'2011 ERU'!J32+'2012 ERU'!J32+'2013 ERU'!J32+'2014 ERU'!J32+'2015 ERU'!J32</f>
        <v>0</v>
      </c>
      <c r="K32" s="58">
        <f>'2009 ERU'!K32+'2010 ERU'!K32+'2011 ERU'!K32+'2012 ERU'!K32+'2013 ERU'!K32+'2014 ERU'!K32+'2015 ERU'!K32</f>
        <v>0</v>
      </c>
      <c r="L32" s="58">
        <f>'2009 ERU'!L32+'2010 ERU'!L32+'2011 ERU'!L32+'2012 ERU'!L32+'2013 ERU'!L32+'2014 ERU'!L32+'2015 ERU'!L32</f>
        <v>0</v>
      </c>
      <c r="M32" s="58">
        <f>'2009 ERU'!M32+'2010 ERU'!M32+'2011 ERU'!M32+'2012 ERU'!M32+'2013 ERU'!M32+'2014 ERU'!M32+'2015 ERU'!M32</f>
        <v>0</v>
      </c>
      <c r="N32" s="58">
        <f>'2009 ERU'!N32+'2010 ERU'!N32+'2011 ERU'!N32+'2012 ERU'!N32+'2013 ERU'!N32+'2014 ERU'!N32+'2015 ERU'!N32</f>
        <v>0</v>
      </c>
      <c r="O32" s="58">
        <f>'2009 ERU'!O32+'2010 ERU'!O32+'2011 ERU'!O32+'2012 ERU'!O32+'2013 ERU'!O32+'2014 ERU'!O32+'2015 ERU'!O32</f>
        <v>0</v>
      </c>
      <c r="P32" s="58">
        <f>'2009 ERU'!P32+'2010 ERU'!P32+'2011 ERU'!P32+'2012 ERU'!P32+'2013 ERU'!P32+'2014 ERU'!P32+'2015 ERU'!P32</f>
        <v>0</v>
      </c>
      <c r="Q32" s="58">
        <f>'2009 ERU'!Q32+'2010 ERU'!Q32+'2011 ERU'!Q32+'2012 ERU'!Q32+'2013 ERU'!Q32+'2014 ERU'!Q32+'2015 ERU'!Q32</f>
        <v>0</v>
      </c>
      <c r="R32" s="58">
        <f>'2009 ERU'!R32+'2010 ERU'!R32+'2011 ERU'!R32+'2012 ERU'!R32+'2013 ERU'!R32+'2014 ERU'!R32+'2015 ERU'!R32</f>
        <v>0</v>
      </c>
      <c r="S32" s="58">
        <f>'2009 ERU'!S32+'2010 ERU'!S32+'2011 ERU'!S32+'2012 ERU'!S32+'2013 ERU'!S32+'2014 ERU'!S32+'2015 ERU'!S32</f>
        <v>0</v>
      </c>
      <c r="T32" s="58">
        <f>'2009 ERU'!T32+'2010 ERU'!T32+'2011 ERU'!T32+'2012 ERU'!T32+'2013 ERU'!T32+'2014 ERU'!T32+'2015 ERU'!T32</f>
        <v>0</v>
      </c>
      <c r="U32" s="58">
        <f>'2009 ERU'!U32+'2010 ERU'!U32+'2011 ERU'!U32+'2012 ERU'!U32+'2013 ERU'!U32+'2014 ERU'!U32+'2015 ERU'!U32</f>
        <v>0</v>
      </c>
      <c r="V32" s="58">
        <f>'2009 ERU'!V32+'2010 ERU'!V32+'2011 ERU'!V32+'2012 ERU'!V32+'2013 ERU'!V32+'2014 ERU'!V32+'2015 ERU'!V32</f>
        <v>0</v>
      </c>
      <c r="W32" s="58">
        <f>'2009 ERU'!W32+'2010 ERU'!W32+'2011 ERU'!W32+'2012 ERU'!W32+'2013 ERU'!W32+'2014 ERU'!W32+'2015 ERU'!W32</f>
        <v>0</v>
      </c>
      <c r="X32" s="58">
        <f>'2009 ERU'!X32+'2010 ERU'!X32+'2011 ERU'!X32+'2012 ERU'!X32+'2013 ERU'!X32+'2014 ERU'!X32+'2015 ERU'!X32</f>
        <v>0</v>
      </c>
      <c r="Y32" s="58">
        <f>'2009 ERU'!Y32+'2010 ERU'!Y32+'2011 ERU'!Y32+'2012 ERU'!Y32+'2013 ERU'!Y32+'2014 ERU'!Y32+'2015 ERU'!Y32</f>
        <v>0</v>
      </c>
      <c r="Z32" s="58">
        <f>'2009 ERU'!Z32+'2010 ERU'!Z32+'2011 ERU'!Z32+'2012 ERU'!Z32+'2013 ERU'!Z32+'2014 ERU'!Z32+'2015 ERU'!Z32</f>
        <v>0</v>
      </c>
      <c r="AA32" s="58">
        <f>'2009 ERU'!AA32+'2010 ERU'!AA32+'2011 ERU'!AA32+'2012 ERU'!AA32+'2013 ERU'!AA32+'2014 ERU'!AA32+'2015 ERU'!AA32</f>
        <v>0</v>
      </c>
      <c r="AB32" s="58">
        <f>'2009 ERU'!AB32+'2010 ERU'!AB32+'2011 ERU'!AB32+'2012 ERU'!AB32+'2013 ERU'!AB32+'2014 ERU'!AB32+'2015 ERU'!AB32</f>
        <v>0</v>
      </c>
      <c r="AC32" s="58">
        <f>'2009 ERU'!AC32+'2010 ERU'!AC32+'2011 ERU'!AC32+'2012 ERU'!AC32+'2013 ERU'!AC32+'2014 ERU'!AC32+'2015 ERU'!AC32</f>
        <v>0</v>
      </c>
      <c r="AD32" s="58">
        <f>'2009 ERU'!AD32+'2010 ERU'!AD32+'2011 ERU'!AD32+'2012 ERU'!AD32+'2013 ERU'!AD32+'2014 ERU'!AD32+'2015 ERU'!AD32</f>
        <v>0</v>
      </c>
      <c r="AE32" s="70"/>
      <c r="AF32" s="58">
        <f>'2009 ERU'!AF32+'2010 ERU'!AF32+'2011 ERU'!AF32+'2012 ERU'!AF32+'2013 ERU'!AF32+'2014 ERU'!AF32+'2015 ERU'!AF32</f>
        <v>0</v>
      </c>
      <c r="AG32" s="58">
        <f>'2009 ERU'!AG32+'2010 ERU'!AG32+'2011 ERU'!AG32+'2012 ERU'!AG32+'2013 ERU'!AG32+'2014 ERU'!AG32+'2015 ERU'!AG32</f>
        <v>0</v>
      </c>
      <c r="AH32" s="58">
        <f>'2009 ERU'!AH32+'2010 ERU'!AH32+'2011 ERU'!AH32+'2012 ERU'!AH32+'2013 ERU'!AH32+'2014 ERU'!AH32+'2015 ERU'!AH32</f>
        <v>0</v>
      </c>
      <c r="AI32" s="58">
        <f>'2009 ERU'!AI32+'2010 ERU'!AI32+'2011 ERU'!AI32+'2012 ERU'!AI32+'2013 ERU'!AI32+'2014 ERU'!AI32+'2015 ERU'!AI32</f>
        <v>0</v>
      </c>
      <c r="AJ32" s="58">
        <f>'2009 ERU'!AJ32+'2010 ERU'!AJ32+'2011 ERU'!AJ32+'2012 ERU'!AJ32+'2013 ERU'!AJ32+'2014 ERU'!AJ32+'2015 ERU'!AJ32</f>
        <v>0</v>
      </c>
      <c r="AK32" s="58">
        <f>'2009 ERU'!AK32+'2010 ERU'!AK32+'2011 ERU'!AK32+'2012 ERU'!AK32+'2013 ERU'!AK32+'2014 ERU'!AK32+'2015 ERU'!AK32</f>
        <v>0</v>
      </c>
      <c r="AL32" s="58">
        <f>'2009 ERU'!AL32+'2010 ERU'!AL32+'2011 ERU'!AL32+'2012 ERU'!AL32+'2013 ERU'!AL32+'2014 ERU'!AL32+'2015 ERU'!AL32</f>
        <v>0</v>
      </c>
      <c r="AM32" s="58">
        <f>'2009 ERU'!AM32+'2010 ERU'!AM32+'2011 ERU'!AM32+'2012 ERU'!AM32+'2013 ERU'!AM32+'2014 ERU'!AM32+'2015 ERU'!AM32</f>
        <v>0</v>
      </c>
      <c r="AN32" s="61">
        <f>'2009 ERU'!AN32+'2010 ERU'!AN32+'2011 ERU'!AN32+'2012 ERU'!AN32+'2013 ERU'!AN32+'2014 ERU'!AN32+'2015 ERU'!AN32</f>
        <v>0</v>
      </c>
    </row>
    <row r="33" spans="1:40" ht="14.25" x14ac:dyDescent="0.15">
      <c r="A33" s="65" t="s">
        <v>33</v>
      </c>
      <c r="B33" s="57">
        <f t="shared" si="1"/>
        <v>1169</v>
      </c>
      <c r="C33" s="58">
        <f>'2009 ERU'!C33+'2010 ERU'!C33+'2011 ERU'!C33+'2012 ERU'!C33+'2013 ERU'!C33+'2014 ERU'!C33+'2015 ERU'!C33</f>
        <v>0</v>
      </c>
      <c r="D33" s="58">
        <f>'2009 ERU'!D33+'2010 ERU'!D33+'2011 ERU'!D33+'2012 ERU'!D33+'2013 ERU'!D33+'2014 ERU'!D33+'2015 ERU'!D33</f>
        <v>0</v>
      </c>
      <c r="E33" s="58">
        <f>'2009 ERU'!E33+'2010 ERU'!E33+'2011 ERU'!E33+'2012 ERU'!E33+'2013 ERU'!E33+'2014 ERU'!E33+'2015 ERU'!E33</f>
        <v>0</v>
      </c>
      <c r="F33" s="58">
        <f>'2009 ERU'!F33+'2010 ERU'!F33+'2011 ERU'!F33+'2012 ERU'!F33+'2013 ERU'!F33+'2014 ERU'!F33+'2015 ERU'!F33</f>
        <v>0</v>
      </c>
      <c r="G33" s="58">
        <f>'2009 ERU'!G33+'2010 ERU'!G33+'2011 ERU'!G33+'2012 ERU'!G33+'2013 ERU'!G33+'2014 ERU'!G33+'2015 ERU'!G33</f>
        <v>0</v>
      </c>
      <c r="H33" s="58">
        <f>'2009 ERU'!H33+'2010 ERU'!H33+'2011 ERU'!H33+'2012 ERU'!H33+'2013 ERU'!H33+'2014 ERU'!H33+'2015 ERU'!H33</f>
        <v>0</v>
      </c>
      <c r="I33" s="58">
        <f>'2009 ERU'!I33+'2010 ERU'!I33+'2011 ERU'!I33+'2012 ERU'!I33+'2013 ERU'!I33+'2014 ERU'!I33+'2015 ERU'!I33</f>
        <v>0</v>
      </c>
      <c r="J33" s="58">
        <f>'2009 ERU'!J33+'2010 ERU'!J33+'2011 ERU'!J33+'2012 ERU'!J33+'2013 ERU'!J33+'2014 ERU'!J33+'2015 ERU'!J33</f>
        <v>0</v>
      </c>
      <c r="K33" s="58">
        <f>'2009 ERU'!K33+'2010 ERU'!K33+'2011 ERU'!K33+'2012 ERU'!K33+'2013 ERU'!K33+'2014 ERU'!K33+'2015 ERU'!K33</f>
        <v>0</v>
      </c>
      <c r="L33" s="58">
        <f>'2009 ERU'!L33+'2010 ERU'!L33+'2011 ERU'!L33+'2012 ERU'!L33+'2013 ERU'!L33+'2014 ERU'!L33+'2015 ERU'!L33</f>
        <v>0</v>
      </c>
      <c r="M33" s="58">
        <f>'2009 ERU'!M33+'2010 ERU'!M33+'2011 ERU'!M33+'2012 ERU'!M33+'2013 ERU'!M33+'2014 ERU'!M33+'2015 ERU'!M33</f>
        <v>0</v>
      </c>
      <c r="N33" s="58">
        <f>'2009 ERU'!N33+'2010 ERU'!N33+'2011 ERU'!N33+'2012 ERU'!N33+'2013 ERU'!N33+'2014 ERU'!N33+'2015 ERU'!N33</f>
        <v>0</v>
      </c>
      <c r="O33" s="58">
        <f>'2009 ERU'!O33+'2010 ERU'!O33+'2011 ERU'!O33+'2012 ERU'!O33+'2013 ERU'!O33+'2014 ERU'!O33+'2015 ERU'!O33</f>
        <v>0</v>
      </c>
      <c r="P33" s="58">
        <f>'2009 ERU'!P33+'2010 ERU'!P33+'2011 ERU'!P33+'2012 ERU'!P33+'2013 ERU'!P33+'2014 ERU'!P33+'2015 ERU'!P33</f>
        <v>0</v>
      </c>
      <c r="Q33" s="58">
        <f>'2009 ERU'!Q33+'2010 ERU'!Q33+'2011 ERU'!Q33+'2012 ERU'!Q33+'2013 ERU'!Q33+'2014 ERU'!Q33+'2015 ERU'!Q33</f>
        <v>1169</v>
      </c>
      <c r="R33" s="58">
        <f>'2009 ERU'!R33+'2010 ERU'!R33+'2011 ERU'!R33+'2012 ERU'!R33+'2013 ERU'!R33+'2014 ERU'!R33+'2015 ERU'!R33</f>
        <v>0</v>
      </c>
      <c r="S33" s="58">
        <f>'2009 ERU'!S33+'2010 ERU'!S33+'2011 ERU'!S33+'2012 ERU'!S33+'2013 ERU'!S33+'2014 ERU'!S33+'2015 ERU'!S33</f>
        <v>0</v>
      </c>
      <c r="T33" s="58">
        <f>'2009 ERU'!T33+'2010 ERU'!T33+'2011 ERU'!T33+'2012 ERU'!T33+'2013 ERU'!T33+'2014 ERU'!T33+'2015 ERU'!T33</f>
        <v>0</v>
      </c>
      <c r="U33" s="58">
        <f>'2009 ERU'!U33+'2010 ERU'!U33+'2011 ERU'!U33+'2012 ERU'!U33+'2013 ERU'!U33+'2014 ERU'!U33+'2015 ERU'!U33</f>
        <v>0</v>
      </c>
      <c r="V33" s="58">
        <f>'2009 ERU'!V33+'2010 ERU'!V33+'2011 ERU'!V33+'2012 ERU'!V33+'2013 ERU'!V33+'2014 ERU'!V33+'2015 ERU'!V33</f>
        <v>0</v>
      </c>
      <c r="W33" s="58">
        <f>'2009 ERU'!W33+'2010 ERU'!W33+'2011 ERU'!W33+'2012 ERU'!W33+'2013 ERU'!W33+'2014 ERU'!W33+'2015 ERU'!W33</f>
        <v>0</v>
      </c>
      <c r="X33" s="58">
        <f>'2009 ERU'!X33+'2010 ERU'!X33+'2011 ERU'!X33+'2012 ERU'!X33+'2013 ERU'!X33+'2014 ERU'!X33+'2015 ERU'!X33</f>
        <v>0</v>
      </c>
      <c r="Y33" s="58">
        <f>'2009 ERU'!Y33+'2010 ERU'!Y33+'2011 ERU'!Y33+'2012 ERU'!Y33+'2013 ERU'!Y33+'2014 ERU'!Y33+'2015 ERU'!Y33</f>
        <v>0</v>
      </c>
      <c r="Z33" s="58">
        <f>'2009 ERU'!Z33+'2010 ERU'!Z33+'2011 ERU'!Z33+'2012 ERU'!Z33+'2013 ERU'!Z33+'2014 ERU'!Z33+'2015 ERU'!Z33</f>
        <v>0</v>
      </c>
      <c r="AA33" s="58">
        <f>'2009 ERU'!AA33+'2010 ERU'!AA33+'2011 ERU'!AA33+'2012 ERU'!AA33+'2013 ERU'!AA33+'2014 ERU'!AA33+'2015 ERU'!AA33</f>
        <v>0</v>
      </c>
      <c r="AB33" s="58">
        <f>'2009 ERU'!AB33+'2010 ERU'!AB33+'2011 ERU'!AB33+'2012 ERU'!AB33+'2013 ERU'!AB33+'2014 ERU'!AB33+'2015 ERU'!AB33</f>
        <v>0</v>
      </c>
      <c r="AC33" s="58">
        <f>'2009 ERU'!AC33+'2010 ERU'!AC33+'2011 ERU'!AC33+'2012 ERU'!AC33+'2013 ERU'!AC33+'2014 ERU'!AC33+'2015 ERU'!AC33</f>
        <v>0</v>
      </c>
      <c r="AD33" s="58">
        <f>'2009 ERU'!AD33+'2010 ERU'!AD33+'2011 ERU'!AD33+'2012 ERU'!AD33+'2013 ERU'!AD33+'2014 ERU'!AD33+'2015 ERU'!AD33</f>
        <v>0</v>
      </c>
      <c r="AE33" s="58">
        <f>'2009 ERU'!AE33+'2010 ERU'!AE33+'2011 ERU'!AE33+'2012 ERU'!AE33+'2013 ERU'!AE33+'2014 ERU'!AE33+'2015 ERU'!AE33</f>
        <v>0</v>
      </c>
      <c r="AF33" s="70"/>
      <c r="AG33" s="58">
        <f>'2009 ERU'!AG33+'2010 ERU'!AG33+'2011 ERU'!AG33+'2012 ERU'!AG33+'2013 ERU'!AG33+'2014 ERU'!AG33+'2015 ERU'!AG33</f>
        <v>0</v>
      </c>
      <c r="AH33" s="58">
        <f>'2009 ERU'!AH33+'2010 ERU'!AH33+'2011 ERU'!AH33+'2012 ERU'!AH33+'2013 ERU'!AH33+'2014 ERU'!AH33+'2015 ERU'!AH33</f>
        <v>0</v>
      </c>
      <c r="AI33" s="58">
        <f>'2009 ERU'!AI33+'2010 ERU'!AI33+'2011 ERU'!AI33+'2012 ERU'!AI33+'2013 ERU'!AI33+'2014 ERU'!AI33+'2015 ERU'!AI33</f>
        <v>0</v>
      </c>
      <c r="AJ33" s="58">
        <f>'2009 ERU'!AJ33+'2010 ERU'!AJ33+'2011 ERU'!AJ33+'2012 ERU'!AJ33+'2013 ERU'!AJ33+'2014 ERU'!AJ33+'2015 ERU'!AJ33</f>
        <v>0</v>
      </c>
      <c r="AK33" s="58">
        <f>'2009 ERU'!AK33+'2010 ERU'!AK33+'2011 ERU'!AK33+'2012 ERU'!AK33+'2013 ERU'!AK33+'2014 ERU'!AK33+'2015 ERU'!AK33</f>
        <v>0</v>
      </c>
      <c r="AL33" s="58">
        <f>'2009 ERU'!AL33+'2010 ERU'!AL33+'2011 ERU'!AL33+'2012 ERU'!AL33+'2013 ERU'!AL33+'2014 ERU'!AL33+'2015 ERU'!AL33</f>
        <v>0</v>
      </c>
      <c r="AM33" s="58">
        <f>'2009 ERU'!AM33+'2010 ERU'!AM33+'2011 ERU'!AM33+'2012 ERU'!AM33+'2013 ERU'!AM33+'2014 ERU'!AM33+'2015 ERU'!AM33</f>
        <v>0</v>
      </c>
      <c r="AN33" s="61">
        <f>'2009 ERU'!AN33+'2010 ERU'!AN33+'2011 ERU'!AN33+'2012 ERU'!AN33+'2013 ERU'!AN33+'2014 ERU'!AN33+'2015 ERU'!AN33</f>
        <v>0</v>
      </c>
    </row>
    <row r="34" spans="1:40" ht="14.25" x14ac:dyDescent="0.15">
      <c r="A34" s="65" t="s">
        <v>85</v>
      </c>
      <c r="B34" s="57">
        <f t="shared" si="1"/>
        <v>3236467</v>
      </c>
      <c r="C34" s="58">
        <f>'2009 ERU'!C34+'2010 ERU'!C34+'2011 ERU'!C34+'2012 ERU'!C34+'2013 ERU'!C34+'2014 ERU'!C34+'2015 ERU'!C34</f>
        <v>0</v>
      </c>
      <c r="D34" s="58">
        <f>'2009 ERU'!D34+'2010 ERU'!D34+'2011 ERU'!D34+'2012 ERU'!D34+'2013 ERU'!D34+'2014 ERU'!D34+'2015 ERU'!D34</f>
        <v>0</v>
      </c>
      <c r="E34" s="58">
        <f>'2009 ERU'!E34+'2010 ERU'!E34+'2011 ERU'!E34+'2012 ERU'!E34+'2013 ERU'!E34+'2014 ERU'!E34+'2015 ERU'!E34</f>
        <v>0</v>
      </c>
      <c r="F34" s="58">
        <f>'2009 ERU'!F34+'2010 ERU'!F34+'2011 ERU'!F34+'2012 ERU'!F34+'2013 ERU'!F34+'2014 ERU'!F34+'2015 ERU'!F34</f>
        <v>0</v>
      </c>
      <c r="G34" s="58">
        <f>'2009 ERU'!G34+'2010 ERU'!G34+'2011 ERU'!G34+'2012 ERU'!G34+'2013 ERU'!G34+'2014 ERU'!G34+'2015 ERU'!G34</f>
        <v>0</v>
      </c>
      <c r="H34" s="58">
        <f>'2009 ERU'!H34+'2010 ERU'!H34+'2011 ERU'!H34+'2012 ERU'!H34+'2013 ERU'!H34+'2014 ERU'!H34+'2015 ERU'!H34</f>
        <v>0</v>
      </c>
      <c r="I34" s="58">
        <f>'2009 ERU'!I34+'2010 ERU'!I34+'2011 ERU'!I34+'2012 ERU'!I34+'2013 ERU'!I34+'2014 ERU'!I34+'2015 ERU'!I34</f>
        <v>0</v>
      </c>
      <c r="J34" s="58">
        <f>'2009 ERU'!J34+'2010 ERU'!J34+'2011 ERU'!J34+'2012 ERU'!J34+'2013 ERU'!J34+'2014 ERU'!J34+'2015 ERU'!J34</f>
        <v>0</v>
      </c>
      <c r="K34" s="58">
        <f>'2009 ERU'!K34+'2010 ERU'!K34+'2011 ERU'!K34+'2012 ERU'!K34+'2013 ERU'!K34+'2014 ERU'!K34+'2015 ERU'!K34</f>
        <v>0</v>
      </c>
      <c r="L34" s="58">
        <f>'2009 ERU'!L34+'2010 ERU'!L34+'2011 ERU'!L34+'2012 ERU'!L34+'2013 ERU'!L34+'2014 ERU'!L34+'2015 ERU'!L34</f>
        <v>0</v>
      </c>
      <c r="M34" s="58">
        <f>'2009 ERU'!M34+'2010 ERU'!M34+'2011 ERU'!M34+'2012 ERU'!M34+'2013 ERU'!M34+'2014 ERU'!M34+'2015 ERU'!M34</f>
        <v>0</v>
      </c>
      <c r="N34" s="58">
        <f>'2009 ERU'!N34+'2010 ERU'!N34+'2011 ERU'!N34+'2012 ERU'!N34+'2013 ERU'!N34+'2014 ERU'!N34+'2015 ERU'!N34</f>
        <v>0</v>
      </c>
      <c r="O34" s="58">
        <f>'2009 ERU'!O34+'2010 ERU'!O34+'2011 ERU'!O34+'2012 ERU'!O34+'2013 ERU'!O34+'2014 ERU'!O34+'2015 ERU'!O34</f>
        <v>0</v>
      </c>
      <c r="P34" s="58">
        <f>'2009 ERU'!P34+'2010 ERU'!P34+'2011 ERU'!P34+'2012 ERU'!P34+'2013 ERU'!P34+'2014 ERU'!P34+'2015 ERU'!P34</f>
        <v>3236467</v>
      </c>
      <c r="Q34" s="58">
        <f>'2009 ERU'!Q34+'2010 ERU'!Q34+'2011 ERU'!Q34+'2012 ERU'!Q34+'2013 ERU'!Q34+'2014 ERU'!Q34+'2015 ERU'!Q34</f>
        <v>0</v>
      </c>
      <c r="R34" s="58">
        <f>'2009 ERU'!R34+'2010 ERU'!R34+'2011 ERU'!R34+'2012 ERU'!R34+'2013 ERU'!R34+'2014 ERU'!R34+'2015 ERU'!R34</f>
        <v>0</v>
      </c>
      <c r="S34" s="58">
        <f>'2009 ERU'!S34+'2010 ERU'!S34+'2011 ERU'!S34+'2012 ERU'!S34+'2013 ERU'!S34+'2014 ERU'!S34+'2015 ERU'!S34</f>
        <v>0</v>
      </c>
      <c r="T34" s="58">
        <f>'2009 ERU'!T34+'2010 ERU'!T34+'2011 ERU'!T34+'2012 ERU'!T34+'2013 ERU'!T34+'2014 ERU'!T34+'2015 ERU'!T34</f>
        <v>0</v>
      </c>
      <c r="U34" s="58">
        <f>'2009 ERU'!U34+'2010 ERU'!U34+'2011 ERU'!U34+'2012 ERU'!U34+'2013 ERU'!U34+'2014 ERU'!U34+'2015 ERU'!U34</f>
        <v>0</v>
      </c>
      <c r="V34" s="58">
        <f>'2009 ERU'!V34+'2010 ERU'!V34+'2011 ERU'!V34+'2012 ERU'!V34+'2013 ERU'!V34+'2014 ERU'!V34+'2015 ERU'!V34</f>
        <v>0</v>
      </c>
      <c r="W34" s="58">
        <f>'2009 ERU'!W34+'2010 ERU'!W34+'2011 ERU'!W34+'2012 ERU'!W34+'2013 ERU'!W34+'2014 ERU'!W34+'2015 ERU'!W34</f>
        <v>0</v>
      </c>
      <c r="X34" s="58">
        <f>'2009 ERU'!X34+'2010 ERU'!X34+'2011 ERU'!X34+'2012 ERU'!X34+'2013 ERU'!X34+'2014 ERU'!X34+'2015 ERU'!X34</f>
        <v>0</v>
      </c>
      <c r="Y34" s="58">
        <f>'2009 ERU'!Y34+'2010 ERU'!Y34+'2011 ERU'!Y34+'2012 ERU'!Y34+'2013 ERU'!Y34+'2014 ERU'!Y34+'2015 ERU'!Y34</f>
        <v>0</v>
      </c>
      <c r="Z34" s="58">
        <f>'2009 ERU'!Z34+'2010 ERU'!Z34+'2011 ERU'!Z34+'2012 ERU'!Z34+'2013 ERU'!Z34+'2014 ERU'!Z34+'2015 ERU'!Z34</f>
        <v>0</v>
      </c>
      <c r="AA34" s="58">
        <f>'2009 ERU'!AA34+'2010 ERU'!AA34+'2011 ERU'!AA34+'2012 ERU'!AA34+'2013 ERU'!AA34+'2014 ERU'!AA34+'2015 ERU'!AA34</f>
        <v>0</v>
      </c>
      <c r="AB34" s="58">
        <f>'2009 ERU'!AB34+'2010 ERU'!AB34+'2011 ERU'!AB34+'2012 ERU'!AB34+'2013 ERU'!AB34+'2014 ERU'!AB34+'2015 ERU'!AB34</f>
        <v>0</v>
      </c>
      <c r="AC34" s="58">
        <f>'2009 ERU'!AC34+'2010 ERU'!AC34+'2011 ERU'!AC34+'2012 ERU'!AC34+'2013 ERU'!AC34+'2014 ERU'!AC34+'2015 ERU'!AC34</f>
        <v>0</v>
      </c>
      <c r="AD34" s="58">
        <f>'2009 ERU'!AD34+'2010 ERU'!AD34+'2011 ERU'!AD34+'2012 ERU'!AD34+'2013 ERU'!AD34+'2014 ERU'!AD34+'2015 ERU'!AD34</f>
        <v>0</v>
      </c>
      <c r="AE34" s="58">
        <f>'2009 ERU'!AE34+'2010 ERU'!AE34+'2011 ERU'!AE34+'2012 ERU'!AE34+'2013 ERU'!AE34+'2014 ERU'!AE34+'2015 ERU'!AE34</f>
        <v>0</v>
      </c>
      <c r="AF34" s="58">
        <f>'2009 ERU'!AF34+'2010 ERU'!AF34+'2011 ERU'!AF34+'2012 ERU'!AF34+'2013 ERU'!AF34+'2014 ERU'!AF34+'2015 ERU'!AF34</f>
        <v>0</v>
      </c>
      <c r="AG34" s="70"/>
      <c r="AH34" s="58">
        <f>'2009 ERU'!AH34+'2010 ERU'!AH34+'2011 ERU'!AH34+'2012 ERU'!AH34+'2013 ERU'!AH34+'2014 ERU'!AH34+'2015 ERU'!AH34</f>
        <v>0</v>
      </c>
      <c r="AI34" s="58">
        <f>'2009 ERU'!AI34+'2010 ERU'!AI34+'2011 ERU'!AI34+'2012 ERU'!AI34+'2013 ERU'!AI34+'2014 ERU'!AI34+'2015 ERU'!AI34</f>
        <v>0</v>
      </c>
      <c r="AJ34" s="58">
        <f>'2009 ERU'!AJ34+'2010 ERU'!AJ34+'2011 ERU'!AJ34+'2012 ERU'!AJ34+'2013 ERU'!AJ34+'2014 ERU'!AJ34+'2015 ERU'!AJ34</f>
        <v>0</v>
      </c>
      <c r="AK34" s="58">
        <f>'2009 ERU'!AK34+'2010 ERU'!AK34+'2011 ERU'!AK34+'2012 ERU'!AK34+'2013 ERU'!AK34+'2014 ERU'!AK34+'2015 ERU'!AK34</f>
        <v>0</v>
      </c>
      <c r="AL34" s="58">
        <f>'2009 ERU'!AL34+'2010 ERU'!AL34+'2011 ERU'!AL34+'2012 ERU'!AL34+'2013 ERU'!AL34+'2014 ERU'!AL34+'2015 ERU'!AL34</f>
        <v>0</v>
      </c>
      <c r="AM34" s="58">
        <f>'2009 ERU'!AM34+'2010 ERU'!AM34+'2011 ERU'!AM34+'2012 ERU'!AM34+'2013 ERU'!AM34+'2014 ERU'!AM34+'2015 ERU'!AM34</f>
        <v>0</v>
      </c>
      <c r="AN34" s="61">
        <f>'2009 ERU'!AN34+'2010 ERU'!AN34+'2011 ERU'!AN34+'2012 ERU'!AN34+'2013 ERU'!AN34+'2014 ERU'!AN34+'2015 ERU'!AN34</f>
        <v>0</v>
      </c>
    </row>
    <row r="35" spans="1:40" ht="14.25" x14ac:dyDescent="0.15">
      <c r="A35" s="65" t="s">
        <v>32</v>
      </c>
      <c r="B35" s="57">
        <f>SUM(C35:AN35)</f>
        <v>0</v>
      </c>
      <c r="C35" s="58">
        <f>'2009 ERU'!C35+'2010 ERU'!C35+'2011 ERU'!C35+'2012 ERU'!C35+'2013 ERU'!C35+'2014 ERU'!C35+'2015 ERU'!C35</f>
        <v>0</v>
      </c>
      <c r="D35" s="58">
        <f>'2009 ERU'!D35+'2010 ERU'!D35+'2011 ERU'!D35+'2012 ERU'!D35+'2013 ERU'!D35+'2014 ERU'!D35+'2015 ERU'!D35</f>
        <v>0</v>
      </c>
      <c r="E35" s="58">
        <f>'2009 ERU'!E35+'2010 ERU'!E35+'2011 ERU'!E35+'2012 ERU'!E35+'2013 ERU'!E35+'2014 ERU'!E35+'2015 ERU'!E35</f>
        <v>0</v>
      </c>
      <c r="F35" s="58">
        <f>'2009 ERU'!F35+'2010 ERU'!F35+'2011 ERU'!F35+'2012 ERU'!F35+'2013 ERU'!F35+'2014 ERU'!F35+'2015 ERU'!F35</f>
        <v>0</v>
      </c>
      <c r="G35" s="58">
        <f>'2009 ERU'!G35+'2010 ERU'!G35+'2011 ERU'!G35+'2012 ERU'!G35+'2013 ERU'!G35+'2014 ERU'!G35+'2015 ERU'!G35</f>
        <v>0</v>
      </c>
      <c r="H35" s="58">
        <f>'2009 ERU'!H35+'2010 ERU'!H35+'2011 ERU'!H35+'2012 ERU'!H35+'2013 ERU'!H35+'2014 ERU'!H35+'2015 ERU'!H35</f>
        <v>0</v>
      </c>
      <c r="I35" s="58">
        <f>'2009 ERU'!I35+'2010 ERU'!I35+'2011 ERU'!I35+'2012 ERU'!I35+'2013 ERU'!I35+'2014 ERU'!I35+'2015 ERU'!I35</f>
        <v>0</v>
      </c>
      <c r="J35" s="58">
        <f>'2009 ERU'!J35+'2010 ERU'!J35+'2011 ERU'!J35+'2012 ERU'!J35+'2013 ERU'!J35+'2014 ERU'!J35+'2015 ERU'!J35</f>
        <v>0</v>
      </c>
      <c r="K35" s="58">
        <f>'2009 ERU'!K35+'2010 ERU'!K35+'2011 ERU'!K35+'2012 ERU'!K35+'2013 ERU'!K35+'2014 ERU'!K35+'2015 ERU'!K35</f>
        <v>0</v>
      </c>
      <c r="L35" s="58">
        <f>'2009 ERU'!L35+'2010 ERU'!L35+'2011 ERU'!L35+'2012 ERU'!L35+'2013 ERU'!L35+'2014 ERU'!L35+'2015 ERU'!L35</f>
        <v>0</v>
      </c>
      <c r="M35" s="58">
        <f>'2009 ERU'!M35+'2010 ERU'!M35+'2011 ERU'!M35+'2012 ERU'!M35+'2013 ERU'!M35+'2014 ERU'!M35+'2015 ERU'!M35</f>
        <v>0</v>
      </c>
      <c r="N35" s="58">
        <f>'2009 ERU'!N35+'2010 ERU'!N35+'2011 ERU'!N35+'2012 ERU'!N35+'2013 ERU'!N35+'2014 ERU'!N35+'2015 ERU'!N35</f>
        <v>0</v>
      </c>
      <c r="O35" s="58">
        <f>'2009 ERU'!O35+'2010 ERU'!O35+'2011 ERU'!O35+'2012 ERU'!O35+'2013 ERU'!O35+'2014 ERU'!O35+'2015 ERU'!O35</f>
        <v>0</v>
      </c>
      <c r="P35" s="58">
        <f>'2009 ERU'!P35+'2010 ERU'!P35+'2011 ERU'!P35+'2012 ERU'!P35+'2013 ERU'!P35+'2014 ERU'!P35+'2015 ERU'!P35</f>
        <v>0</v>
      </c>
      <c r="Q35" s="58">
        <f>'2009 ERU'!Q35+'2010 ERU'!Q35+'2011 ERU'!Q35+'2012 ERU'!Q35+'2013 ERU'!Q35+'2014 ERU'!Q35+'2015 ERU'!Q35</f>
        <v>0</v>
      </c>
      <c r="R35" s="58">
        <f>'2009 ERU'!R35+'2010 ERU'!R35+'2011 ERU'!R35+'2012 ERU'!R35+'2013 ERU'!R35+'2014 ERU'!R35+'2015 ERU'!R35</f>
        <v>0</v>
      </c>
      <c r="S35" s="58">
        <f>'2009 ERU'!S35+'2010 ERU'!S35+'2011 ERU'!S35+'2012 ERU'!S35+'2013 ERU'!S35+'2014 ERU'!S35+'2015 ERU'!S35</f>
        <v>0</v>
      </c>
      <c r="T35" s="58">
        <f>'2009 ERU'!T35+'2010 ERU'!T35+'2011 ERU'!T35+'2012 ERU'!T35+'2013 ERU'!T35+'2014 ERU'!T35+'2015 ERU'!T35</f>
        <v>0</v>
      </c>
      <c r="U35" s="58">
        <f>'2009 ERU'!U35+'2010 ERU'!U35+'2011 ERU'!U35+'2012 ERU'!U35+'2013 ERU'!U35+'2014 ERU'!U35+'2015 ERU'!U35</f>
        <v>0</v>
      </c>
      <c r="V35" s="58">
        <f>'2009 ERU'!V35+'2010 ERU'!V35+'2011 ERU'!V35+'2012 ERU'!V35+'2013 ERU'!V35+'2014 ERU'!V35+'2015 ERU'!V35</f>
        <v>0</v>
      </c>
      <c r="W35" s="58">
        <f>'2009 ERU'!W35+'2010 ERU'!W35+'2011 ERU'!W35+'2012 ERU'!W35+'2013 ERU'!W35+'2014 ERU'!W35+'2015 ERU'!W35</f>
        <v>0</v>
      </c>
      <c r="X35" s="58">
        <f>'2009 ERU'!X35+'2010 ERU'!X35+'2011 ERU'!X35+'2012 ERU'!X35+'2013 ERU'!X35+'2014 ERU'!X35+'2015 ERU'!X35</f>
        <v>0</v>
      </c>
      <c r="Y35" s="58">
        <f>'2009 ERU'!Y35+'2010 ERU'!Y35+'2011 ERU'!Y35+'2012 ERU'!Y35+'2013 ERU'!Y35+'2014 ERU'!Y35+'2015 ERU'!Y35</f>
        <v>0</v>
      </c>
      <c r="Z35" s="58">
        <f>'2009 ERU'!Z35+'2010 ERU'!Z35+'2011 ERU'!Z35+'2012 ERU'!Z35+'2013 ERU'!Z35+'2014 ERU'!Z35+'2015 ERU'!Z35</f>
        <v>0</v>
      </c>
      <c r="AA35" s="58">
        <f>'2009 ERU'!AA35+'2010 ERU'!AA35+'2011 ERU'!AA35+'2012 ERU'!AA35+'2013 ERU'!AA35+'2014 ERU'!AA35+'2015 ERU'!AA35</f>
        <v>0</v>
      </c>
      <c r="AB35" s="58">
        <f>'2009 ERU'!AB35+'2010 ERU'!AB35+'2011 ERU'!AB35+'2012 ERU'!AB35+'2013 ERU'!AB35+'2014 ERU'!AB35+'2015 ERU'!AB35</f>
        <v>0</v>
      </c>
      <c r="AC35" s="58">
        <f>'2009 ERU'!AC35+'2010 ERU'!AC35+'2011 ERU'!AC35+'2012 ERU'!AC35+'2013 ERU'!AC35+'2014 ERU'!AC35+'2015 ERU'!AC35</f>
        <v>0</v>
      </c>
      <c r="AD35" s="58">
        <f>'2009 ERU'!AD35+'2010 ERU'!AD35+'2011 ERU'!AD35+'2012 ERU'!AD35+'2013 ERU'!AD35+'2014 ERU'!AD35+'2015 ERU'!AD35</f>
        <v>0</v>
      </c>
      <c r="AE35" s="58">
        <f>'2009 ERU'!AE35+'2010 ERU'!AE35+'2011 ERU'!AE35+'2012 ERU'!AE35+'2013 ERU'!AE35+'2014 ERU'!AE35+'2015 ERU'!AE35</f>
        <v>0</v>
      </c>
      <c r="AF35" s="58">
        <f>'2009 ERU'!AF35+'2010 ERU'!AF35+'2011 ERU'!AF35+'2012 ERU'!AF35+'2013 ERU'!AF35+'2014 ERU'!AF35+'2015 ERU'!AF35</f>
        <v>0</v>
      </c>
      <c r="AG35" s="58">
        <f>'2009 ERU'!AG35+'2010 ERU'!AG35+'2011 ERU'!AG35+'2012 ERU'!AG35+'2013 ERU'!AG35+'2014 ERU'!AG35+'2015 ERU'!AG35</f>
        <v>0</v>
      </c>
      <c r="AH35" s="70"/>
      <c r="AI35" s="58">
        <f>'2009 ERU'!AI35+'2010 ERU'!AI35+'2011 ERU'!AI35+'2012 ERU'!AI35+'2013 ERU'!AI35+'2014 ERU'!AI35+'2015 ERU'!AI35</f>
        <v>0</v>
      </c>
      <c r="AJ35" s="58">
        <f>'2009 ERU'!AJ35+'2010 ERU'!AJ35+'2011 ERU'!AJ35+'2012 ERU'!AJ35+'2013 ERU'!AJ35+'2014 ERU'!AJ35+'2015 ERU'!AJ35</f>
        <v>0</v>
      </c>
      <c r="AK35" s="58">
        <f>'2009 ERU'!AK35+'2010 ERU'!AK35+'2011 ERU'!AK35+'2012 ERU'!AK35+'2013 ERU'!AK35+'2014 ERU'!AK35+'2015 ERU'!AK35</f>
        <v>0</v>
      </c>
      <c r="AL35" s="58">
        <f>'2009 ERU'!AL35+'2010 ERU'!AL35+'2011 ERU'!AL35+'2012 ERU'!AL35+'2013 ERU'!AL35+'2014 ERU'!AL35+'2015 ERU'!AL35</f>
        <v>0</v>
      </c>
      <c r="AM35" s="58">
        <f>'2009 ERU'!AM35+'2010 ERU'!AM35+'2011 ERU'!AM35+'2012 ERU'!AM35+'2013 ERU'!AM35+'2014 ERU'!AM35+'2015 ERU'!AM35</f>
        <v>0</v>
      </c>
      <c r="AN35" s="61">
        <f>'2009 ERU'!AN35+'2010 ERU'!AN35+'2011 ERU'!AN35+'2012 ERU'!AN35+'2013 ERU'!AN35+'2014 ERU'!AN35+'2015 ERU'!AN35</f>
        <v>0</v>
      </c>
    </row>
    <row r="36" spans="1:40" ht="14.25" x14ac:dyDescent="0.15">
      <c r="A36" s="65" t="s">
        <v>36</v>
      </c>
      <c r="B36" s="57">
        <f t="shared" si="1"/>
        <v>5478056</v>
      </c>
      <c r="C36" s="58">
        <f>'2009 ERU'!C36+'2010 ERU'!C36+'2011 ERU'!C36+'2012 ERU'!C36+'2013 ERU'!C36+'2014 ERU'!C36+'2015 ERU'!C36</f>
        <v>116068</v>
      </c>
      <c r="D36" s="58">
        <f>'2009 ERU'!D36+'2010 ERU'!D36+'2011 ERU'!D36+'2012 ERU'!D36+'2013 ERU'!D36+'2014 ERU'!D36+'2015 ERU'!D36</f>
        <v>0</v>
      </c>
      <c r="E36" s="58">
        <f>'2009 ERU'!E36+'2010 ERU'!E36+'2011 ERU'!E36+'2012 ERU'!E36+'2013 ERU'!E36+'2014 ERU'!E36+'2015 ERU'!E36</f>
        <v>0</v>
      </c>
      <c r="F36" s="58">
        <f>'2009 ERU'!F36+'2010 ERU'!F36+'2011 ERU'!F36+'2012 ERU'!F36+'2013 ERU'!F36+'2014 ERU'!F36+'2015 ERU'!F36</f>
        <v>0</v>
      </c>
      <c r="G36" s="58">
        <f>'2009 ERU'!G36+'2010 ERU'!G36+'2011 ERU'!G36+'2012 ERU'!G36+'2013 ERU'!G36+'2014 ERU'!G36+'2015 ERU'!G36</f>
        <v>0</v>
      </c>
      <c r="H36" s="58">
        <f>'2009 ERU'!H36+'2010 ERU'!H36+'2011 ERU'!H36+'2012 ERU'!H36+'2013 ERU'!H36+'2014 ERU'!H36+'2015 ERU'!H36</f>
        <v>98358</v>
      </c>
      <c r="I36" s="58">
        <f>'2009 ERU'!I36+'2010 ERU'!I36+'2011 ERU'!I36+'2012 ERU'!I36+'2013 ERU'!I36+'2014 ERU'!I36+'2015 ERU'!I36</f>
        <v>2251889</v>
      </c>
      <c r="J36" s="58">
        <f>'2009 ERU'!J36+'2010 ERU'!J36+'2011 ERU'!J36+'2012 ERU'!J36+'2013 ERU'!J36+'2014 ERU'!J36+'2015 ERU'!J36</f>
        <v>0</v>
      </c>
      <c r="K36" s="58">
        <f>'2009 ERU'!K36+'2010 ERU'!K36+'2011 ERU'!K36+'2012 ERU'!K36+'2013 ERU'!K36+'2014 ERU'!K36+'2015 ERU'!K36</f>
        <v>0</v>
      </c>
      <c r="L36" s="58">
        <f>'2009 ERU'!L36+'2010 ERU'!L36+'2011 ERU'!L36+'2012 ERU'!L36+'2013 ERU'!L36+'2014 ERU'!L36+'2015 ERU'!L36</f>
        <v>0</v>
      </c>
      <c r="M36" s="58">
        <f>'2009 ERU'!M36+'2010 ERU'!M36+'2011 ERU'!M36+'2012 ERU'!M36+'2013 ERU'!M36+'2014 ERU'!M36+'2015 ERU'!M36</f>
        <v>0</v>
      </c>
      <c r="N36" s="58">
        <f>'2009 ERU'!N36+'2010 ERU'!N36+'2011 ERU'!N36+'2012 ERU'!N36+'2013 ERU'!N36+'2014 ERU'!N36+'2015 ERU'!N36</f>
        <v>8455</v>
      </c>
      <c r="O36" s="58">
        <f>'2009 ERU'!O36+'2010 ERU'!O36+'2011 ERU'!O36+'2012 ERU'!O36+'2013 ERU'!O36+'2014 ERU'!O36+'2015 ERU'!O36</f>
        <v>0</v>
      </c>
      <c r="P36" s="58">
        <f>'2009 ERU'!P36+'2010 ERU'!P36+'2011 ERU'!P36+'2012 ERU'!P36+'2013 ERU'!P36+'2014 ERU'!P36+'2015 ERU'!P36</f>
        <v>0</v>
      </c>
      <c r="Q36" s="58">
        <f>'2009 ERU'!Q36+'2010 ERU'!Q36+'2011 ERU'!Q36+'2012 ERU'!Q36+'2013 ERU'!Q36+'2014 ERU'!Q36+'2015 ERU'!Q36</f>
        <v>357805</v>
      </c>
      <c r="R36" s="58">
        <f>'2009 ERU'!R36+'2010 ERU'!R36+'2011 ERU'!R36+'2012 ERU'!R36+'2013 ERU'!R36+'2014 ERU'!R36+'2015 ERU'!R36</f>
        <v>1763588</v>
      </c>
      <c r="S36" s="58">
        <f>'2009 ERU'!S36+'2010 ERU'!S36+'2011 ERU'!S36+'2012 ERU'!S36+'2013 ERU'!S36+'2014 ERU'!S36+'2015 ERU'!S36</f>
        <v>119024</v>
      </c>
      <c r="T36" s="58">
        <f>'2009 ERU'!T36+'2010 ERU'!T36+'2011 ERU'!T36+'2012 ERU'!T36+'2013 ERU'!T36+'2014 ERU'!T36+'2015 ERU'!T36</f>
        <v>0</v>
      </c>
      <c r="U36" s="58">
        <f>'2009 ERU'!U36+'2010 ERU'!U36+'2011 ERU'!U36+'2012 ERU'!U36+'2013 ERU'!U36+'2014 ERU'!U36+'2015 ERU'!U36</f>
        <v>0</v>
      </c>
      <c r="V36" s="58">
        <f>'2009 ERU'!V36+'2010 ERU'!V36+'2011 ERU'!V36+'2012 ERU'!V36+'2013 ERU'!V36+'2014 ERU'!V36+'2015 ERU'!V36</f>
        <v>0</v>
      </c>
      <c r="W36" s="58">
        <f>'2009 ERU'!W36+'2010 ERU'!W36+'2011 ERU'!W36+'2012 ERU'!W36+'2013 ERU'!W36+'2014 ERU'!W36+'2015 ERU'!W36</f>
        <v>0</v>
      </c>
      <c r="X36" s="58">
        <f>'2009 ERU'!X36+'2010 ERU'!X36+'2011 ERU'!X36+'2012 ERU'!X36+'2013 ERU'!X36+'2014 ERU'!X36+'2015 ERU'!X36</f>
        <v>0</v>
      </c>
      <c r="Y36" s="58">
        <f>'2009 ERU'!Y36+'2010 ERU'!Y36+'2011 ERU'!Y36+'2012 ERU'!Y36+'2013 ERU'!Y36+'2014 ERU'!Y36+'2015 ERU'!Y36</f>
        <v>0</v>
      </c>
      <c r="Z36" s="58">
        <f>'2009 ERU'!Z36+'2010 ERU'!Z36+'2011 ERU'!Z36+'2012 ERU'!Z36+'2013 ERU'!Z36+'2014 ERU'!Z36+'2015 ERU'!Z36</f>
        <v>0</v>
      </c>
      <c r="AA36" s="58">
        <f>'2009 ERU'!AA36+'2010 ERU'!AA36+'2011 ERU'!AA36+'2012 ERU'!AA36+'2013 ERU'!AA36+'2014 ERU'!AA36+'2015 ERU'!AA36</f>
        <v>0</v>
      </c>
      <c r="AB36" s="58">
        <f>'2009 ERU'!AB36+'2010 ERU'!AB36+'2011 ERU'!AB36+'2012 ERU'!AB36+'2013 ERU'!AB36+'2014 ERU'!AB36+'2015 ERU'!AB36</f>
        <v>0</v>
      </c>
      <c r="AC36" s="58">
        <f>'2009 ERU'!AC36+'2010 ERU'!AC36+'2011 ERU'!AC36+'2012 ERU'!AC36+'2013 ERU'!AC36+'2014 ERU'!AC36+'2015 ERU'!AC36</f>
        <v>0</v>
      </c>
      <c r="AD36" s="58">
        <f>'2009 ERU'!AD36+'2010 ERU'!AD36+'2011 ERU'!AD36+'2012 ERU'!AD36+'2013 ERU'!AD36+'2014 ERU'!AD36+'2015 ERU'!AD36</f>
        <v>0</v>
      </c>
      <c r="AE36" s="58">
        <f>'2009 ERU'!AE36+'2010 ERU'!AE36+'2011 ERU'!AE36+'2012 ERU'!AE36+'2013 ERU'!AE36+'2014 ERU'!AE36+'2015 ERU'!AE36</f>
        <v>0</v>
      </c>
      <c r="AF36" s="58">
        <f>'2009 ERU'!AF36+'2010 ERU'!AF36+'2011 ERU'!AF36+'2012 ERU'!AF36+'2013 ERU'!AF36+'2014 ERU'!AF36+'2015 ERU'!AF36</f>
        <v>0</v>
      </c>
      <c r="AG36" s="58">
        <f>'2009 ERU'!AG36+'2010 ERU'!AG36+'2011 ERU'!AG36+'2012 ERU'!AG36+'2013 ERU'!AG36+'2014 ERU'!AG36+'2015 ERU'!AG36</f>
        <v>0</v>
      </c>
      <c r="AH36" s="58">
        <f>'2009 ERU'!AH36+'2010 ERU'!AH36+'2011 ERU'!AH36+'2012 ERU'!AH36+'2013 ERU'!AH36+'2014 ERU'!AH36+'2015 ERU'!AH36</f>
        <v>0</v>
      </c>
      <c r="AI36" s="70"/>
      <c r="AJ36" s="58">
        <f>'2009 ERU'!AJ36+'2010 ERU'!AJ36+'2011 ERU'!AJ36+'2012 ERU'!AJ36+'2013 ERU'!AJ36+'2014 ERU'!AJ36+'2015 ERU'!AJ36</f>
        <v>0</v>
      </c>
      <c r="AK36" s="58">
        <f>'2009 ERU'!AK36+'2010 ERU'!AK36+'2011 ERU'!AK36+'2012 ERU'!AK36+'2013 ERU'!AK36+'2014 ERU'!AK36+'2015 ERU'!AK36</f>
        <v>0</v>
      </c>
      <c r="AL36" s="58">
        <f>'2009 ERU'!AL36+'2010 ERU'!AL36+'2011 ERU'!AL36+'2012 ERU'!AL36+'2013 ERU'!AL36+'2014 ERU'!AL36+'2015 ERU'!AL36</f>
        <v>397945</v>
      </c>
      <c r="AM36" s="58">
        <f>'2009 ERU'!AM36+'2010 ERU'!AM36+'2011 ERU'!AM36+'2012 ERU'!AM36+'2013 ERU'!AM36+'2014 ERU'!AM36+'2015 ERU'!AM36</f>
        <v>0</v>
      </c>
      <c r="AN36" s="61">
        <f>'2009 ERU'!AN36+'2010 ERU'!AN36+'2011 ERU'!AN36+'2012 ERU'!AN36+'2013 ERU'!AN36+'2014 ERU'!AN36+'2015 ERU'!AN36</f>
        <v>364924</v>
      </c>
    </row>
    <row r="37" spans="1:40" ht="14.25" x14ac:dyDescent="0.15">
      <c r="A37" s="65" t="s">
        <v>37</v>
      </c>
      <c r="B37" s="57">
        <f t="shared" si="1"/>
        <v>3260406</v>
      </c>
      <c r="C37" s="58">
        <f>'2009 ERU'!C37+'2010 ERU'!C37+'2011 ERU'!C37+'2012 ERU'!C37+'2013 ERU'!C37+'2014 ERU'!C37+'2015 ERU'!C37</f>
        <v>0</v>
      </c>
      <c r="D37" s="58">
        <f>'2009 ERU'!D37+'2010 ERU'!D37+'2011 ERU'!D37+'2012 ERU'!D37+'2013 ERU'!D37+'2014 ERU'!D37+'2015 ERU'!D37</f>
        <v>0</v>
      </c>
      <c r="E37" s="58">
        <f>'2009 ERU'!E37+'2010 ERU'!E37+'2011 ERU'!E37+'2012 ERU'!E37+'2013 ERU'!E37+'2014 ERU'!E37+'2015 ERU'!E37</f>
        <v>0</v>
      </c>
      <c r="F37" s="58">
        <f>'2009 ERU'!F37+'2010 ERU'!F37+'2011 ERU'!F37+'2012 ERU'!F37+'2013 ERU'!F37+'2014 ERU'!F37+'2015 ERU'!F37</f>
        <v>59735</v>
      </c>
      <c r="G37" s="58">
        <f>'2009 ERU'!G37+'2010 ERU'!G37+'2011 ERU'!G37+'2012 ERU'!G37+'2013 ERU'!G37+'2014 ERU'!G37+'2015 ERU'!G37</f>
        <v>0</v>
      </c>
      <c r="H37" s="58">
        <f>'2009 ERU'!H37+'2010 ERU'!H37+'2011 ERU'!H37+'2012 ERU'!H37+'2013 ERU'!H37+'2014 ERU'!H37+'2015 ERU'!H37</f>
        <v>0</v>
      </c>
      <c r="I37" s="58">
        <f>'2009 ERU'!I37+'2010 ERU'!I37+'2011 ERU'!I37+'2012 ERU'!I37+'2013 ERU'!I37+'2014 ERU'!I37+'2015 ERU'!I37</f>
        <v>0</v>
      </c>
      <c r="J37" s="58">
        <f>'2009 ERU'!J37+'2010 ERU'!J37+'2011 ERU'!J37+'2012 ERU'!J37+'2013 ERU'!J37+'2014 ERU'!J37+'2015 ERU'!J37</f>
        <v>0</v>
      </c>
      <c r="K37" s="58">
        <f>'2009 ERU'!K37+'2010 ERU'!K37+'2011 ERU'!K37+'2012 ERU'!K37+'2013 ERU'!K37+'2014 ERU'!K37+'2015 ERU'!K37</f>
        <v>0</v>
      </c>
      <c r="L37" s="58">
        <f>'2009 ERU'!L37+'2010 ERU'!L37+'2011 ERU'!L37+'2012 ERU'!L37+'2013 ERU'!L37+'2014 ERU'!L37+'2015 ERU'!L37</f>
        <v>0</v>
      </c>
      <c r="M37" s="58">
        <f>'2009 ERU'!M37+'2010 ERU'!M37+'2011 ERU'!M37+'2012 ERU'!M37+'2013 ERU'!M37+'2014 ERU'!M37+'2015 ERU'!M37</f>
        <v>0</v>
      </c>
      <c r="N37" s="58">
        <f>'2009 ERU'!N37+'2010 ERU'!N37+'2011 ERU'!N37+'2012 ERU'!N37+'2013 ERU'!N37+'2014 ERU'!N37+'2015 ERU'!N37</f>
        <v>0</v>
      </c>
      <c r="O37" s="58">
        <f>'2009 ERU'!O37+'2010 ERU'!O37+'2011 ERU'!O37+'2012 ERU'!O37+'2013 ERU'!O37+'2014 ERU'!O37+'2015 ERU'!O37</f>
        <v>0</v>
      </c>
      <c r="P37" s="58">
        <f>'2009 ERU'!P37+'2010 ERU'!P37+'2011 ERU'!P37+'2012 ERU'!P37+'2013 ERU'!P37+'2014 ERU'!P37+'2015 ERU'!P37</f>
        <v>0</v>
      </c>
      <c r="Q37" s="58">
        <f>'2009 ERU'!Q37+'2010 ERU'!Q37+'2011 ERU'!Q37+'2012 ERU'!Q37+'2013 ERU'!Q37+'2014 ERU'!Q37+'2015 ERU'!Q37</f>
        <v>0</v>
      </c>
      <c r="R37" s="58">
        <f>'2009 ERU'!R37+'2010 ERU'!R37+'2011 ERU'!R37+'2012 ERU'!R37+'2013 ERU'!R37+'2014 ERU'!R37+'2015 ERU'!R37</f>
        <v>400425</v>
      </c>
      <c r="S37" s="58">
        <f>'2009 ERU'!S37+'2010 ERU'!S37+'2011 ERU'!S37+'2012 ERU'!S37+'2013 ERU'!S37+'2014 ERU'!S37+'2015 ERU'!S37</f>
        <v>0</v>
      </c>
      <c r="T37" s="58">
        <f>'2009 ERU'!T37+'2010 ERU'!T37+'2011 ERU'!T37+'2012 ERU'!T37+'2013 ERU'!T37+'2014 ERU'!T37+'2015 ERU'!T37</f>
        <v>0</v>
      </c>
      <c r="U37" s="58">
        <f>'2009 ERU'!U37+'2010 ERU'!U37+'2011 ERU'!U37+'2012 ERU'!U37+'2013 ERU'!U37+'2014 ERU'!U37+'2015 ERU'!U37</f>
        <v>0</v>
      </c>
      <c r="V37" s="58">
        <f>'2009 ERU'!V37+'2010 ERU'!V37+'2011 ERU'!V37+'2012 ERU'!V37+'2013 ERU'!V37+'2014 ERU'!V37+'2015 ERU'!V37</f>
        <v>0</v>
      </c>
      <c r="W37" s="58">
        <f>'2009 ERU'!W37+'2010 ERU'!W37+'2011 ERU'!W37+'2012 ERU'!W37+'2013 ERU'!W37+'2014 ERU'!W37+'2015 ERU'!W37</f>
        <v>0</v>
      </c>
      <c r="X37" s="58">
        <f>'2009 ERU'!X37+'2010 ERU'!X37+'2011 ERU'!X37+'2012 ERU'!X37+'2013 ERU'!X37+'2014 ERU'!X37+'2015 ERU'!X37</f>
        <v>998413</v>
      </c>
      <c r="Y37" s="58">
        <f>'2009 ERU'!Y37+'2010 ERU'!Y37+'2011 ERU'!Y37+'2012 ERU'!Y37+'2013 ERU'!Y37+'2014 ERU'!Y37+'2015 ERU'!Y37</f>
        <v>1801833</v>
      </c>
      <c r="Z37" s="58">
        <f>'2009 ERU'!Z37+'2010 ERU'!Z37+'2011 ERU'!Z37+'2012 ERU'!Z37+'2013 ERU'!Z37+'2014 ERU'!Z37+'2015 ERU'!Z37</f>
        <v>0</v>
      </c>
      <c r="AA37" s="58">
        <f>'2009 ERU'!AA37+'2010 ERU'!AA37+'2011 ERU'!AA37+'2012 ERU'!AA37+'2013 ERU'!AA37+'2014 ERU'!AA37+'2015 ERU'!AA37</f>
        <v>0</v>
      </c>
      <c r="AB37" s="58">
        <f>'2009 ERU'!AB37+'2010 ERU'!AB37+'2011 ERU'!AB37+'2012 ERU'!AB37+'2013 ERU'!AB37+'2014 ERU'!AB37+'2015 ERU'!AB37</f>
        <v>0</v>
      </c>
      <c r="AC37" s="58">
        <f>'2009 ERU'!AC37+'2010 ERU'!AC37+'2011 ERU'!AC37+'2012 ERU'!AC37+'2013 ERU'!AC37+'2014 ERU'!AC37+'2015 ERU'!AC37</f>
        <v>0</v>
      </c>
      <c r="AD37" s="58">
        <f>'2009 ERU'!AD37+'2010 ERU'!AD37+'2011 ERU'!AD37+'2012 ERU'!AD37+'2013 ERU'!AD37+'2014 ERU'!AD37+'2015 ERU'!AD37</f>
        <v>0</v>
      </c>
      <c r="AE37" s="58">
        <f>'2009 ERU'!AE37+'2010 ERU'!AE37+'2011 ERU'!AE37+'2012 ERU'!AE37+'2013 ERU'!AE37+'2014 ERU'!AE37+'2015 ERU'!AE37</f>
        <v>0</v>
      </c>
      <c r="AF37" s="58">
        <f>'2009 ERU'!AF37+'2010 ERU'!AF37+'2011 ERU'!AF37+'2012 ERU'!AF37+'2013 ERU'!AF37+'2014 ERU'!AF37+'2015 ERU'!AF37</f>
        <v>0</v>
      </c>
      <c r="AG37" s="58">
        <f>'2009 ERU'!AG37+'2010 ERU'!AG37+'2011 ERU'!AG37+'2012 ERU'!AG37+'2013 ERU'!AG37+'2014 ERU'!AG37+'2015 ERU'!AG37</f>
        <v>0</v>
      </c>
      <c r="AH37" s="58">
        <f>'2009 ERU'!AH37+'2010 ERU'!AH37+'2011 ERU'!AH37+'2012 ERU'!AH37+'2013 ERU'!AH37+'2014 ERU'!AH37+'2015 ERU'!AH37</f>
        <v>0</v>
      </c>
      <c r="AI37" s="58">
        <f>'2009 ERU'!AI37+'2010 ERU'!AI37+'2011 ERU'!AI37+'2012 ERU'!AI37+'2013 ERU'!AI37+'2014 ERU'!AI37+'2015 ERU'!AI37</f>
        <v>0</v>
      </c>
      <c r="AJ37" s="70"/>
      <c r="AK37" s="58">
        <f>'2009 ERU'!AK37+'2010 ERU'!AK37+'2011 ERU'!AK37+'2012 ERU'!AK37+'2013 ERU'!AK37+'2014 ERU'!AK37+'2015 ERU'!AK37</f>
        <v>0</v>
      </c>
      <c r="AL37" s="58">
        <f>'2009 ERU'!AL37+'2010 ERU'!AL37+'2011 ERU'!AL37+'2012 ERU'!AL37+'2013 ERU'!AL37+'2014 ERU'!AL37+'2015 ERU'!AL37</f>
        <v>0</v>
      </c>
      <c r="AM37" s="58">
        <f>'2009 ERU'!AM37+'2010 ERU'!AM37+'2011 ERU'!AM37+'2012 ERU'!AM37+'2013 ERU'!AM37+'2014 ERU'!AM37+'2015 ERU'!AM37</f>
        <v>0</v>
      </c>
      <c r="AN37" s="61">
        <f>'2009 ERU'!AN37+'2010 ERU'!AN37+'2011 ERU'!AN37+'2012 ERU'!AN37+'2013 ERU'!AN37+'2014 ERU'!AN37+'2015 ERU'!AN37</f>
        <v>0</v>
      </c>
    </row>
    <row r="38" spans="1:40" ht="14.25" x14ac:dyDescent="0.15">
      <c r="A38" s="65" t="s">
        <v>38</v>
      </c>
      <c r="B38" s="57">
        <f>SUM(C38:AN38)</f>
        <v>0</v>
      </c>
      <c r="C38" s="58">
        <f>'2009 ERU'!C38+'2010 ERU'!C38+'2011 ERU'!C38+'2012 ERU'!C38+'2013 ERU'!C38+'2014 ERU'!C38+'2015 ERU'!C38</f>
        <v>0</v>
      </c>
      <c r="D38" s="58">
        <f>'2009 ERU'!D38+'2010 ERU'!D38+'2011 ERU'!D38+'2012 ERU'!D38+'2013 ERU'!D38+'2014 ERU'!D38+'2015 ERU'!D38</f>
        <v>0</v>
      </c>
      <c r="E38" s="58">
        <f>'2009 ERU'!E38+'2010 ERU'!E38+'2011 ERU'!E38+'2012 ERU'!E38+'2013 ERU'!E38+'2014 ERU'!E38+'2015 ERU'!E38</f>
        <v>0</v>
      </c>
      <c r="F38" s="58">
        <f>'2009 ERU'!F38+'2010 ERU'!F38+'2011 ERU'!F38+'2012 ERU'!F38+'2013 ERU'!F38+'2014 ERU'!F38+'2015 ERU'!F38</f>
        <v>0</v>
      </c>
      <c r="G38" s="58">
        <f>'2009 ERU'!G38+'2010 ERU'!G38+'2011 ERU'!G38+'2012 ERU'!G38+'2013 ERU'!G38+'2014 ERU'!G38+'2015 ERU'!G38</f>
        <v>0</v>
      </c>
      <c r="H38" s="58">
        <f>'2009 ERU'!H38+'2010 ERU'!H38+'2011 ERU'!H38+'2012 ERU'!H38+'2013 ERU'!H38+'2014 ERU'!H38+'2015 ERU'!H38</f>
        <v>0</v>
      </c>
      <c r="I38" s="58">
        <f>'2009 ERU'!I38+'2010 ERU'!I38+'2011 ERU'!I38+'2012 ERU'!I38+'2013 ERU'!I38+'2014 ERU'!I38+'2015 ERU'!I38</f>
        <v>0</v>
      </c>
      <c r="J38" s="58">
        <f>'2009 ERU'!J38+'2010 ERU'!J38+'2011 ERU'!J38+'2012 ERU'!J38+'2013 ERU'!J38+'2014 ERU'!J38+'2015 ERU'!J38</f>
        <v>0</v>
      </c>
      <c r="K38" s="58">
        <f>'2009 ERU'!K38+'2010 ERU'!K38+'2011 ERU'!K38+'2012 ERU'!K38+'2013 ERU'!K38+'2014 ERU'!K38+'2015 ERU'!K38</f>
        <v>0</v>
      </c>
      <c r="L38" s="58">
        <f>'2009 ERU'!L38+'2010 ERU'!L38+'2011 ERU'!L38+'2012 ERU'!L38+'2013 ERU'!L38+'2014 ERU'!L38+'2015 ERU'!L38</f>
        <v>0</v>
      </c>
      <c r="M38" s="58">
        <f>'2009 ERU'!M38+'2010 ERU'!M38+'2011 ERU'!M38+'2012 ERU'!M38+'2013 ERU'!M38+'2014 ERU'!M38+'2015 ERU'!M38</f>
        <v>0</v>
      </c>
      <c r="N38" s="58">
        <f>'2009 ERU'!N38+'2010 ERU'!N38+'2011 ERU'!N38+'2012 ERU'!N38+'2013 ERU'!N38+'2014 ERU'!N38+'2015 ERU'!N38</f>
        <v>0</v>
      </c>
      <c r="O38" s="58">
        <f>'2009 ERU'!O38+'2010 ERU'!O38+'2011 ERU'!O38+'2012 ERU'!O38+'2013 ERU'!O38+'2014 ERU'!O38+'2015 ERU'!O38</f>
        <v>0</v>
      </c>
      <c r="P38" s="58">
        <f>'2009 ERU'!P38+'2010 ERU'!P38+'2011 ERU'!P38+'2012 ERU'!P38+'2013 ERU'!P38+'2014 ERU'!P38+'2015 ERU'!P38</f>
        <v>0</v>
      </c>
      <c r="Q38" s="58">
        <f>'2009 ERU'!Q38+'2010 ERU'!Q38+'2011 ERU'!Q38+'2012 ERU'!Q38+'2013 ERU'!Q38+'2014 ERU'!Q38+'2015 ERU'!Q38</f>
        <v>0</v>
      </c>
      <c r="R38" s="58">
        <f>'2009 ERU'!R38+'2010 ERU'!R38+'2011 ERU'!R38+'2012 ERU'!R38+'2013 ERU'!R38+'2014 ERU'!R38+'2015 ERU'!R38</f>
        <v>0</v>
      </c>
      <c r="S38" s="58">
        <f>'2009 ERU'!S38+'2010 ERU'!S38+'2011 ERU'!S38+'2012 ERU'!S38+'2013 ERU'!S38+'2014 ERU'!S38+'2015 ERU'!S38</f>
        <v>0</v>
      </c>
      <c r="T38" s="58">
        <f>'2009 ERU'!T38+'2010 ERU'!T38+'2011 ERU'!T38+'2012 ERU'!T38+'2013 ERU'!T38+'2014 ERU'!T38+'2015 ERU'!T38</f>
        <v>0</v>
      </c>
      <c r="U38" s="58">
        <f>'2009 ERU'!U38+'2010 ERU'!U38+'2011 ERU'!U38+'2012 ERU'!U38+'2013 ERU'!U38+'2014 ERU'!U38+'2015 ERU'!U38</f>
        <v>0</v>
      </c>
      <c r="V38" s="58">
        <f>'2009 ERU'!V38+'2010 ERU'!V38+'2011 ERU'!V38+'2012 ERU'!V38+'2013 ERU'!V38+'2014 ERU'!V38+'2015 ERU'!V38</f>
        <v>0</v>
      </c>
      <c r="W38" s="58">
        <f>'2009 ERU'!W38+'2010 ERU'!W38+'2011 ERU'!W38+'2012 ERU'!W38+'2013 ERU'!W38+'2014 ERU'!W38+'2015 ERU'!W38</f>
        <v>0</v>
      </c>
      <c r="X38" s="58">
        <f>'2009 ERU'!X38+'2010 ERU'!X38+'2011 ERU'!X38+'2012 ERU'!X38+'2013 ERU'!X38+'2014 ERU'!X38+'2015 ERU'!X38</f>
        <v>0</v>
      </c>
      <c r="Y38" s="58">
        <f>'2009 ERU'!Y38+'2010 ERU'!Y38+'2011 ERU'!Y38+'2012 ERU'!Y38+'2013 ERU'!Y38+'2014 ERU'!Y38+'2015 ERU'!Y38</f>
        <v>0</v>
      </c>
      <c r="Z38" s="58">
        <f>'2009 ERU'!Z38+'2010 ERU'!Z38+'2011 ERU'!Z38+'2012 ERU'!Z38+'2013 ERU'!Z38+'2014 ERU'!Z38+'2015 ERU'!Z38</f>
        <v>0</v>
      </c>
      <c r="AA38" s="58">
        <f>'2009 ERU'!AA38+'2010 ERU'!AA38+'2011 ERU'!AA38+'2012 ERU'!AA38+'2013 ERU'!AA38+'2014 ERU'!AA38+'2015 ERU'!AA38</f>
        <v>0</v>
      </c>
      <c r="AB38" s="58">
        <f>'2009 ERU'!AB38+'2010 ERU'!AB38+'2011 ERU'!AB38+'2012 ERU'!AB38+'2013 ERU'!AB38+'2014 ERU'!AB38+'2015 ERU'!AB38</f>
        <v>0</v>
      </c>
      <c r="AC38" s="58">
        <f>'2009 ERU'!AC38+'2010 ERU'!AC38+'2011 ERU'!AC38+'2012 ERU'!AC38+'2013 ERU'!AC38+'2014 ERU'!AC38+'2015 ERU'!AC38</f>
        <v>0</v>
      </c>
      <c r="AD38" s="58">
        <f>'2009 ERU'!AD38+'2010 ERU'!AD38+'2011 ERU'!AD38+'2012 ERU'!AD38+'2013 ERU'!AD38+'2014 ERU'!AD38+'2015 ERU'!AD38</f>
        <v>0</v>
      </c>
      <c r="AE38" s="58">
        <f>'2009 ERU'!AE38+'2010 ERU'!AE38+'2011 ERU'!AE38+'2012 ERU'!AE38+'2013 ERU'!AE38+'2014 ERU'!AE38+'2015 ERU'!AE38</f>
        <v>0</v>
      </c>
      <c r="AF38" s="58">
        <f>'2009 ERU'!AF38+'2010 ERU'!AF38+'2011 ERU'!AF38+'2012 ERU'!AF38+'2013 ERU'!AF38+'2014 ERU'!AF38+'2015 ERU'!AF38</f>
        <v>0</v>
      </c>
      <c r="AG38" s="58">
        <f>'2009 ERU'!AG38+'2010 ERU'!AG38+'2011 ERU'!AG38+'2012 ERU'!AG38+'2013 ERU'!AG38+'2014 ERU'!AG38+'2015 ERU'!AG38</f>
        <v>0</v>
      </c>
      <c r="AH38" s="58">
        <f>'2009 ERU'!AH38+'2010 ERU'!AH38+'2011 ERU'!AH38+'2012 ERU'!AH38+'2013 ERU'!AH38+'2014 ERU'!AH38+'2015 ERU'!AH38</f>
        <v>0</v>
      </c>
      <c r="AI38" s="58">
        <f>'2009 ERU'!AI38+'2010 ERU'!AI38+'2011 ERU'!AI38+'2012 ERU'!AI38+'2013 ERU'!AI38+'2014 ERU'!AI38+'2015 ERU'!AI38</f>
        <v>0</v>
      </c>
      <c r="AJ38" s="58">
        <f>'2009 ERU'!AJ38+'2010 ERU'!AJ38+'2011 ERU'!AJ38+'2012 ERU'!AJ38+'2013 ERU'!AJ38+'2014 ERU'!AJ38+'2015 ERU'!AJ38</f>
        <v>0</v>
      </c>
      <c r="AK38" s="70"/>
      <c r="AL38" s="58">
        <f>'2009 ERU'!AL38+'2010 ERU'!AL38+'2011 ERU'!AL38+'2012 ERU'!AL38+'2013 ERU'!AL38+'2014 ERU'!AL38+'2015 ERU'!AL38</f>
        <v>0</v>
      </c>
      <c r="AM38" s="58">
        <f>'2009 ERU'!AM38+'2010 ERU'!AM38+'2011 ERU'!AM38+'2012 ERU'!AM38+'2013 ERU'!AM38+'2014 ERU'!AM38+'2015 ERU'!AM38</f>
        <v>0</v>
      </c>
      <c r="AN38" s="61">
        <f>'2009 ERU'!AN38+'2010 ERU'!AN38+'2011 ERU'!AN38+'2012 ERU'!AN38+'2013 ERU'!AN38+'2014 ERU'!AN38+'2015 ERU'!AN38</f>
        <v>0</v>
      </c>
    </row>
    <row r="39" spans="1:40" ht="14.25" x14ac:dyDescent="0.15">
      <c r="A39" s="65" t="s">
        <v>35</v>
      </c>
      <c r="B39" s="57">
        <f t="shared" si="1"/>
        <v>42448777</v>
      </c>
      <c r="C39" s="58">
        <f>'2009 ERU'!C39+'2010 ERU'!C39+'2011 ERU'!C39+'2012 ERU'!C39+'2013 ERU'!C39+'2014 ERU'!C39+'2015 ERU'!C39</f>
        <v>42</v>
      </c>
      <c r="D39" s="58">
        <f>'2009 ERU'!D39+'2010 ERU'!D39+'2011 ERU'!D39+'2012 ERU'!D39+'2013 ERU'!D39+'2014 ERU'!D39+'2015 ERU'!D39</f>
        <v>108930</v>
      </c>
      <c r="E39" s="58">
        <f>'2009 ERU'!E39+'2010 ERU'!E39+'2011 ERU'!E39+'2012 ERU'!E39+'2013 ERU'!E39+'2014 ERU'!E39+'2015 ERU'!E39</f>
        <v>0</v>
      </c>
      <c r="F39" s="58">
        <f>'2009 ERU'!F39+'2010 ERU'!F39+'2011 ERU'!F39+'2012 ERU'!F39+'2013 ERU'!F39+'2014 ERU'!F39+'2015 ERU'!F39</f>
        <v>0</v>
      </c>
      <c r="G39" s="58">
        <f>'2009 ERU'!G39+'2010 ERU'!G39+'2011 ERU'!G39+'2012 ERU'!G39+'2013 ERU'!G39+'2014 ERU'!G39+'2015 ERU'!G39</f>
        <v>0</v>
      </c>
      <c r="H39" s="58">
        <f>'2009 ERU'!H39+'2010 ERU'!H39+'2011 ERU'!H39+'2012 ERU'!H39+'2013 ERU'!H39+'2014 ERU'!H39+'2015 ERU'!H39</f>
        <v>139044</v>
      </c>
      <c r="I39" s="58">
        <f>'2009 ERU'!I39+'2010 ERU'!I39+'2011 ERU'!I39+'2012 ERU'!I39+'2013 ERU'!I39+'2014 ERU'!I39+'2015 ERU'!I39</f>
        <v>0</v>
      </c>
      <c r="J39" s="58">
        <f>'2009 ERU'!J39+'2010 ERU'!J39+'2011 ERU'!J39+'2012 ERU'!J39+'2013 ERU'!J39+'2014 ERU'!J39+'2015 ERU'!J39</f>
        <v>0</v>
      </c>
      <c r="K39" s="58">
        <f>'2009 ERU'!K39+'2010 ERU'!K39+'2011 ERU'!K39+'2012 ERU'!K39+'2013 ERU'!K39+'2014 ERU'!K39+'2015 ERU'!K39</f>
        <v>0</v>
      </c>
      <c r="L39" s="58">
        <f>'2009 ERU'!L39+'2010 ERU'!L39+'2011 ERU'!L39+'2012 ERU'!L39+'2013 ERU'!L39+'2014 ERU'!L39+'2015 ERU'!L39</f>
        <v>0</v>
      </c>
      <c r="M39" s="58">
        <f>'2009 ERU'!M39+'2010 ERU'!M39+'2011 ERU'!M39+'2012 ERU'!M39+'2013 ERU'!M39+'2014 ERU'!M39+'2015 ERU'!M39</f>
        <v>0</v>
      </c>
      <c r="N39" s="58">
        <f>'2009 ERU'!N39+'2010 ERU'!N39+'2011 ERU'!N39+'2012 ERU'!N39+'2013 ERU'!N39+'2014 ERU'!N39+'2015 ERU'!N39</f>
        <v>7918717</v>
      </c>
      <c r="O39" s="58">
        <f>'2009 ERU'!O39+'2010 ERU'!O39+'2011 ERU'!O39+'2012 ERU'!O39+'2013 ERU'!O39+'2014 ERU'!O39+'2015 ERU'!O39</f>
        <v>0</v>
      </c>
      <c r="P39" s="58">
        <f>'2009 ERU'!P39+'2010 ERU'!P39+'2011 ERU'!P39+'2012 ERU'!P39+'2013 ERU'!P39+'2014 ERU'!P39+'2015 ERU'!P39</f>
        <v>0</v>
      </c>
      <c r="Q39" s="58">
        <f>'2009 ERU'!Q39+'2010 ERU'!Q39+'2011 ERU'!Q39+'2012 ERU'!Q39+'2013 ERU'!Q39+'2014 ERU'!Q39+'2015 ERU'!Q39</f>
        <v>0</v>
      </c>
      <c r="R39" s="58">
        <f>'2009 ERU'!R39+'2010 ERU'!R39+'2011 ERU'!R39+'2012 ERU'!R39+'2013 ERU'!R39+'2014 ERU'!R39+'2015 ERU'!R39</f>
        <v>10073071</v>
      </c>
      <c r="S39" s="58">
        <f>'2009 ERU'!S39+'2010 ERU'!S39+'2011 ERU'!S39+'2012 ERU'!S39+'2013 ERU'!S39+'2014 ERU'!S39+'2015 ERU'!S39</f>
        <v>0</v>
      </c>
      <c r="T39" s="58">
        <f>'2009 ERU'!T39+'2010 ERU'!T39+'2011 ERU'!T39+'2012 ERU'!T39+'2013 ERU'!T39+'2014 ERU'!T39+'2015 ERU'!T39</f>
        <v>165684</v>
      </c>
      <c r="U39" s="58">
        <f>'2009 ERU'!U39+'2010 ERU'!U39+'2011 ERU'!U39+'2012 ERU'!U39+'2013 ERU'!U39+'2014 ERU'!U39+'2015 ERU'!U39</f>
        <v>0</v>
      </c>
      <c r="V39" s="58">
        <f>'2009 ERU'!V39+'2010 ERU'!V39+'2011 ERU'!V39+'2012 ERU'!V39+'2013 ERU'!V39+'2014 ERU'!V39+'2015 ERU'!V39</f>
        <v>0</v>
      </c>
      <c r="W39" s="58">
        <f>'2009 ERU'!W39+'2010 ERU'!W39+'2011 ERU'!W39+'2012 ERU'!W39+'2013 ERU'!W39+'2014 ERU'!W39+'2015 ERU'!W39</f>
        <v>0</v>
      </c>
      <c r="X39" s="58">
        <f>'2009 ERU'!X39+'2010 ERU'!X39+'2011 ERU'!X39+'2012 ERU'!X39+'2013 ERU'!X39+'2014 ERU'!X39+'2015 ERU'!X39</f>
        <v>0</v>
      </c>
      <c r="Y39" s="58">
        <f>'2009 ERU'!Y39+'2010 ERU'!Y39+'2011 ERU'!Y39+'2012 ERU'!Y39+'2013 ERU'!Y39+'2014 ERU'!Y39+'2015 ERU'!Y39</f>
        <v>0</v>
      </c>
      <c r="Z39" s="58">
        <f>'2009 ERU'!Z39+'2010 ERU'!Z39+'2011 ERU'!Z39+'2012 ERU'!Z39+'2013 ERU'!Z39+'2014 ERU'!Z39+'2015 ERU'!Z39</f>
        <v>0</v>
      </c>
      <c r="AA39" s="58">
        <f>'2009 ERU'!AA39+'2010 ERU'!AA39+'2011 ERU'!AA39+'2012 ERU'!AA39+'2013 ERU'!AA39+'2014 ERU'!AA39+'2015 ERU'!AA39</f>
        <v>0</v>
      </c>
      <c r="AB39" s="58">
        <f>'2009 ERU'!AB39+'2010 ERU'!AB39+'2011 ERU'!AB39+'2012 ERU'!AB39+'2013 ERU'!AB39+'2014 ERU'!AB39+'2015 ERU'!AB39</f>
        <v>0</v>
      </c>
      <c r="AC39" s="58">
        <f>'2009 ERU'!AC39+'2010 ERU'!AC39+'2011 ERU'!AC39+'2012 ERU'!AC39+'2013 ERU'!AC39+'2014 ERU'!AC39+'2015 ERU'!AC39</f>
        <v>0</v>
      </c>
      <c r="AD39" s="58">
        <f>'2009 ERU'!AD39+'2010 ERU'!AD39+'2011 ERU'!AD39+'2012 ERU'!AD39+'2013 ERU'!AD39+'2014 ERU'!AD39+'2015 ERU'!AD39</f>
        <v>0</v>
      </c>
      <c r="AE39" s="58">
        <f>'2009 ERU'!AE39+'2010 ERU'!AE39+'2011 ERU'!AE39+'2012 ERU'!AE39+'2013 ERU'!AE39+'2014 ERU'!AE39+'2015 ERU'!AE39</f>
        <v>0</v>
      </c>
      <c r="AF39" s="58">
        <f>'2009 ERU'!AF39+'2010 ERU'!AF39+'2011 ERU'!AF39+'2012 ERU'!AF39+'2013 ERU'!AF39+'2014 ERU'!AF39+'2015 ERU'!AF39</f>
        <v>341766</v>
      </c>
      <c r="AG39" s="58">
        <f>'2009 ERU'!AG39+'2010 ERU'!AG39+'2011 ERU'!AG39+'2012 ERU'!AG39+'2013 ERU'!AG39+'2014 ERU'!AG39+'2015 ERU'!AG39</f>
        <v>0</v>
      </c>
      <c r="AH39" s="58">
        <f>'2009 ERU'!AH39+'2010 ERU'!AH39+'2011 ERU'!AH39+'2012 ERU'!AH39+'2013 ERU'!AH39+'2014 ERU'!AH39+'2015 ERU'!AH39</f>
        <v>0</v>
      </c>
      <c r="AI39" s="58">
        <f>'2009 ERU'!AI39+'2010 ERU'!AI39+'2011 ERU'!AI39+'2012 ERU'!AI39+'2013 ERU'!AI39+'2014 ERU'!AI39+'2015 ERU'!AI39</f>
        <v>785641</v>
      </c>
      <c r="AJ39" s="58">
        <f>'2009 ERU'!AJ39+'2010 ERU'!AJ39+'2011 ERU'!AJ39+'2012 ERU'!AJ39+'2013 ERU'!AJ39+'2014 ERU'!AJ39+'2015 ERU'!AJ39</f>
        <v>0</v>
      </c>
      <c r="AK39" s="58">
        <f>'2009 ERU'!AK39+'2010 ERU'!AK39+'2011 ERU'!AK39+'2012 ERU'!AK39+'2013 ERU'!AK39+'2014 ERU'!AK39+'2015 ERU'!AK39</f>
        <v>0</v>
      </c>
      <c r="AL39" s="70"/>
      <c r="AM39" s="58">
        <f>'2009 ERU'!AM39+'2010 ERU'!AM39+'2011 ERU'!AM39+'2012 ERU'!AM39+'2013 ERU'!AM39+'2014 ERU'!AM39+'2015 ERU'!AM39</f>
        <v>5939952</v>
      </c>
      <c r="AN39" s="61">
        <f>'2009 ERU'!AN39+'2010 ERU'!AN39+'2011 ERU'!AN39+'2012 ERU'!AN39+'2013 ERU'!AN39+'2014 ERU'!AN39+'2015 ERU'!AN39</f>
        <v>16975930</v>
      </c>
    </row>
    <row r="40" spans="1:40" ht="14.25" x14ac:dyDescent="0.15">
      <c r="A40" s="65" t="s">
        <v>34</v>
      </c>
      <c r="B40" s="57">
        <f t="shared" si="1"/>
        <v>482513</v>
      </c>
      <c r="C40" s="58">
        <f>'2009 ERU'!C40+'2010 ERU'!C40+'2011 ERU'!C40+'2012 ERU'!C40+'2013 ERU'!C40+'2014 ERU'!C40+'2015 ERU'!C40</f>
        <v>279138</v>
      </c>
      <c r="D40" s="58">
        <f>'2009 ERU'!D40+'2010 ERU'!D40+'2011 ERU'!D40+'2012 ERU'!D40+'2013 ERU'!D40+'2014 ERU'!D40+'2015 ERU'!D40</f>
        <v>0</v>
      </c>
      <c r="E40" s="58">
        <f>'2009 ERU'!E40+'2010 ERU'!E40+'2011 ERU'!E40+'2012 ERU'!E40+'2013 ERU'!E40+'2014 ERU'!E40+'2015 ERU'!E40</f>
        <v>0</v>
      </c>
      <c r="F40" s="58">
        <f>'2009 ERU'!F40+'2010 ERU'!F40+'2011 ERU'!F40+'2012 ERU'!F40+'2013 ERU'!F40+'2014 ERU'!F40+'2015 ERU'!F40</f>
        <v>0</v>
      </c>
      <c r="G40" s="58">
        <f>'2009 ERU'!G40+'2010 ERU'!G40+'2011 ERU'!G40+'2012 ERU'!G40+'2013 ERU'!G40+'2014 ERU'!G40+'2015 ERU'!G40</f>
        <v>0</v>
      </c>
      <c r="H40" s="58">
        <f>'2009 ERU'!H40+'2010 ERU'!H40+'2011 ERU'!H40+'2012 ERU'!H40+'2013 ERU'!H40+'2014 ERU'!H40+'2015 ERU'!H40</f>
        <v>0</v>
      </c>
      <c r="I40" s="58">
        <f>'2009 ERU'!I40+'2010 ERU'!I40+'2011 ERU'!I40+'2012 ERU'!I40+'2013 ERU'!I40+'2014 ERU'!I40+'2015 ERU'!I40</f>
        <v>0</v>
      </c>
      <c r="J40" s="58">
        <f>'2009 ERU'!J40+'2010 ERU'!J40+'2011 ERU'!J40+'2012 ERU'!J40+'2013 ERU'!J40+'2014 ERU'!J40+'2015 ERU'!J40</f>
        <v>0</v>
      </c>
      <c r="K40" s="58">
        <f>'2009 ERU'!K40+'2010 ERU'!K40+'2011 ERU'!K40+'2012 ERU'!K40+'2013 ERU'!K40+'2014 ERU'!K40+'2015 ERU'!K40</f>
        <v>0</v>
      </c>
      <c r="L40" s="58">
        <f>'2009 ERU'!L40+'2010 ERU'!L40+'2011 ERU'!L40+'2012 ERU'!L40+'2013 ERU'!L40+'2014 ERU'!L40+'2015 ERU'!L40</f>
        <v>25716</v>
      </c>
      <c r="M40" s="58">
        <f>'2009 ERU'!M40+'2010 ERU'!M40+'2011 ERU'!M40+'2012 ERU'!M40+'2013 ERU'!M40+'2014 ERU'!M40+'2015 ERU'!M40</f>
        <v>0</v>
      </c>
      <c r="N40" s="58">
        <f>'2009 ERU'!N40+'2010 ERU'!N40+'2011 ERU'!N40+'2012 ERU'!N40+'2013 ERU'!N40+'2014 ERU'!N40+'2015 ERU'!N40</f>
        <v>0</v>
      </c>
      <c r="O40" s="58">
        <f>'2009 ERU'!O40+'2010 ERU'!O40+'2011 ERU'!O40+'2012 ERU'!O40+'2013 ERU'!O40+'2014 ERU'!O40+'2015 ERU'!O40</f>
        <v>0</v>
      </c>
      <c r="P40" s="58">
        <f>'2009 ERU'!P40+'2010 ERU'!P40+'2011 ERU'!P40+'2012 ERU'!P40+'2013 ERU'!P40+'2014 ERU'!P40+'2015 ERU'!P40</f>
        <v>0</v>
      </c>
      <c r="Q40" s="58">
        <f>'2009 ERU'!Q40+'2010 ERU'!Q40+'2011 ERU'!Q40+'2012 ERU'!Q40+'2013 ERU'!Q40+'2014 ERU'!Q40+'2015 ERU'!Q40</f>
        <v>0</v>
      </c>
      <c r="R40" s="58">
        <f>'2009 ERU'!R40+'2010 ERU'!R40+'2011 ERU'!R40+'2012 ERU'!R40+'2013 ERU'!R40+'2014 ERU'!R40+'2015 ERU'!R40</f>
        <v>44853</v>
      </c>
      <c r="S40" s="58">
        <f>'2009 ERU'!S40+'2010 ERU'!S40+'2011 ERU'!S40+'2012 ERU'!S40+'2013 ERU'!S40+'2014 ERU'!S40+'2015 ERU'!S40</f>
        <v>0</v>
      </c>
      <c r="T40" s="58">
        <f>'2009 ERU'!T40+'2010 ERU'!T40+'2011 ERU'!T40+'2012 ERU'!T40+'2013 ERU'!T40+'2014 ERU'!T40+'2015 ERU'!T40</f>
        <v>0</v>
      </c>
      <c r="U40" s="58">
        <f>'2009 ERU'!U40+'2010 ERU'!U40+'2011 ERU'!U40+'2012 ERU'!U40+'2013 ERU'!U40+'2014 ERU'!U40+'2015 ERU'!U40</f>
        <v>0</v>
      </c>
      <c r="V40" s="58">
        <f>'2009 ERU'!V40+'2010 ERU'!V40+'2011 ERU'!V40+'2012 ERU'!V40+'2013 ERU'!V40+'2014 ERU'!V40+'2015 ERU'!V40</f>
        <v>0</v>
      </c>
      <c r="W40" s="58">
        <f>'2009 ERU'!W40+'2010 ERU'!W40+'2011 ERU'!W40+'2012 ERU'!W40+'2013 ERU'!W40+'2014 ERU'!W40+'2015 ERU'!W40</f>
        <v>0</v>
      </c>
      <c r="X40" s="58">
        <f>'2009 ERU'!X40+'2010 ERU'!X40+'2011 ERU'!X40+'2012 ERU'!X40+'2013 ERU'!X40+'2014 ERU'!X40+'2015 ERU'!X40</f>
        <v>0</v>
      </c>
      <c r="Y40" s="58">
        <f>'2009 ERU'!Y40+'2010 ERU'!Y40+'2011 ERU'!Y40+'2012 ERU'!Y40+'2013 ERU'!Y40+'2014 ERU'!Y40+'2015 ERU'!Y40</f>
        <v>0</v>
      </c>
      <c r="Z40" s="58">
        <f>'2009 ERU'!Z40+'2010 ERU'!Z40+'2011 ERU'!Z40+'2012 ERU'!Z40+'2013 ERU'!Z40+'2014 ERU'!Z40+'2015 ERU'!Z40</f>
        <v>0</v>
      </c>
      <c r="AA40" s="58">
        <f>'2009 ERU'!AA40+'2010 ERU'!AA40+'2011 ERU'!AA40+'2012 ERU'!AA40+'2013 ERU'!AA40+'2014 ERU'!AA40+'2015 ERU'!AA40</f>
        <v>0</v>
      </c>
      <c r="AB40" s="58">
        <f>'2009 ERU'!AB40+'2010 ERU'!AB40+'2011 ERU'!AB40+'2012 ERU'!AB40+'2013 ERU'!AB40+'2014 ERU'!AB40+'2015 ERU'!AB40</f>
        <v>0</v>
      </c>
      <c r="AC40" s="58">
        <f>'2009 ERU'!AC40+'2010 ERU'!AC40+'2011 ERU'!AC40+'2012 ERU'!AC40+'2013 ERU'!AC40+'2014 ERU'!AC40+'2015 ERU'!AC40</f>
        <v>0</v>
      </c>
      <c r="AD40" s="58">
        <f>'2009 ERU'!AD40+'2010 ERU'!AD40+'2011 ERU'!AD40+'2012 ERU'!AD40+'2013 ERU'!AD40+'2014 ERU'!AD40+'2015 ERU'!AD40</f>
        <v>0</v>
      </c>
      <c r="AE40" s="58">
        <f>'2009 ERU'!AE40+'2010 ERU'!AE40+'2011 ERU'!AE40+'2012 ERU'!AE40+'2013 ERU'!AE40+'2014 ERU'!AE40+'2015 ERU'!AE40</f>
        <v>0</v>
      </c>
      <c r="AF40" s="58">
        <f>'2009 ERU'!AF40+'2010 ERU'!AF40+'2011 ERU'!AF40+'2012 ERU'!AF40+'2013 ERU'!AF40+'2014 ERU'!AF40+'2015 ERU'!AF40</f>
        <v>0</v>
      </c>
      <c r="AG40" s="58">
        <f>'2009 ERU'!AG40+'2010 ERU'!AG40+'2011 ERU'!AG40+'2012 ERU'!AG40+'2013 ERU'!AG40+'2014 ERU'!AG40+'2015 ERU'!AG40</f>
        <v>0</v>
      </c>
      <c r="AH40" s="58">
        <f>'2009 ERU'!AH40+'2010 ERU'!AH40+'2011 ERU'!AH40+'2012 ERU'!AH40+'2013 ERU'!AH40+'2014 ERU'!AH40+'2015 ERU'!AH40</f>
        <v>0</v>
      </c>
      <c r="AI40" s="58">
        <f>'2009 ERU'!AI40+'2010 ERU'!AI40+'2011 ERU'!AI40+'2012 ERU'!AI40+'2013 ERU'!AI40+'2014 ERU'!AI40+'2015 ERU'!AI40</f>
        <v>0</v>
      </c>
      <c r="AJ40" s="58">
        <f>'2009 ERU'!AJ40+'2010 ERU'!AJ40+'2011 ERU'!AJ40+'2012 ERU'!AJ40+'2013 ERU'!AJ40+'2014 ERU'!AJ40+'2015 ERU'!AJ40</f>
        <v>0</v>
      </c>
      <c r="AK40" s="58">
        <f>'2009 ERU'!AK40+'2010 ERU'!AK40+'2011 ERU'!AK40+'2012 ERU'!AK40+'2013 ERU'!AK40+'2014 ERU'!AK40+'2015 ERU'!AK40</f>
        <v>0</v>
      </c>
      <c r="AL40" s="58">
        <f>'2009 ERU'!AL40+'2010 ERU'!AL40+'2011 ERU'!AL40+'2012 ERU'!AL40+'2013 ERU'!AL40+'2014 ERU'!AL40+'2015 ERU'!AL40</f>
        <v>0</v>
      </c>
      <c r="AM40" s="70"/>
      <c r="AN40" s="61">
        <f>'2009 ERU'!AN40+'2010 ERU'!AN40+'2011 ERU'!AN40+'2012 ERU'!AN40+'2013 ERU'!AN40+'2014 ERU'!AN40+'2015 ERU'!AN40</f>
        <v>132806</v>
      </c>
    </row>
    <row r="41" spans="1:40" ht="14.25" x14ac:dyDescent="0.15">
      <c r="A41" s="66" t="s">
        <v>39</v>
      </c>
      <c r="B41" s="67">
        <f t="shared" si="1"/>
        <v>698890501</v>
      </c>
      <c r="C41" s="68">
        <f>'2009 ERU'!C41+'2010 ERU'!C41+'2011 ERU'!C41+'2012 ERU'!C41+'2013 ERU'!C41+'2014 ERU'!C41+'2015 ERU'!C41</f>
        <v>451488593</v>
      </c>
      <c r="D41" s="68">
        <f>'2009 ERU'!D41+'2010 ERU'!D41+'2011 ERU'!D41+'2012 ERU'!D41+'2013 ERU'!D41+'2014 ERU'!D41+'2015 ERU'!D41</f>
        <v>0</v>
      </c>
      <c r="E41" s="68">
        <f>'2009 ERU'!E41+'2010 ERU'!E41+'2011 ERU'!E41+'2012 ERU'!E41+'2013 ERU'!E41+'2014 ERU'!E41+'2015 ERU'!E41</f>
        <v>821248</v>
      </c>
      <c r="F41" s="68">
        <f>'2009 ERU'!F41+'2010 ERU'!F41+'2011 ERU'!F41+'2012 ERU'!F41+'2013 ERU'!F41+'2014 ERU'!F41+'2015 ERU'!F41</f>
        <v>1018401</v>
      </c>
      <c r="G41" s="68">
        <f>'2009 ERU'!G41+'2010 ERU'!G41+'2011 ERU'!G41+'2012 ERU'!G41+'2013 ERU'!G41+'2014 ERU'!G41+'2015 ERU'!G41</f>
        <v>115613</v>
      </c>
      <c r="H41" s="68">
        <f>'2009 ERU'!H41+'2010 ERU'!H41+'2011 ERU'!H41+'2012 ERU'!H41+'2013 ERU'!H41+'2014 ERU'!H41+'2015 ERU'!H41</f>
        <v>6186899</v>
      </c>
      <c r="I41" s="68">
        <f>'2009 ERU'!I41+'2010 ERU'!I41+'2011 ERU'!I41+'2012 ERU'!I41+'2013 ERU'!I41+'2014 ERU'!I41+'2015 ERU'!I41</f>
        <v>3255790</v>
      </c>
      <c r="J41" s="68">
        <f>'2009 ERU'!J41+'2010 ERU'!J41+'2011 ERU'!J41+'2012 ERU'!J41+'2013 ERU'!J41+'2014 ERU'!J41+'2015 ERU'!J41</f>
        <v>0</v>
      </c>
      <c r="K41" s="68">
        <f>'2009 ERU'!K41+'2010 ERU'!K41+'2011 ERU'!K41+'2012 ERU'!K41+'2013 ERU'!K41+'2014 ERU'!K41+'2015 ERU'!K41</f>
        <v>0</v>
      </c>
      <c r="L41" s="68">
        <f>'2009 ERU'!L41+'2010 ERU'!L41+'2011 ERU'!L41+'2012 ERU'!L41+'2013 ERU'!L41+'2014 ERU'!L41+'2015 ERU'!L41</f>
        <v>2007959</v>
      </c>
      <c r="M41" s="68">
        <f>'2009 ERU'!M41+'2010 ERU'!M41+'2011 ERU'!M41+'2012 ERU'!M41+'2013 ERU'!M41+'2014 ERU'!M41+'2015 ERU'!M41</f>
        <v>0</v>
      </c>
      <c r="N41" s="68">
        <f>'2009 ERU'!N41+'2010 ERU'!N41+'2011 ERU'!N41+'2012 ERU'!N41+'2013 ERU'!N41+'2014 ERU'!N41+'2015 ERU'!N41</f>
        <v>21900599</v>
      </c>
      <c r="O41" s="68">
        <f>'2009 ERU'!O41+'2010 ERU'!O41+'2011 ERU'!O41+'2012 ERU'!O41+'2013 ERU'!O41+'2014 ERU'!O41+'2015 ERU'!O41</f>
        <v>0</v>
      </c>
      <c r="P41" s="68">
        <f>'2009 ERU'!P41+'2010 ERU'!P41+'2011 ERU'!P41+'2012 ERU'!P41+'2013 ERU'!P41+'2014 ERU'!P41+'2015 ERU'!P41</f>
        <v>686940</v>
      </c>
      <c r="Q41" s="68">
        <f>'2009 ERU'!Q41+'2010 ERU'!Q41+'2011 ERU'!Q41+'2012 ERU'!Q41+'2013 ERU'!Q41+'2014 ERU'!Q41+'2015 ERU'!Q41</f>
        <v>1550413</v>
      </c>
      <c r="R41" s="68">
        <f>'2009 ERU'!R41+'2010 ERU'!R41+'2011 ERU'!R41+'2012 ERU'!R41+'2013 ERU'!R41+'2014 ERU'!R41+'2015 ERU'!R41</f>
        <v>115092904</v>
      </c>
      <c r="S41" s="68">
        <f>'2009 ERU'!S41+'2010 ERU'!S41+'2011 ERU'!S41+'2012 ERU'!S41+'2013 ERU'!S41+'2014 ERU'!S41+'2015 ERU'!S41</f>
        <v>4780285</v>
      </c>
      <c r="T41" s="68">
        <f>'2009 ERU'!T41+'2010 ERU'!T41+'2011 ERU'!T41+'2012 ERU'!T41+'2013 ERU'!T41+'2014 ERU'!T41+'2015 ERU'!T41</f>
        <v>222254</v>
      </c>
      <c r="U41" s="68">
        <f>'2009 ERU'!U41+'2010 ERU'!U41+'2011 ERU'!U41+'2012 ERU'!U41+'2013 ERU'!U41+'2014 ERU'!U41+'2015 ERU'!U41</f>
        <v>174441</v>
      </c>
      <c r="V41" s="68">
        <f>'2009 ERU'!V41+'2010 ERU'!V41+'2011 ERU'!V41+'2012 ERU'!V41+'2013 ERU'!V41+'2014 ERU'!V41+'2015 ERU'!V41</f>
        <v>0</v>
      </c>
      <c r="W41" s="68">
        <f>'2009 ERU'!W41+'2010 ERU'!W41+'2011 ERU'!W41+'2012 ERU'!W41+'2013 ERU'!W41+'2014 ERU'!W41+'2015 ERU'!W41</f>
        <v>0</v>
      </c>
      <c r="X41" s="68">
        <f>'2009 ERU'!X41+'2010 ERU'!X41+'2011 ERU'!X41+'2012 ERU'!X41+'2013 ERU'!X41+'2014 ERU'!X41+'2015 ERU'!X41</f>
        <v>19000</v>
      </c>
      <c r="Y41" s="68">
        <f>'2009 ERU'!Y41+'2010 ERU'!Y41+'2011 ERU'!Y41+'2012 ERU'!Y41+'2013 ERU'!Y41+'2014 ERU'!Y41+'2015 ERU'!Y41</f>
        <v>140482</v>
      </c>
      <c r="Z41" s="68">
        <f>'2009 ERU'!Z41+'2010 ERU'!Z41+'2011 ERU'!Z41+'2012 ERU'!Z41+'2013 ERU'!Z41+'2014 ERU'!Z41+'2015 ERU'!Z41</f>
        <v>2765122</v>
      </c>
      <c r="AA41" s="68">
        <f>'2009 ERU'!AA41+'2010 ERU'!AA41+'2011 ERU'!AA41+'2012 ERU'!AA41+'2013 ERU'!AA41+'2014 ERU'!AA41+'2015 ERU'!AA41</f>
        <v>50000</v>
      </c>
      <c r="AB41" s="68">
        <f>'2009 ERU'!AB41+'2010 ERU'!AB41+'2011 ERU'!AB41+'2012 ERU'!AB41+'2013 ERU'!AB41+'2014 ERU'!AB41+'2015 ERU'!AB41</f>
        <v>945707</v>
      </c>
      <c r="AC41" s="68">
        <f>'2009 ERU'!AC41+'2010 ERU'!AC41+'2011 ERU'!AC41+'2012 ERU'!AC41+'2013 ERU'!AC41+'2014 ERU'!AC41+'2015 ERU'!AC41</f>
        <v>334950</v>
      </c>
      <c r="AD41" s="68">
        <f>'2009 ERU'!AD41+'2010 ERU'!AD41+'2011 ERU'!AD41+'2012 ERU'!AD41+'2013 ERU'!AD41+'2014 ERU'!AD41+'2015 ERU'!AD41</f>
        <v>770517</v>
      </c>
      <c r="AE41" s="68">
        <f>'2009 ERU'!AE41+'2010 ERU'!AE41+'2011 ERU'!AE41+'2012 ERU'!AE41+'2013 ERU'!AE41+'2014 ERU'!AE41+'2015 ERU'!AE41</f>
        <v>0</v>
      </c>
      <c r="AF41" s="68">
        <f>'2009 ERU'!AF41+'2010 ERU'!AF41+'2011 ERU'!AF41+'2012 ERU'!AF41+'2013 ERU'!AF41+'2014 ERU'!AF41+'2015 ERU'!AF41</f>
        <v>1169</v>
      </c>
      <c r="AG41" s="68">
        <f>'2009 ERU'!AG41+'2010 ERU'!AG41+'2011 ERU'!AG41+'2012 ERU'!AG41+'2013 ERU'!AG41+'2014 ERU'!AG41+'2015 ERU'!AG41</f>
        <v>0</v>
      </c>
      <c r="AH41" s="68">
        <f>'2009 ERU'!AH41+'2010 ERU'!AH41+'2011 ERU'!AH41+'2012 ERU'!AH41+'2013 ERU'!AH41+'2014 ERU'!AH41+'2015 ERU'!AH41</f>
        <v>0</v>
      </c>
      <c r="AI41" s="68">
        <f>'2009 ERU'!AI41+'2010 ERU'!AI41+'2011 ERU'!AI41+'2012 ERU'!AI41+'2013 ERU'!AI41+'2014 ERU'!AI41+'2015 ERU'!AI41</f>
        <v>5623568</v>
      </c>
      <c r="AJ41" s="68">
        <f>'2009 ERU'!AJ41+'2010 ERU'!AJ41+'2011 ERU'!AJ41+'2012 ERU'!AJ41+'2013 ERU'!AJ41+'2014 ERU'!AJ41+'2015 ERU'!AJ41</f>
        <v>0</v>
      </c>
      <c r="AK41" s="68">
        <f>'2009 ERU'!AK41+'2010 ERU'!AK41+'2011 ERU'!AK41+'2012 ERU'!AK41+'2013 ERU'!AK41+'2014 ERU'!AK41+'2015 ERU'!AK41</f>
        <v>0</v>
      </c>
      <c r="AL41" s="68">
        <f>'2009 ERU'!AL41+'2010 ERU'!AL41+'2011 ERU'!AL41+'2012 ERU'!AL41+'2013 ERU'!AL41+'2014 ERU'!AL41+'2015 ERU'!AL41</f>
        <v>78756435</v>
      </c>
      <c r="AM41" s="68">
        <f>'2009 ERU'!AM41+'2010 ERU'!AM41+'2011 ERU'!AM41+'2012 ERU'!AM41+'2013 ERU'!AM41+'2014 ERU'!AM41+'2015 ERU'!AM41</f>
        <v>181212</v>
      </c>
      <c r="AN41" s="74"/>
    </row>
    <row r="44" spans="1:40" x14ac:dyDescent="0.15">
      <c r="C44" s="6" t="s">
        <v>204</v>
      </c>
    </row>
    <row r="45" spans="1:40" x14ac:dyDescent="0.15">
      <c r="C45" s="7" t="s">
        <v>73</v>
      </c>
    </row>
    <row r="46" spans="1:40" x14ac:dyDescent="0.15">
      <c r="C46" s="7" t="s">
        <v>74</v>
      </c>
    </row>
    <row r="47" spans="1:40" x14ac:dyDescent="0.15">
      <c r="C47" s="7" t="s">
        <v>83</v>
      </c>
    </row>
    <row r="48" spans="1:40" x14ac:dyDescent="0.15">
      <c r="C48" s="7" t="s">
        <v>140</v>
      </c>
    </row>
  </sheetData>
  <phoneticPr fontId="3"/>
  <hyperlinks>
    <hyperlink ref="C45" r:id="rId1" xr:uid="{00000000-0004-0000-0500-000000000000}"/>
    <hyperlink ref="C47" r:id="rId2" xr:uid="{00000000-0004-0000-0500-000001000000}"/>
    <hyperlink ref="C46" r:id="rId3" xr:uid="{00000000-0004-0000-0500-000002000000}"/>
    <hyperlink ref="A1" location="Guidance!A1" display="Guidance sheet (link)" xr:uid="{00000000-0004-0000-0500-000003000000}"/>
  </hyperlinks>
  <pageMargins left="0.47244094488188981" right="0.39370078740157483" top="0.47244094488188981" bottom="0.47244094488188981" header="0.19685039370078741" footer="0.23622047244094491"/>
  <pageSetup paperSize="8" scale="71" orientation="landscape" r:id="rId4"/>
  <headerFooter>
    <oddHeader>&amp;L&amp;"Arial,太字"&amp;12IGES National Registry Data</oddHeader>
    <oddFooter>&amp;L&amp;"Arial,標準"Market Mechanism Group
Institute for Global Environmental Strategies (IGES)</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ED5353"/>
  </sheetPr>
  <dimension ref="A1:AN92"/>
  <sheetViews>
    <sheetView zoomScale="80" zoomScaleNormal="80" workbookViewId="0">
      <pane xSplit="2" ySplit="3" topLeftCell="C4" activePane="bottomRight" state="frozen"/>
      <selection activeCell="R13" sqref="R13"/>
      <selection pane="topRight" activeCell="R13" sqref="R13"/>
      <selection pane="bottomLeft" activeCell="R13" sqref="R13"/>
      <selection pane="bottomRight"/>
    </sheetView>
  </sheetViews>
  <sheetFormatPr defaultColWidth="9" defaultRowHeight="12.75" x14ac:dyDescent="0.15"/>
  <cols>
    <col min="1" max="1" width="18.875" style="32" customWidth="1"/>
    <col min="2" max="2" width="13.375" style="31" customWidth="1"/>
    <col min="3" max="3" width="10.625" style="31" customWidth="1"/>
    <col min="4" max="40" width="10.625" style="9" customWidth="1"/>
    <col min="41" max="16384" width="9" style="9"/>
  </cols>
  <sheetData>
    <row r="1" spans="1:40" ht="28.5" customHeight="1" x14ac:dyDescent="0.15">
      <c r="A1" s="87" t="s">
        <v>236</v>
      </c>
      <c r="B1" s="87"/>
      <c r="C1" s="89" t="s">
        <v>279</v>
      </c>
      <c r="D1" s="90"/>
      <c r="E1" s="90"/>
      <c r="F1" s="90"/>
      <c r="G1" s="90"/>
      <c r="H1" s="90"/>
      <c r="I1" s="90"/>
      <c r="J1" s="90"/>
      <c r="K1" s="90"/>
      <c r="L1" s="90"/>
      <c r="M1" s="90"/>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31" customFormat="1" ht="30" x14ac:dyDescent="0.15">
      <c r="A3" s="49" t="s">
        <v>152</v>
      </c>
      <c r="B3" s="93" t="s">
        <v>267</v>
      </c>
      <c r="C3" s="56">
        <f t="shared" ref="C3:AD3" si="0">SUM(C4:C41)</f>
        <v>0</v>
      </c>
      <c r="D3" s="56">
        <f t="shared" si="0"/>
        <v>0</v>
      </c>
      <c r="E3" s="56">
        <f t="shared" si="0"/>
        <v>0</v>
      </c>
      <c r="F3" s="56">
        <f t="shared" si="0"/>
        <v>0</v>
      </c>
      <c r="G3" s="56">
        <f t="shared" si="0"/>
        <v>0</v>
      </c>
      <c r="H3" s="168">
        <f t="shared" si="0"/>
        <v>0</v>
      </c>
      <c r="I3" s="56">
        <f t="shared" si="0"/>
        <v>0</v>
      </c>
      <c r="J3" s="56">
        <f t="shared" si="0"/>
        <v>0</v>
      </c>
      <c r="K3" s="56">
        <f t="shared" si="0"/>
        <v>0</v>
      </c>
      <c r="L3" s="56">
        <f t="shared" si="0"/>
        <v>0</v>
      </c>
      <c r="M3" s="56">
        <f t="shared" si="0"/>
        <v>0</v>
      </c>
      <c r="N3" s="56">
        <f t="shared" si="0"/>
        <v>4000000</v>
      </c>
      <c r="O3" s="56">
        <f t="shared" si="0"/>
        <v>0</v>
      </c>
      <c r="P3" s="56">
        <f t="shared" si="0"/>
        <v>0</v>
      </c>
      <c r="Q3" s="56">
        <f t="shared" si="0"/>
        <v>0</v>
      </c>
      <c r="R3" s="56">
        <f t="shared" si="0"/>
        <v>8150000</v>
      </c>
      <c r="S3" s="56">
        <f t="shared" si="0"/>
        <v>0</v>
      </c>
      <c r="T3" s="56">
        <f t="shared" si="0"/>
        <v>0</v>
      </c>
      <c r="U3" s="56">
        <f t="shared" si="0"/>
        <v>0</v>
      </c>
      <c r="V3" s="56">
        <f t="shared" si="0"/>
        <v>0</v>
      </c>
      <c r="W3" s="56">
        <f t="shared" si="0"/>
        <v>0</v>
      </c>
      <c r="X3" s="56">
        <f t="shared" si="0"/>
        <v>0</v>
      </c>
      <c r="Y3" s="56">
        <f t="shared" si="0"/>
        <v>0</v>
      </c>
      <c r="Z3" s="56">
        <f t="shared" si="0"/>
        <v>0</v>
      </c>
      <c r="AA3" s="56">
        <f t="shared" si="0"/>
        <v>0</v>
      </c>
      <c r="AB3" s="56">
        <f t="shared" si="0"/>
        <v>0</v>
      </c>
      <c r="AC3" s="56">
        <f t="shared" si="0"/>
        <v>0</v>
      </c>
      <c r="AD3" s="56">
        <f t="shared" si="0"/>
        <v>0</v>
      </c>
      <c r="AE3" s="56">
        <v>0</v>
      </c>
      <c r="AF3" s="56">
        <f>SUM(AF4:AF41)</f>
        <v>0</v>
      </c>
      <c r="AG3" s="56">
        <f>SUM(AG4:AG41)</f>
        <v>0</v>
      </c>
      <c r="AH3" s="56" t="s">
        <v>0</v>
      </c>
      <c r="AI3" s="56">
        <f>SUM(AI4:AI41)</f>
        <v>0</v>
      </c>
      <c r="AJ3" s="56">
        <f>SUM(AJ4:AJ41)</f>
        <v>0</v>
      </c>
      <c r="AK3" s="56" t="s">
        <v>0</v>
      </c>
      <c r="AL3" s="56">
        <f>SUM(AL4:AL41)</f>
        <v>9050000</v>
      </c>
      <c r="AM3" s="56">
        <f>SUM(AM4:AM41)</f>
        <v>0</v>
      </c>
      <c r="AN3" s="59">
        <f>SUM(AN4:AN41)</f>
        <v>0</v>
      </c>
    </row>
    <row r="4" spans="1:40" s="31" customFormat="1" ht="14.25" x14ac:dyDescent="0.15">
      <c r="A4" s="60" t="s">
        <v>264</v>
      </c>
      <c r="B4" s="57">
        <f>SUM(C4:AN4)</f>
        <v>0</v>
      </c>
      <c r="C4" s="70" t="s">
        <v>1</v>
      </c>
      <c r="D4" s="58">
        <v>0</v>
      </c>
      <c r="E4" s="58">
        <v>0</v>
      </c>
      <c r="F4" s="58">
        <v>0</v>
      </c>
      <c r="G4" s="58">
        <v>0</v>
      </c>
      <c r="H4" s="58">
        <v>0</v>
      </c>
      <c r="I4" s="58">
        <v>0</v>
      </c>
      <c r="J4" s="58">
        <v>0</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 t="shared" ref="B5:B31" si="1">SUM(C5:AN5)</f>
        <v>0</v>
      </c>
      <c r="C5" s="58">
        <v>0</v>
      </c>
      <c r="D5" s="70" t="s">
        <v>1</v>
      </c>
      <c r="E5" s="58">
        <v>0</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si="1"/>
        <v>0</v>
      </c>
      <c r="C6" s="58">
        <v>0</v>
      </c>
      <c r="D6" s="58">
        <v>0</v>
      </c>
      <c r="E6" s="70" t="s">
        <v>1</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1"/>
        <v>0</v>
      </c>
      <c r="C7" s="58">
        <v>0</v>
      </c>
      <c r="D7" s="58">
        <v>0</v>
      </c>
      <c r="E7" s="58">
        <v>0</v>
      </c>
      <c r="F7" s="70" t="s">
        <v>1</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61">
        <v>0</v>
      </c>
    </row>
    <row r="8" spans="1:40" ht="14.25" x14ac:dyDescent="0.15">
      <c r="A8" s="62" t="s">
        <v>10</v>
      </c>
      <c r="B8" s="57">
        <f t="shared" si="1"/>
        <v>0</v>
      </c>
      <c r="C8" s="58">
        <v>0</v>
      </c>
      <c r="D8" s="58">
        <v>0</v>
      </c>
      <c r="E8" s="58">
        <v>0</v>
      </c>
      <c r="F8" s="58">
        <v>0</v>
      </c>
      <c r="G8" s="70" t="s">
        <v>1</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SUM(C9:AN9)</f>
        <v>5150000</v>
      </c>
      <c r="C9" s="58">
        <v>0</v>
      </c>
      <c r="D9" s="58">
        <v>0</v>
      </c>
      <c r="E9" s="58">
        <v>0</v>
      </c>
      <c r="F9" s="58">
        <v>0</v>
      </c>
      <c r="G9" s="58">
        <v>0</v>
      </c>
      <c r="H9" s="70" t="s">
        <v>1</v>
      </c>
      <c r="I9" s="58">
        <v>0</v>
      </c>
      <c r="J9" s="58">
        <v>0</v>
      </c>
      <c r="K9" s="58">
        <v>0</v>
      </c>
      <c r="L9" s="58">
        <v>0</v>
      </c>
      <c r="M9" s="58">
        <v>0</v>
      </c>
      <c r="N9" s="58">
        <v>4000000</v>
      </c>
      <c r="O9" s="58">
        <v>0</v>
      </c>
      <c r="P9" s="58">
        <v>0</v>
      </c>
      <c r="Q9" s="58">
        <v>0</v>
      </c>
      <c r="R9" s="58">
        <v>250000</v>
      </c>
      <c r="S9" s="58">
        <v>0</v>
      </c>
      <c r="T9" s="58">
        <v>0</v>
      </c>
      <c r="U9" s="58">
        <v>0</v>
      </c>
      <c r="V9" s="58">
        <v>0</v>
      </c>
      <c r="W9" s="58">
        <v>0</v>
      </c>
      <c r="X9" s="58">
        <v>0</v>
      </c>
      <c r="Y9" s="58">
        <v>0</v>
      </c>
      <c r="Z9" s="58">
        <v>0</v>
      </c>
      <c r="AA9" s="58">
        <v>0</v>
      </c>
      <c r="AB9" s="58">
        <v>0</v>
      </c>
      <c r="AC9" s="58">
        <v>0</v>
      </c>
      <c r="AD9" s="58">
        <v>0</v>
      </c>
      <c r="AE9" s="58">
        <v>0</v>
      </c>
      <c r="AF9" s="58">
        <v>0</v>
      </c>
      <c r="AG9" s="58">
        <v>0</v>
      </c>
      <c r="AH9" s="58">
        <v>0</v>
      </c>
      <c r="AI9" s="58">
        <v>0</v>
      </c>
      <c r="AJ9" s="58">
        <v>0</v>
      </c>
      <c r="AK9" s="58">
        <v>0</v>
      </c>
      <c r="AL9" s="58">
        <v>900000</v>
      </c>
      <c r="AM9" s="58">
        <v>0</v>
      </c>
      <c r="AN9" s="61">
        <v>0</v>
      </c>
    </row>
    <row r="10" spans="1:40" ht="14.25" x14ac:dyDescent="0.15">
      <c r="A10" s="62" t="s">
        <v>17</v>
      </c>
      <c r="B10" s="57">
        <f t="shared" si="1"/>
        <v>0</v>
      </c>
      <c r="C10" s="58">
        <v>0</v>
      </c>
      <c r="D10" s="58">
        <v>0</v>
      </c>
      <c r="E10" s="58">
        <v>0</v>
      </c>
      <c r="F10" s="58">
        <v>0</v>
      </c>
      <c r="G10" s="58">
        <v>0</v>
      </c>
      <c r="H10" s="58">
        <v>0</v>
      </c>
      <c r="I10" s="70" t="s">
        <v>1</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c r="AD10" s="58">
        <v>0</v>
      </c>
      <c r="AE10" s="58">
        <v>0</v>
      </c>
      <c r="AF10" s="58">
        <v>0</v>
      </c>
      <c r="AG10" s="58">
        <v>0</v>
      </c>
      <c r="AH10" s="58">
        <v>0</v>
      </c>
      <c r="AI10" s="58">
        <v>0</v>
      </c>
      <c r="AJ10" s="58">
        <v>0</v>
      </c>
      <c r="AK10" s="58">
        <v>0</v>
      </c>
      <c r="AL10" s="58">
        <v>0</v>
      </c>
      <c r="AM10" s="58">
        <v>0</v>
      </c>
      <c r="AN10" s="61">
        <v>0</v>
      </c>
    </row>
    <row r="11" spans="1:40" ht="14.25" x14ac:dyDescent="0.15">
      <c r="A11" s="62" t="s">
        <v>6</v>
      </c>
      <c r="B11" s="57">
        <f t="shared" si="1"/>
        <v>0</v>
      </c>
      <c r="C11" s="58">
        <v>0</v>
      </c>
      <c r="D11" s="58">
        <v>0</v>
      </c>
      <c r="E11" s="58">
        <v>0</v>
      </c>
      <c r="F11" s="58">
        <v>0</v>
      </c>
      <c r="G11" s="58">
        <v>0</v>
      </c>
      <c r="H11" s="58">
        <v>0</v>
      </c>
      <c r="I11" s="58">
        <v>0</v>
      </c>
      <c r="J11" s="70" t="s">
        <v>1</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1"/>
        <v>0</v>
      </c>
      <c r="C12" s="58">
        <v>0</v>
      </c>
      <c r="D12" s="58">
        <v>0</v>
      </c>
      <c r="E12" s="58">
        <v>0</v>
      </c>
      <c r="F12" s="58">
        <v>0</v>
      </c>
      <c r="G12" s="58">
        <v>0</v>
      </c>
      <c r="H12" s="58">
        <v>0</v>
      </c>
      <c r="I12" s="58">
        <v>0</v>
      </c>
      <c r="J12" s="58">
        <v>0</v>
      </c>
      <c r="K12" s="70" t="s">
        <v>1</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 t="shared" si="1"/>
        <v>0</v>
      </c>
      <c r="C13" s="58">
        <v>0</v>
      </c>
      <c r="D13" s="58">
        <v>0</v>
      </c>
      <c r="E13" s="58">
        <v>0</v>
      </c>
      <c r="F13" s="58">
        <v>0</v>
      </c>
      <c r="G13" s="58">
        <v>0</v>
      </c>
      <c r="H13" s="58">
        <v>0</v>
      </c>
      <c r="I13" s="58">
        <v>0</v>
      </c>
      <c r="J13" s="58">
        <v>0</v>
      </c>
      <c r="K13" s="58">
        <v>0</v>
      </c>
      <c r="L13" s="70" t="s">
        <v>1</v>
      </c>
      <c r="M13" s="58">
        <v>0</v>
      </c>
      <c r="N13" s="58">
        <v>0</v>
      </c>
      <c r="O13" s="58">
        <v>0</v>
      </c>
      <c r="P13" s="58">
        <v>0</v>
      </c>
      <c r="Q13" s="58">
        <v>0</v>
      </c>
      <c r="R13" s="58">
        <v>0</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1"/>
        <v>0</v>
      </c>
      <c r="C14" s="58">
        <v>0</v>
      </c>
      <c r="D14" s="58">
        <v>0</v>
      </c>
      <c r="E14" s="58">
        <v>0</v>
      </c>
      <c r="F14" s="58">
        <v>0</v>
      </c>
      <c r="G14" s="58">
        <v>0</v>
      </c>
      <c r="H14" s="58">
        <v>0</v>
      </c>
      <c r="I14" s="58">
        <v>0</v>
      </c>
      <c r="J14" s="58">
        <v>0</v>
      </c>
      <c r="K14" s="58">
        <v>0</v>
      </c>
      <c r="L14" s="58">
        <v>0</v>
      </c>
      <c r="M14" s="70" t="s">
        <v>1</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1"/>
        <v>4000000</v>
      </c>
      <c r="C15" s="58">
        <v>0</v>
      </c>
      <c r="D15" s="58">
        <v>0</v>
      </c>
      <c r="E15" s="58">
        <v>0</v>
      </c>
      <c r="F15" s="58">
        <v>0</v>
      </c>
      <c r="G15" s="58">
        <v>0</v>
      </c>
      <c r="H15" s="58">
        <v>0</v>
      </c>
      <c r="I15" s="58">
        <v>0</v>
      </c>
      <c r="J15" s="58">
        <v>0</v>
      </c>
      <c r="K15" s="58">
        <v>0</v>
      </c>
      <c r="L15" s="58">
        <v>0</v>
      </c>
      <c r="M15" s="58">
        <v>0</v>
      </c>
      <c r="N15" s="70" t="s">
        <v>1</v>
      </c>
      <c r="O15" s="58">
        <v>0</v>
      </c>
      <c r="P15" s="58">
        <v>0</v>
      </c>
      <c r="Q15" s="58">
        <v>0</v>
      </c>
      <c r="R15" s="58">
        <v>4000000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61">
        <v>0</v>
      </c>
    </row>
    <row r="16" spans="1:40" ht="14.25" x14ac:dyDescent="0.15">
      <c r="A16" s="62" t="s">
        <v>5</v>
      </c>
      <c r="B16" s="57">
        <f t="shared" si="1"/>
        <v>0</v>
      </c>
      <c r="C16" s="58">
        <v>0</v>
      </c>
      <c r="D16" s="58">
        <v>0</v>
      </c>
      <c r="E16" s="58">
        <v>0</v>
      </c>
      <c r="F16" s="58">
        <v>0</v>
      </c>
      <c r="G16" s="58">
        <v>0</v>
      </c>
      <c r="H16" s="58">
        <v>0</v>
      </c>
      <c r="I16" s="58">
        <v>0</v>
      </c>
      <c r="J16" s="58">
        <v>0</v>
      </c>
      <c r="K16" s="58">
        <v>0</v>
      </c>
      <c r="L16" s="58">
        <v>0</v>
      </c>
      <c r="M16" s="58">
        <v>0</v>
      </c>
      <c r="N16" s="58">
        <v>0</v>
      </c>
      <c r="O16" s="70" t="s">
        <v>1</v>
      </c>
      <c r="P16" s="58">
        <v>0</v>
      </c>
      <c r="Q16" s="58">
        <v>0</v>
      </c>
      <c r="R16" s="58">
        <v>0</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1"/>
        <v>0</v>
      </c>
      <c r="C17" s="58">
        <v>0</v>
      </c>
      <c r="D17" s="58">
        <v>0</v>
      </c>
      <c r="E17" s="58">
        <v>0</v>
      </c>
      <c r="F17" s="58">
        <v>0</v>
      </c>
      <c r="G17" s="58">
        <v>0</v>
      </c>
      <c r="H17" s="58">
        <v>0</v>
      </c>
      <c r="I17" s="58">
        <v>0</v>
      </c>
      <c r="J17" s="58">
        <v>0</v>
      </c>
      <c r="K17" s="58">
        <v>0</v>
      </c>
      <c r="L17" s="58">
        <v>0</v>
      </c>
      <c r="M17" s="58">
        <v>0</v>
      </c>
      <c r="N17" s="58">
        <v>0</v>
      </c>
      <c r="O17" s="58">
        <v>0</v>
      </c>
      <c r="P17" s="70" t="s">
        <v>1</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1"/>
        <v>0</v>
      </c>
      <c r="C18" s="58">
        <v>0</v>
      </c>
      <c r="D18" s="58">
        <v>0</v>
      </c>
      <c r="E18" s="58">
        <v>0</v>
      </c>
      <c r="F18" s="58">
        <v>0</v>
      </c>
      <c r="G18" s="58">
        <v>0</v>
      </c>
      <c r="H18" s="58">
        <v>0</v>
      </c>
      <c r="I18" s="58">
        <v>0</v>
      </c>
      <c r="J18" s="58">
        <v>0</v>
      </c>
      <c r="K18" s="58">
        <v>0</v>
      </c>
      <c r="L18" s="58">
        <v>0</v>
      </c>
      <c r="M18" s="58">
        <v>0</v>
      </c>
      <c r="N18" s="58">
        <v>0</v>
      </c>
      <c r="O18" s="58">
        <v>0</v>
      </c>
      <c r="P18" s="58">
        <v>0</v>
      </c>
      <c r="Q18" s="70" t="s">
        <v>1</v>
      </c>
      <c r="R18" s="58">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61">
        <v>0</v>
      </c>
    </row>
    <row r="19" spans="1:40" ht="14.25" x14ac:dyDescent="0.15">
      <c r="A19" s="62" t="s">
        <v>14</v>
      </c>
      <c r="B19" s="57">
        <f t="shared" si="1"/>
        <v>8150000</v>
      </c>
      <c r="C19" s="58">
        <v>0</v>
      </c>
      <c r="D19" s="58">
        <v>0</v>
      </c>
      <c r="E19" s="58">
        <v>0</v>
      </c>
      <c r="F19" s="58">
        <v>0</v>
      </c>
      <c r="G19" s="58">
        <v>0</v>
      </c>
      <c r="H19" s="58">
        <v>0</v>
      </c>
      <c r="I19" s="58">
        <v>0</v>
      </c>
      <c r="J19" s="58">
        <v>0</v>
      </c>
      <c r="K19" s="58">
        <v>0</v>
      </c>
      <c r="L19" s="58">
        <v>0</v>
      </c>
      <c r="M19" s="58">
        <v>0</v>
      </c>
      <c r="N19" s="58">
        <v>0</v>
      </c>
      <c r="O19" s="58">
        <v>0</v>
      </c>
      <c r="P19" s="58">
        <v>0</v>
      </c>
      <c r="Q19" s="58">
        <v>0</v>
      </c>
      <c r="R19" s="70" t="s">
        <v>1</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s="58">
        <v>8150000</v>
      </c>
      <c r="AM19" s="58">
        <v>0</v>
      </c>
      <c r="AN19" s="61">
        <v>0</v>
      </c>
    </row>
    <row r="20" spans="1:40" ht="14.25" x14ac:dyDescent="0.15">
      <c r="A20" s="63" t="s">
        <v>22</v>
      </c>
      <c r="B20" s="57">
        <f t="shared" si="1"/>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t="s">
        <v>1</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1"/>
        <v>0</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70" t="s">
        <v>1</v>
      </c>
      <c r="U21" s="58">
        <v>0</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1"/>
        <v>0</v>
      </c>
      <c r="C22" s="58">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70" t="s">
        <v>1</v>
      </c>
      <c r="V22" s="58">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1"/>
        <v>3900000</v>
      </c>
      <c r="C23" s="58">
        <v>0</v>
      </c>
      <c r="D23" s="58">
        <v>0</v>
      </c>
      <c r="E23" s="58">
        <v>0</v>
      </c>
      <c r="F23" s="58">
        <v>0</v>
      </c>
      <c r="G23" s="58">
        <v>0</v>
      </c>
      <c r="H23" s="58">
        <v>0</v>
      </c>
      <c r="I23" s="58">
        <v>0</v>
      </c>
      <c r="J23" s="58">
        <v>0</v>
      </c>
      <c r="K23" s="58">
        <v>0</v>
      </c>
      <c r="L23" s="58">
        <v>0</v>
      </c>
      <c r="M23" s="58">
        <v>0</v>
      </c>
      <c r="N23" s="58">
        <v>0</v>
      </c>
      <c r="O23" s="58">
        <v>0</v>
      </c>
      <c r="P23" s="58">
        <v>0</v>
      </c>
      <c r="Q23" s="58">
        <v>0</v>
      </c>
      <c r="R23" s="58">
        <v>3900000</v>
      </c>
      <c r="S23" s="58">
        <v>0</v>
      </c>
      <c r="T23" s="58">
        <v>0</v>
      </c>
      <c r="U23" s="58">
        <v>0</v>
      </c>
      <c r="V23" s="70" t="s">
        <v>1</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0</v>
      </c>
    </row>
    <row r="24" spans="1:40" ht="14.25" x14ac:dyDescent="0.15">
      <c r="A24" s="63" t="s">
        <v>27</v>
      </c>
      <c r="B24" s="57">
        <f t="shared" si="1"/>
        <v>0</v>
      </c>
      <c r="C24" s="58">
        <v>0</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0</v>
      </c>
      <c r="U24" s="58">
        <v>0</v>
      </c>
      <c r="V24" s="58">
        <v>0</v>
      </c>
      <c r="W24" s="70" t="s">
        <v>1</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1"/>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0</v>
      </c>
      <c r="X25" s="70" t="s">
        <v>1</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1"/>
        <v>0</v>
      </c>
      <c r="C26" s="58">
        <v>0</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70" t="s">
        <v>1</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1"/>
        <v>0</v>
      </c>
      <c r="C27" s="58">
        <v>0</v>
      </c>
      <c r="D27" s="58">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70" t="s">
        <v>1</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1"/>
        <v>0</v>
      </c>
      <c r="C28" s="58">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58">
        <v>0</v>
      </c>
      <c r="AA28" s="70" t="s">
        <v>1</v>
      </c>
      <c r="AB28" s="58">
        <v>0</v>
      </c>
      <c r="AC28" s="58">
        <v>0</v>
      </c>
      <c r="AD28" s="58">
        <v>0</v>
      </c>
      <c r="AE28" s="58">
        <v>0</v>
      </c>
      <c r="AF28" s="58">
        <v>0</v>
      </c>
      <c r="AG28" s="58">
        <v>0</v>
      </c>
      <c r="AH28" s="58">
        <v>0</v>
      </c>
      <c r="AI28" s="58">
        <v>0</v>
      </c>
      <c r="AJ28" s="58">
        <v>0</v>
      </c>
      <c r="AK28" s="58">
        <v>0</v>
      </c>
      <c r="AL28" s="58">
        <v>0</v>
      </c>
      <c r="AM28" s="58">
        <v>0</v>
      </c>
      <c r="AN28" s="61">
        <v>0</v>
      </c>
    </row>
    <row r="29" spans="1:40" ht="14.25" x14ac:dyDescent="0.15">
      <c r="A29" s="63" t="s">
        <v>28</v>
      </c>
      <c r="B29" s="57">
        <f t="shared" si="1"/>
        <v>0</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70" t="s">
        <v>1</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1"/>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t="s">
        <v>1</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1"/>
        <v>0</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t="s">
        <v>1</v>
      </c>
      <c r="AE31" s="58">
        <v>0</v>
      </c>
      <c r="AF31" s="58">
        <v>0</v>
      </c>
      <c r="AG31" s="58">
        <v>0</v>
      </c>
      <c r="AH31" s="58">
        <v>0</v>
      </c>
      <c r="AI31" s="58">
        <v>0</v>
      </c>
      <c r="AJ31" s="58">
        <v>0</v>
      </c>
      <c r="AK31" s="58">
        <v>0</v>
      </c>
      <c r="AL31" s="58">
        <v>0</v>
      </c>
      <c r="AM31" s="58">
        <v>0</v>
      </c>
      <c r="AN31" s="61">
        <v>0</v>
      </c>
    </row>
    <row r="32" spans="1:40" ht="14.25" x14ac:dyDescent="0.15">
      <c r="A32" s="64" t="s">
        <v>30</v>
      </c>
      <c r="B32" s="57">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t="s">
        <v>1</v>
      </c>
      <c r="AF32" s="58">
        <v>0</v>
      </c>
      <c r="AG32" s="58">
        <v>0</v>
      </c>
      <c r="AH32" s="58">
        <v>0</v>
      </c>
      <c r="AI32" s="58">
        <v>0</v>
      </c>
      <c r="AJ32" s="58">
        <v>0</v>
      </c>
      <c r="AK32" s="58">
        <v>0</v>
      </c>
      <c r="AL32" s="58">
        <v>0</v>
      </c>
      <c r="AM32" s="58">
        <v>0</v>
      </c>
      <c r="AN32" s="61">
        <v>0</v>
      </c>
    </row>
    <row r="33" spans="1:40" ht="14.25" x14ac:dyDescent="0.15">
      <c r="A33" s="65" t="s">
        <v>33</v>
      </c>
      <c r="B33" s="57">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t="s">
        <v>1</v>
      </c>
      <c r="AG33" s="58">
        <v>0</v>
      </c>
      <c r="AH33" s="58">
        <v>0</v>
      </c>
      <c r="AI33" s="58">
        <v>0</v>
      </c>
      <c r="AJ33" s="58">
        <v>0</v>
      </c>
      <c r="AK33" s="58">
        <v>0</v>
      </c>
      <c r="AL33" s="58">
        <v>0</v>
      </c>
      <c r="AM33" s="58">
        <v>0</v>
      </c>
      <c r="AN33" s="61">
        <v>0</v>
      </c>
    </row>
    <row r="34" spans="1:40" ht="14.25" x14ac:dyDescent="0.15">
      <c r="A34" s="65" t="s">
        <v>85</v>
      </c>
      <c r="B34" s="57">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t="s">
        <v>1</v>
      </c>
      <c r="AH34" s="58">
        <v>0</v>
      </c>
      <c r="AI34" s="58">
        <v>0</v>
      </c>
      <c r="AJ34" s="58">
        <v>0</v>
      </c>
      <c r="AK34" s="58">
        <v>0</v>
      </c>
      <c r="AL34" s="58">
        <v>0</v>
      </c>
      <c r="AM34" s="58">
        <v>0</v>
      </c>
      <c r="AN34" s="61">
        <v>0</v>
      </c>
    </row>
    <row r="35" spans="1:40" ht="14.25" x14ac:dyDescent="0.15">
      <c r="A35" s="65" t="s">
        <v>32</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t="s">
        <v>1</v>
      </c>
      <c r="AI35" s="58">
        <v>0</v>
      </c>
      <c r="AJ35" s="58">
        <v>0</v>
      </c>
      <c r="AK35" s="58">
        <v>0</v>
      </c>
      <c r="AL35" s="58">
        <v>0</v>
      </c>
      <c r="AM35" s="58">
        <v>0</v>
      </c>
      <c r="AN35" s="61">
        <v>0</v>
      </c>
    </row>
    <row r="36" spans="1:40" ht="14.25" x14ac:dyDescent="0.15">
      <c r="A36" s="65" t="s">
        <v>36</v>
      </c>
      <c r="B36" s="57">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t="s">
        <v>1</v>
      </c>
      <c r="AJ36" s="58">
        <v>0</v>
      </c>
      <c r="AK36" s="58">
        <v>0</v>
      </c>
      <c r="AL36" s="58">
        <v>0</v>
      </c>
      <c r="AM36" s="58">
        <v>0</v>
      </c>
      <c r="AN36" s="61">
        <v>0</v>
      </c>
    </row>
    <row r="37" spans="1:40" ht="14.25" x14ac:dyDescent="0.15">
      <c r="A37" s="65" t="s">
        <v>37</v>
      </c>
      <c r="B37" s="57">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t="s">
        <v>1</v>
      </c>
      <c r="AK37" s="58">
        <v>0</v>
      </c>
      <c r="AL37" s="58">
        <v>0</v>
      </c>
      <c r="AM37" s="58">
        <v>0</v>
      </c>
      <c r="AN37" s="61">
        <v>0</v>
      </c>
    </row>
    <row r="38" spans="1:40" ht="14.25" x14ac:dyDescent="0.15">
      <c r="A38" s="65" t="s">
        <v>38</v>
      </c>
      <c r="B38" s="57">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t="s">
        <v>1</v>
      </c>
      <c r="AL38" s="58">
        <v>0</v>
      </c>
      <c r="AM38" s="58">
        <v>0</v>
      </c>
      <c r="AN38" s="61">
        <v>0</v>
      </c>
    </row>
    <row r="39" spans="1:40" ht="14.25" x14ac:dyDescent="0.15">
      <c r="A39" s="65" t="s">
        <v>35</v>
      </c>
      <c r="B39" s="57">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t="s">
        <v>1</v>
      </c>
      <c r="AM39" s="58">
        <v>0</v>
      </c>
      <c r="AN39" s="61">
        <v>0</v>
      </c>
    </row>
    <row r="40" spans="1:40" ht="14.25" x14ac:dyDescent="0.15">
      <c r="A40" s="65" t="s">
        <v>34</v>
      </c>
      <c r="B40" s="57">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t="s">
        <v>1</v>
      </c>
      <c r="AN40" s="61">
        <v>0</v>
      </c>
    </row>
    <row r="41" spans="1:40" ht="14.25" x14ac:dyDescent="0.15">
      <c r="A41" s="66" t="s">
        <v>39</v>
      </c>
      <c r="B41" s="57">
        <v>0</v>
      </c>
      <c r="C41" s="68">
        <v>0</v>
      </c>
      <c r="D41" s="68">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0</v>
      </c>
      <c r="AJ41" s="68">
        <v>0</v>
      </c>
      <c r="AK41" s="68">
        <v>0</v>
      </c>
      <c r="AL41" s="68">
        <v>0</v>
      </c>
      <c r="AM41" s="68">
        <v>0</v>
      </c>
      <c r="AN41" s="74" t="s">
        <v>1</v>
      </c>
    </row>
    <row r="44" spans="1:40" s="3" customFormat="1" ht="12" x14ac:dyDescent="0.15"/>
    <row r="45" spans="1:40" s="3" customFormat="1" ht="12" x14ac:dyDescent="0.15"/>
    <row r="46" spans="1:40" s="3" customFormat="1" ht="12" x14ac:dyDescent="0.15"/>
    <row r="47" spans="1:40" s="3" customFormat="1" ht="12" x14ac:dyDescent="0.15"/>
    <row r="48" spans="1:40" s="3" customFormat="1" ht="12" x14ac:dyDescent="0.15"/>
    <row r="49" s="3" customFormat="1" ht="12" x14ac:dyDescent="0.15"/>
    <row r="50" s="3" customFormat="1" ht="12" x14ac:dyDescent="0.15"/>
    <row r="51" s="3" customFormat="1" ht="12" x14ac:dyDescent="0.15"/>
    <row r="52" s="3" customFormat="1" ht="12" x14ac:dyDescent="0.15"/>
    <row r="53" s="3" customFormat="1" ht="12" x14ac:dyDescent="0.15"/>
    <row r="54" s="3" customFormat="1" ht="12" x14ac:dyDescent="0.15"/>
    <row r="55" s="3" customFormat="1" ht="12" x14ac:dyDescent="0.15"/>
    <row r="56" s="3" customFormat="1" ht="12" x14ac:dyDescent="0.15"/>
    <row r="57" s="3" customFormat="1" ht="12" x14ac:dyDescent="0.15"/>
    <row r="58" s="3" customFormat="1" ht="12" x14ac:dyDescent="0.15"/>
    <row r="59" s="3" customFormat="1" ht="12" x14ac:dyDescent="0.15"/>
    <row r="60" s="3" customFormat="1" ht="12" x14ac:dyDescent="0.15"/>
    <row r="61" s="3" customFormat="1" ht="12" x14ac:dyDescent="0.15"/>
    <row r="62" s="3" customFormat="1" ht="12" x14ac:dyDescent="0.15"/>
    <row r="63" s="3" customFormat="1" ht="12" x14ac:dyDescent="0.15"/>
    <row r="64" s="3" customFormat="1" ht="12" x14ac:dyDescent="0.15"/>
    <row r="65" s="3" customFormat="1" ht="12" x14ac:dyDescent="0.15"/>
    <row r="66" s="3" customFormat="1" ht="12" x14ac:dyDescent="0.15"/>
    <row r="67" s="3" customFormat="1" ht="12" x14ac:dyDescent="0.15"/>
    <row r="68" s="3" customFormat="1" ht="12" x14ac:dyDescent="0.15"/>
    <row r="69" s="3" customFormat="1" ht="12" x14ac:dyDescent="0.15"/>
    <row r="70" s="3" customFormat="1" ht="12" x14ac:dyDescent="0.15"/>
    <row r="71" s="3" customFormat="1" ht="12" x14ac:dyDescent="0.15"/>
    <row r="72" s="3" customFormat="1" ht="12" x14ac:dyDescent="0.15"/>
    <row r="73" s="3" customFormat="1" ht="12" x14ac:dyDescent="0.15"/>
    <row r="74" s="3" customFormat="1" ht="12" x14ac:dyDescent="0.15"/>
    <row r="75" s="3" customFormat="1" ht="12" x14ac:dyDescent="0.15"/>
    <row r="76" s="3" customFormat="1" ht="12" x14ac:dyDescent="0.15"/>
    <row r="77" s="3" customFormat="1" ht="12" x14ac:dyDescent="0.15"/>
    <row r="78" s="3" customFormat="1" ht="12" x14ac:dyDescent="0.15"/>
    <row r="79" s="3" customFormat="1" ht="12" x14ac:dyDescent="0.15"/>
    <row r="80" s="3" customFormat="1" ht="12" x14ac:dyDescent="0.15"/>
    <row r="81" s="3" customFormat="1" ht="12" x14ac:dyDescent="0.15"/>
    <row r="82" s="3" customFormat="1" ht="12" x14ac:dyDescent="0.15"/>
    <row r="83" s="3" customFormat="1" ht="12" x14ac:dyDescent="0.15"/>
    <row r="84" s="3" customFormat="1" ht="12" x14ac:dyDescent="0.15"/>
    <row r="85" s="3" customFormat="1" ht="12" x14ac:dyDescent="0.15"/>
    <row r="86" s="3" customFormat="1" ht="12" x14ac:dyDescent="0.15"/>
    <row r="87" s="3" customFormat="1" ht="12" x14ac:dyDescent="0.15"/>
    <row r="88" s="3" customFormat="1" ht="12" x14ac:dyDescent="0.15"/>
    <row r="89" s="3" customFormat="1" ht="12" x14ac:dyDescent="0.15"/>
    <row r="90" s="3" customFormat="1" ht="12" x14ac:dyDescent="0.15"/>
    <row r="91" s="3" customFormat="1" ht="12" x14ac:dyDescent="0.15"/>
    <row r="92" s="3" customFormat="1" ht="12" x14ac:dyDescent="0.15"/>
  </sheetData>
  <phoneticPr fontId="3"/>
  <hyperlinks>
    <hyperlink ref="A1" location="Guidance!A1" display="Guidance sheet (link)" xr:uid="{00000000-0004-0000-0600-000000000000}"/>
  </hyperlinks>
  <pageMargins left="0.47244094488188981" right="0.39370078740157483" top="0.47244094488188981" bottom="0.47244094488188981" header="0.19685039370078741" footer="0.23622047244094491"/>
  <pageSetup paperSize="8" scale="69" orientation="landscape" r:id="rId1"/>
  <headerFooter>
    <oddHeader>&amp;L&amp;"Arial,太字"&amp;12IGES National Registry Data</oddHeader>
    <oddFooter>&amp;L&amp;"Arial,標準"Market Mechanism Group
Institute for Global Environmental Strategies (IGES)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ED5353"/>
  </sheetPr>
  <dimension ref="A1:AN48"/>
  <sheetViews>
    <sheetView zoomScale="80" zoomScaleNormal="80" workbookViewId="0">
      <pane xSplit="2" ySplit="3" topLeftCell="C4" activePane="bottomRight" state="frozen"/>
      <selection activeCell="R13" sqref="R13"/>
      <selection pane="topRight" activeCell="R13" sqref="R13"/>
      <selection pane="bottomLeft" activeCell="R13" sqref="R13"/>
      <selection pane="bottomRight"/>
    </sheetView>
  </sheetViews>
  <sheetFormatPr defaultColWidth="9" defaultRowHeight="15" x14ac:dyDescent="0.15"/>
  <cols>
    <col min="1" max="1" width="17.625" style="10" customWidth="1"/>
    <col min="2" max="2" width="15.125" style="6" customWidth="1"/>
    <col min="3" max="3" width="12.875" style="15" customWidth="1"/>
    <col min="4" max="9" width="12.875" style="7" customWidth="1"/>
    <col min="10" max="17" width="12.625" style="7" customWidth="1"/>
    <col min="18" max="18" width="13.125" style="7" customWidth="1"/>
    <col min="19" max="40" width="12.625" style="7" customWidth="1"/>
    <col min="41" max="16384" width="9" style="7"/>
  </cols>
  <sheetData>
    <row r="1" spans="1:40" ht="27" customHeight="1" x14ac:dyDescent="0.15">
      <c r="A1" s="87" t="s">
        <v>236</v>
      </c>
      <c r="B1" s="87"/>
      <c r="C1" s="89" t="s">
        <v>241</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6" customFormat="1" ht="30" x14ac:dyDescent="0.15">
      <c r="A3" s="49" t="s">
        <v>152</v>
      </c>
      <c r="B3" s="93" t="s">
        <v>267</v>
      </c>
      <c r="C3" s="56">
        <f t="shared" ref="C3:AM3" si="0">SUM(C4:C41)</f>
        <v>2156428207</v>
      </c>
      <c r="D3" s="56">
        <f t="shared" si="0"/>
        <v>127768761</v>
      </c>
      <c r="E3" s="56">
        <f t="shared" si="0"/>
        <v>127196935</v>
      </c>
      <c r="F3" s="56">
        <f t="shared" si="0"/>
        <v>1316908938</v>
      </c>
      <c r="G3" s="56">
        <f>SUM(G4:G41)</f>
        <v>62018545</v>
      </c>
      <c r="H3" s="56">
        <f t="shared" si="0"/>
        <v>1793148149</v>
      </c>
      <c r="I3" s="56">
        <f t="shared" si="0"/>
        <v>1041889814</v>
      </c>
      <c r="J3" s="56">
        <f t="shared" si="0"/>
        <v>3406302</v>
      </c>
      <c r="K3" s="56">
        <f t="shared" si="0"/>
        <v>18463028</v>
      </c>
      <c r="L3" s="56">
        <f t="shared" si="0"/>
        <v>314615977</v>
      </c>
      <c r="M3" s="56">
        <f t="shared" si="0"/>
        <v>11101249</v>
      </c>
      <c r="N3" s="56">
        <f t="shared" si="0"/>
        <v>721724022</v>
      </c>
      <c r="O3" s="56">
        <f t="shared" si="0"/>
        <v>45617481</v>
      </c>
      <c r="P3" s="56">
        <f t="shared" si="0"/>
        <v>308913977</v>
      </c>
      <c r="Q3" s="56">
        <f t="shared" si="0"/>
        <v>36782765</v>
      </c>
      <c r="R3" s="56">
        <f t="shared" si="0"/>
        <v>2054383897</v>
      </c>
      <c r="S3" s="56">
        <f t="shared" si="0"/>
        <v>79741398</v>
      </c>
      <c r="T3" s="56">
        <f t="shared" si="0"/>
        <v>130542877</v>
      </c>
      <c r="U3" s="56">
        <f t="shared" si="0"/>
        <v>30694801</v>
      </c>
      <c r="V3" s="56">
        <f t="shared" si="0"/>
        <v>21543094</v>
      </c>
      <c r="W3" s="56">
        <f t="shared" si="0"/>
        <v>34355572</v>
      </c>
      <c r="X3" s="56">
        <f t="shared" si="0"/>
        <v>13899212</v>
      </c>
      <c r="Y3" s="56">
        <f t="shared" si="0"/>
        <v>91530752</v>
      </c>
      <c r="Z3" s="56">
        <f t="shared" si="0"/>
        <v>39966455</v>
      </c>
      <c r="AA3" s="56">
        <f t="shared" si="0"/>
        <v>32409145</v>
      </c>
      <c r="AB3" s="56">
        <f t="shared" si="0"/>
        <v>1667856</v>
      </c>
      <c r="AC3" s="56">
        <f t="shared" si="0"/>
        <v>993770</v>
      </c>
      <c r="AD3" s="56">
        <f t="shared" si="0"/>
        <v>19510233</v>
      </c>
      <c r="AE3" s="56">
        <f t="shared" si="0"/>
        <v>0</v>
      </c>
      <c r="AF3" s="56">
        <f t="shared" si="0"/>
        <v>0</v>
      </c>
      <c r="AG3" s="56">
        <f t="shared" si="0"/>
        <v>0</v>
      </c>
      <c r="AH3" s="56">
        <f t="shared" si="0"/>
        <v>182</v>
      </c>
      <c r="AI3" s="56">
        <f t="shared" si="0"/>
        <v>227837575</v>
      </c>
      <c r="AJ3" s="56">
        <f>SUM(AJ4:AJ41)</f>
        <v>98542271</v>
      </c>
      <c r="AK3" s="56">
        <f t="shared" si="0"/>
        <v>0</v>
      </c>
      <c r="AL3" s="56">
        <f t="shared" si="0"/>
        <v>5313616</v>
      </c>
      <c r="AM3" s="56">
        <f t="shared" si="0"/>
        <v>63912200</v>
      </c>
      <c r="AN3" s="59">
        <f>SUM(AN4:AN41)</f>
        <v>205031284</v>
      </c>
    </row>
    <row r="4" spans="1:40" s="6" customFormat="1" x14ac:dyDescent="0.15">
      <c r="A4" s="60" t="s">
        <v>264</v>
      </c>
      <c r="B4" s="57">
        <f>SUM(C4:AN4)</f>
        <v>45525228</v>
      </c>
      <c r="C4" s="70"/>
      <c r="D4" s="58">
        <f>'2008 AAU'!D4+'2009 AAU'!D4+'2010 AAU'!D4+'2011 AAU'!D4+'2012 AAU'!D4+'2013 AAU'!D4+'2014 AAU'!D4+'2015 AAU'!D4</f>
        <v>59602</v>
      </c>
      <c r="E4" s="58">
        <f>'2008 AAU'!E4+'2009 AAU'!E4+'2010 AAU'!E4+'2011 AAU'!E4+'2012 AAU'!E4+'2013 AAU'!E4+'2014 AAU'!E4+'2015 AAU'!E4</f>
        <v>192132</v>
      </c>
      <c r="F4" s="58">
        <f>'2008 AAU'!F4+'2009 AAU'!F4+'2010 AAU'!F4+'2011 AAU'!F4+'2012 AAU'!F4+'2013 AAU'!F4+'2014 AAU'!F4+'2015 AAU'!F4</f>
        <v>7640843</v>
      </c>
      <c r="G4" s="58">
        <f>'2008 AAU'!G4+'2009 AAU'!G4+'2010 AAU'!G4+'2011 AAU'!G4+'2012 AAU'!G4+'2013 AAU'!G4+'2014 AAU'!G4+'2015 AAU'!G4</f>
        <v>10072257</v>
      </c>
      <c r="H4" s="58">
        <f>'2008 AAU'!H4+'2009 AAU'!H4+'2010 AAU'!H4+'2011 AAU'!H4+'2012 AAU'!H4+'2013 AAU'!H4+'2014 AAU'!H4+'2015 AAU'!H4</f>
        <v>7573045</v>
      </c>
      <c r="I4" s="58">
        <f>'2008 AAU'!I4+'2009 AAU'!I4+'2010 AAU'!I4+'2011 AAU'!I4+'2012 AAU'!I4+'2013 AAU'!I4+'2014 AAU'!I4+'2015 AAU'!I4</f>
        <v>668867</v>
      </c>
      <c r="J4" s="58">
        <f>'2008 AAU'!J4+'2009 AAU'!J4+'2010 AAU'!J4+'2011 AAU'!J4+'2012 AAU'!J4+'2013 AAU'!J4+'2014 AAU'!J4+'2015 AAU'!J4</f>
        <v>173901</v>
      </c>
      <c r="K4" s="58">
        <f>'2008 AAU'!K4+'2009 AAU'!K4+'2010 AAU'!K4+'2011 AAU'!K4+'2012 AAU'!K4+'2013 AAU'!K4+'2014 AAU'!K4+'2015 AAU'!K4</f>
        <v>148918</v>
      </c>
      <c r="L4" s="58">
        <f>'2008 AAU'!L4+'2009 AAU'!L4+'2010 AAU'!L4+'2011 AAU'!L4+'2012 AAU'!L4+'2013 AAU'!L4+'2014 AAU'!L4+'2015 AAU'!L4</f>
        <v>1374805</v>
      </c>
      <c r="M4" s="58">
        <f>'2008 AAU'!M4+'2009 AAU'!M4+'2010 AAU'!M4+'2011 AAU'!M4+'2012 AAU'!M4+'2013 AAU'!M4+'2014 AAU'!M4+'2015 AAU'!M4</f>
        <v>489</v>
      </c>
      <c r="N4" s="58">
        <f>'2008 AAU'!N4+'2009 AAU'!N4+'2010 AAU'!N4+'2011 AAU'!N4+'2012 AAU'!N4+'2013 AAU'!N4+'2014 AAU'!N4+'2015 AAU'!N4</f>
        <v>3130223</v>
      </c>
      <c r="O4" s="58">
        <f>'2008 AAU'!O4+'2009 AAU'!O4+'2010 AAU'!O4+'2011 AAU'!O4+'2012 AAU'!O4+'2013 AAU'!O4+'2014 AAU'!O4+'2015 AAU'!O4</f>
        <v>382147</v>
      </c>
      <c r="P4" s="58">
        <f>'2008 AAU'!P4+'2009 AAU'!P4+'2010 AAU'!P4+'2011 AAU'!P4+'2012 AAU'!P4+'2013 AAU'!P4+'2014 AAU'!P4+'2015 AAU'!P4</f>
        <v>1169384</v>
      </c>
      <c r="Q4" s="58">
        <f>'2008 AAU'!Q4+'2009 AAU'!Q4+'2010 AAU'!Q4+'2011 AAU'!Q4+'2012 AAU'!Q4+'2013 AAU'!Q4+'2014 AAU'!Q4+'2015 AAU'!Q4</f>
        <v>288210</v>
      </c>
      <c r="R4" s="58">
        <f>'2008 AAU'!R4+'2009 AAU'!R4+'2010 AAU'!R4+'2011 AAU'!R4+'2012 AAU'!R4+'2013 AAU'!R4+'2014 AAU'!R4+'2015 AAU'!R4</f>
        <v>9252758</v>
      </c>
      <c r="S4" s="58">
        <f>'2008 AAU'!S4+'2009 AAU'!S4+'2010 AAU'!S4+'2011 AAU'!S4+'2012 AAU'!S4+'2013 AAU'!S4+'2014 AAU'!S4+'2015 AAU'!S4</f>
        <v>34128</v>
      </c>
      <c r="T4" s="58">
        <f>'2008 AAU'!T4+'2009 AAU'!T4+'2010 AAU'!T4+'2011 AAU'!T4+'2012 AAU'!T4+'2013 AAU'!T4+'2014 AAU'!T4+'2015 AAU'!T4</f>
        <v>29347</v>
      </c>
      <c r="U4" s="58">
        <f>'2008 AAU'!U4+'2009 AAU'!U4+'2010 AAU'!U4+'2011 AAU'!U4+'2012 AAU'!U4+'2013 AAU'!U4+'2014 AAU'!U4+'2015 AAU'!U4</f>
        <v>3437</v>
      </c>
      <c r="V4" s="58">
        <f>'2008 AAU'!V4+'2009 AAU'!V4+'2010 AAU'!V4+'2011 AAU'!V4+'2012 AAU'!V4+'2013 AAU'!V4+'2014 AAU'!V4+'2015 AAU'!V4</f>
        <v>133746</v>
      </c>
      <c r="W4" s="58">
        <f>'2008 AAU'!W4+'2009 AAU'!W4+'2010 AAU'!W4+'2011 AAU'!W4+'2012 AAU'!W4+'2013 AAU'!W4+'2014 AAU'!W4+'2015 AAU'!W4</f>
        <v>2257</v>
      </c>
      <c r="X4" s="58">
        <f>'2008 AAU'!X4+'2009 AAU'!X4+'2010 AAU'!X4+'2011 AAU'!X4+'2012 AAU'!X4+'2013 AAU'!X4+'2014 AAU'!X4+'2015 AAU'!X4</f>
        <v>1723</v>
      </c>
      <c r="Y4" s="58">
        <f>'2008 AAU'!Y4+'2009 AAU'!Y4+'2010 AAU'!Y4+'2011 AAU'!Y4+'2012 AAU'!Y4+'2013 AAU'!Y4+'2014 AAU'!Y4+'2015 AAU'!Y4</f>
        <v>170512</v>
      </c>
      <c r="Z4" s="58">
        <f>'2008 AAU'!Z4+'2009 AAU'!Z4+'2010 AAU'!Z4+'2011 AAU'!Z4+'2012 AAU'!Z4+'2013 AAU'!Z4+'2014 AAU'!Z4+'2015 AAU'!Z4</f>
        <v>405535</v>
      </c>
      <c r="AA4" s="58">
        <f>'2008 AAU'!AA4+'2009 AAU'!AA4+'2010 AAU'!AA4+'2011 AAU'!AA4+'2012 AAU'!AA4+'2013 AAU'!AA4+'2014 AAU'!AA4+'2015 AAU'!AA4</f>
        <v>1782</v>
      </c>
      <c r="AB4" s="58">
        <f>'2008 AAU'!AB4+'2009 AAU'!AB4+'2010 AAU'!AB4+'2011 AAU'!AB4+'2012 AAU'!AB4+'2013 AAU'!AB4+'2014 AAU'!AB4+'2015 AAU'!AB4</f>
        <v>0</v>
      </c>
      <c r="AC4" s="58">
        <f>'2008 AAU'!AC4+'2009 AAU'!AC4+'2010 AAU'!AC4+'2011 AAU'!AC4+'2012 AAU'!AC4+'2013 AAU'!AC4+'2014 AAU'!AC4+'2015 AAU'!AC4</f>
        <v>993770</v>
      </c>
      <c r="AD4" s="58">
        <f>'2008 AAU'!AD4+'2009 AAU'!AD4+'2010 AAU'!AD4+'2011 AAU'!AD4+'2012 AAU'!AD4+'2013 AAU'!AD4+'2014 AAU'!AD4+'2015 AAU'!AD4</f>
        <v>0</v>
      </c>
      <c r="AE4" s="58">
        <f>'2008 AAU'!AE4+'2009 AAU'!AE4+'2010 AAU'!AE4+'2011 AAU'!AE4+'2012 AAU'!AE4+'2013 AAU'!AE4+'2014 AAU'!AE4+'2015 AAU'!AE4</f>
        <v>0</v>
      </c>
      <c r="AF4" s="58">
        <f>'2008 AAU'!AF4+'2009 AAU'!AF4+'2010 AAU'!AF4+'2011 AAU'!AF4+'2012 AAU'!AF4+'2013 AAU'!AF4+'2014 AAU'!AF4+'2015 AAU'!AF4</f>
        <v>0</v>
      </c>
      <c r="AG4" s="58">
        <f>'2008 AAU'!AG4+'2009 AAU'!AG4+'2010 AAU'!AG4+'2011 AAU'!AG4+'2012 AAU'!AG4+'2013 AAU'!AG4+'2014 AAU'!AG4+'2015 AAU'!AG4</f>
        <v>0</v>
      </c>
      <c r="AH4" s="58">
        <f>'2008 AAU'!AH4+'2009 AAU'!AH4+'2010 AAU'!AH4+'2011 AAU'!AH4+'2012 AAU'!AH4+'2013 AAU'!AH4+'2014 AAU'!AH4+'2015 AAU'!AH4</f>
        <v>0</v>
      </c>
      <c r="AI4" s="58">
        <f>'2008 AAU'!AI4+'2009 AAU'!AI4+'2010 AAU'!AI4+'2011 AAU'!AI4+'2012 AAU'!AI4+'2013 AAU'!AI4+'2014 AAU'!AI4+'2015 AAU'!AI4</f>
        <v>0</v>
      </c>
      <c r="AJ4" s="58">
        <f>'2008 AAU'!AJ4+'2009 AAU'!AJ4+'2010 AAU'!AJ4+'2011 AAU'!AJ4+'2012 AAU'!AJ4+'2013 AAU'!AJ4+'2014 AAU'!AJ4+'2015 AAU'!AJ4</f>
        <v>0</v>
      </c>
      <c r="AK4" s="58">
        <f>'2008 AAU'!AK4+'2009 AAU'!AK4+'2010 AAU'!AK4+'2011 AAU'!AK4+'2012 AAU'!AK4+'2013 AAU'!AK4+'2014 AAU'!AK4+'2015 AAU'!AK4</f>
        <v>0</v>
      </c>
      <c r="AL4" s="58">
        <f>'2008 AAU'!AL4+'2009 AAU'!AL4+'2010 AAU'!AL4+'2011 AAU'!AL4+'2012 AAU'!AL4+'2013 AAU'!AL4+'2014 AAU'!AL4+'2015 AAU'!AL4</f>
        <v>535</v>
      </c>
      <c r="AM4" s="58">
        <f>'2008 AAU'!AM4+'2009 AAU'!AM4+'2010 AAU'!AM4+'2011 AAU'!AM4+'2012 AAU'!AM4+'2013 AAU'!AM4+'2014 AAU'!AM4+'2015 AAU'!AM4</f>
        <v>1005782</v>
      </c>
      <c r="AN4" s="61">
        <f>'2008 AAU'!AN4+'2009 AAU'!AN4+'2010 AAU'!AN4+'2011 AAU'!AN4+'2012 AAU'!AN4+'2013 AAU'!AN4+'2014 AAU'!AN4+'2015 AAU'!AN4</f>
        <v>615093</v>
      </c>
    </row>
    <row r="5" spans="1:40" ht="14.25" x14ac:dyDescent="0.15">
      <c r="A5" s="62" t="s">
        <v>15</v>
      </c>
      <c r="B5" s="57">
        <f>SUM(C5:AN5)</f>
        <v>109128156</v>
      </c>
      <c r="C5" s="58">
        <f>'2008 AAU'!C5+'2009 AAU'!C5+'2010 AAU'!C5+'2011 AAU'!C5+'2012 AAU'!C5+'2013 AAU'!C5+'2014 AAU'!C5+'2015 AAU'!C5</f>
        <v>28339232</v>
      </c>
      <c r="D5" s="70"/>
      <c r="E5" s="58">
        <f>'2008 AAU'!E5+'2009 AAU'!E5+'2010 AAU'!E5+'2011 AAU'!E5+'2012 AAU'!E5+'2013 AAU'!E5+'2014 AAU'!E5+'2015 AAU'!E5</f>
        <v>0</v>
      </c>
      <c r="F5" s="58">
        <f>'2008 AAU'!F5+'2009 AAU'!F5+'2010 AAU'!F5+'2011 AAU'!F5+'2012 AAU'!F5+'2013 AAU'!F5+'2014 AAU'!F5+'2015 AAU'!F5</f>
        <v>6976708</v>
      </c>
      <c r="G5" s="58">
        <f>'2008 AAU'!G5+'2009 AAU'!G5+'2010 AAU'!G5+'2011 AAU'!G5+'2012 AAU'!G5+'2013 AAU'!G5+'2014 AAU'!G5+'2015 AAU'!G5</f>
        <v>452742</v>
      </c>
      <c r="H5" s="58">
        <f>'2008 AAU'!H5+'2009 AAU'!H5+'2010 AAU'!H5+'2011 AAU'!H5+'2012 AAU'!H5+'2013 AAU'!H5+'2014 AAU'!H5+'2015 AAU'!H5</f>
        <v>9201335</v>
      </c>
      <c r="I5" s="58">
        <f>'2008 AAU'!I5+'2009 AAU'!I5+'2010 AAU'!I5+'2011 AAU'!I5+'2012 AAU'!I5+'2013 AAU'!I5+'2014 AAU'!I5+'2015 AAU'!I5</f>
        <v>27458937</v>
      </c>
      <c r="J5" s="58">
        <f>'2008 AAU'!J5+'2009 AAU'!J5+'2010 AAU'!J5+'2011 AAU'!J5+'2012 AAU'!J5+'2013 AAU'!J5+'2014 AAU'!J5+'2015 AAU'!J5</f>
        <v>0</v>
      </c>
      <c r="K5" s="58">
        <f>'2008 AAU'!K5+'2009 AAU'!K5+'2010 AAU'!K5+'2011 AAU'!K5+'2012 AAU'!K5+'2013 AAU'!K5+'2014 AAU'!K5+'2015 AAU'!K5</f>
        <v>130300</v>
      </c>
      <c r="L5" s="58">
        <f>'2008 AAU'!L5+'2009 AAU'!L5+'2010 AAU'!L5+'2011 AAU'!L5+'2012 AAU'!L5+'2013 AAU'!L5+'2014 AAU'!L5+'2015 AAU'!L5</f>
        <v>4167561</v>
      </c>
      <c r="M5" s="58">
        <f>'2008 AAU'!M5+'2009 AAU'!M5+'2010 AAU'!M5+'2011 AAU'!M5+'2012 AAU'!M5+'2013 AAU'!M5+'2014 AAU'!M5+'2015 AAU'!M5</f>
        <v>0</v>
      </c>
      <c r="N5" s="58">
        <f>'2008 AAU'!N5+'2009 AAU'!N5+'2010 AAU'!N5+'2011 AAU'!N5+'2012 AAU'!N5+'2013 AAU'!N5+'2014 AAU'!N5+'2015 AAU'!N5</f>
        <v>6767980</v>
      </c>
      <c r="O5" s="58">
        <f>'2008 AAU'!O5+'2009 AAU'!O5+'2010 AAU'!O5+'2011 AAU'!O5+'2012 AAU'!O5+'2013 AAU'!O5+'2014 AAU'!O5+'2015 AAU'!O5</f>
        <v>0</v>
      </c>
      <c r="P5" s="58">
        <f>'2008 AAU'!P5+'2009 AAU'!P5+'2010 AAU'!P5+'2011 AAU'!P5+'2012 AAU'!P5+'2013 AAU'!P5+'2014 AAU'!P5+'2015 AAU'!P5</f>
        <v>2097879</v>
      </c>
      <c r="Q5" s="58">
        <f>'2008 AAU'!Q5+'2009 AAU'!Q5+'2010 AAU'!Q5+'2011 AAU'!Q5+'2012 AAU'!Q5+'2013 AAU'!Q5+'2014 AAU'!Q5+'2015 AAU'!Q5</f>
        <v>5034830</v>
      </c>
      <c r="R5" s="58">
        <f>'2008 AAU'!R5+'2009 AAU'!R5+'2010 AAU'!R5+'2011 AAU'!R5+'2012 AAU'!R5+'2013 AAU'!R5+'2014 AAU'!R5+'2015 AAU'!R5</f>
        <v>16481157</v>
      </c>
      <c r="S5" s="58">
        <f>'2008 AAU'!S5+'2009 AAU'!S5+'2010 AAU'!S5+'2011 AAU'!S5+'2012 AAU'!S5+'2013 AAU'!S5+'2014 AAU'!S5+'2015 AAU'!S5</f>
        <v>2</v>
      </c>
      <c r="T5" s="58">
        <f>'2008 AAU'!T5+'2009 AAU'!T5+'2010 AAU'!T5+'2011 AAU'!T5+'2012 AAU'!T5+'2013 AAU'!T5+'2014 AAU'!T5+'2015 AAU'!T5</f>
        <v>1177715</v>
      </c>
      <c r="U5" s="58">
        <f>'2008 AAU'!U5+'2009 AAU'!U5+'2010 AAU'!U5+'2011 AAU'!U5+'2012 AAU'!U5+'2013 AAU'!U5+'2014 AAU'!U5+'2015 AAU'!U5</f>
        <v>5789</v>
      </c>
      <c r="V5" s="58">
        <f>'2008 AAU'!V5+'2009 AAU'!V5+'2010 AAU'!V5+'2011 AAU'!V5+'2012 AAU'!V5+'2013 AAU'!V5+'2014 AAU'!V5+'2015 AAU'!V5</f>
        <v>162029</v>
      </c>
      <c r="W5" s="58">
        <f>'2008 AAU'!W5+'2009 AAU'!W5+'2010 AAU'!W5+'2011 AAU'!W5+'2012 AAU'!W5+'2013 AAU'!W5+'2014 AAU'!W5+'2015 AAU'!W5</f>
        <v>201</v>
      </c>
      <c r="X5" s="58">
        <f>'2008 AAU'!X5+'2009 AAU'!X5+'2010 AAU'!X5+'2011 AAU'!X5+'2012 AAU'!X5+'2013 AAU'!X5+'2014 AAU'!X5+'2015 AAU'!X5</f>
        <v>0</v>
      </c>
      <c r="Y5" s="58">
        <f>'2008 AAU'!Y5+'2009 AAU'!Y5+'2010 AAU'!Y5+'2011 AAU'!Y5+'2012 AAU'!Y5+'2013 AAU'!Y5+'2014 AAU'!Y5+'2015 AAU'!Y5</f>
        <v>10</v>
      </c>
      <c r="Z5" s="58">
        <f>'2008 AAU'!Z5+'2009 AAU'!Z5+'2010 AAU'!Z5+'2011 AAU'!Z5+'2012 AAU'!Z5+'2013 AAU'!Z5+'2014 AAU'!Z5+'2015 AAU'!Z5</f>
        <v>20001</v>
      </c>
      <c r="AA5" s="58">
        <f>'2008 AAU'!AA5+'2009 AAU'!AA5+'2010 AAU'!AA5+'2011 AAU'!AA5+'2012 AAU'!AA5+'2013 AAU'!AA5+'2014 AAU'!AA5+'2015 AAU'!AA5</f>
        <v>375277</v>
      </c>
      <c r="AB5" s="58">
        <f>'2008 AAU'!AB5+'2009 AAU'!AB5+'2010 AAU'!AB5+'2011 AAU'!AB5+'2012 AAU'!AB5+'2013 AAU'!AB5+'2014 AAU'!AB5+'2015 AAU'!AB5</f>
        <v>0</v>
      </c>
      <c r="AC5" s="58">
        <f>'2008 AAU'!AC5+'2009 AAU'!AC5+'2010 AAU'!AC5+'2011 AAU'!AC5+'2012 AAU'!AC5+'2013 AAU'!AC5+'2014 AAU'!AC5+'2015 AAU'!AC5</f>
        <v>0</v>
      </c>
      <c r="AD5" s="58">
        <f>'2008 AAU'!AD5+'2009 AAU'!AD5+'2010 AAU'!AD5+'2011 AAU'!AD5+'2012 AAU'!AD5+'2013 AAU'!AD5+'2014 AAU'!AD5+'2015 AAU'!AD5</f>
        <v>0</v>
      </c>
      <c r="AE5" s="58">
        <f>'2008 AAU'!AE5+'2009 AAU'!AE5+'2010 AAU'!AE5+'2011 AAU'!AE5+'2012 AAU'!AE5+'2013 AAU'!AE5+'2014 AAU'!AE5+'2015 AAU'!AE5</f>
        <v>0</v>
      </c>
      <c r="AF5" s="58">
        <f>'2008 AAU'!AF5+'2009 AAU'!AF5+'2010 AAU'!AF5+'2011 AAU'!AF5+'2012 AAU'!AF5+'2013 AAU'!AF5+'2014 AAU'!AF5+'2015 AAU'!AF5</f>
        <v>0</v>
      </c>
      <c r="AG5" s="58">
        <f>'2008 AAU'!AG5+'2009 AAU'!AG5+'2010 AAU'!AG5+'2011 AAU'!AG5+'2012 AAU'!AG5+'2013 AAU'!AG5+'2014 AAU'!AG5+'2015 AAU'!AG5</f>
        <v>0</v>
      </c>
      <c r="AH5" s="58">
        <f>'2008 AAU'!AH5+'2009 AAU'!AH5+'2010 AAU'!AH5+'2011 AAU'!AH5+'2012 AAU'!AH5+'2013 AAU'!AH5+'2014 AAU'!AH5+'2015 AAU'!AH5</f>
        <v>0</v>
      </c>
      <c r="AI5" s="58">
        <f>'2008 AAU'!AI5+'2009 AAU'!AI5+'2010 AAU'!AI5+'2011 AAU'!AI5+'2012 AAU'!AI5+'2013 AAU'!AI5+'2014 AAU'!AI5+'2015 AAU'!AI5</f>
        <v>0</v>
      </c>
      <c r="AJ5" s="58">
        <f>'2008 AAU'!AJ5+'2009 AAU'!AJ5+'2010 AAU'!AJ5+'2011 AAU'!AJ5+'2012 AAU'!AJ5+'2013 AAU'!AJ5+'2014 AAU'!AJ5+'2015 AAU'!AJ5</f>
        <v>0</v>
      </c>
      <c r="AK5" s="58">
        <f>'2008 AAU'!AK5+'2009 AAU'!AK5+'2010 AAU'!AK5+'2011 AAU'!AK5+'2012 AAU'!AK5+'2013 AAU'!AK5+'2014 AAU'!AK5+'2015 AAU'!AK5</f>
        <v>0</v>
      </c>
      <c r="AL5" s="58">
        <f>'2008 AAU'!AL5+'2009 AAU'!AL5+'2010 AAU'!AL5+'2011 AAU'!AL5+'2012 AAU'!AL5+'2013 AAU'!AL5+'2014 AAU'!AL5+'2015 AAU'!AL5</f>
        <v>0</v>
      </c>
      <c r="AM5" s="58">
        <f>'2008 AAU'!AM5+'2009 AAU'!AM5+'2010 AAU'!AM5+'2011 AAU'!AM5+'2012 AAU'!AM5+'2013 AAU'!AM5+'2014 AAU'!AM5+'2015 AAU'!AM5</f>
        <v>278471</v>
      </c>
      <c r="AN5" s="61">
        <f>'2008 AAU'!AN5+'2009 AAU'!AN5+'2010 AAU'!AN5+'2011 AAU'!AN5+'2012 AAU'!AN5+'2013 AAU'!AN5+'2014 AAU'!AN5+'2015 AAU'!AN5</f>
        <v>0</v>
      </c>
    </row>
    <row r="6" spans="1:40" ht="14.25" x14ac:dyDescent="0.15">
      <c r="A6" s="62" t="s">
        <v>13</v>
      </c>
      <c r="B6" s="57">
        <f t="shared" ref="B6:B41" si="1">SUM(C6:AN6)</f>
        <v>207252228</v>
      </c>
      <c r="C6" s="58">
        <f>'2008 AAU'!C6+'2009 AAU'!C6+'2010 AAU'!C6+'2011 AAU'!C6+'2012 AAU'!C6+'2013 AAU'!C6+'2014 AAU'!C6+'2015 AAU'!C6</f>
        <v>50972478</v>
      </c>
      <c r="D6" s="58">
        <f>'2008 AAU'!D6+'2009 AAU'!D6+'2010 AAU'!D6+'2011 AAU'!D6+'2012 AAU'!D6+'2013 AAU'!D6+'2014 AAU'!D6+'2015 AAU'!D6</f>
        <v>1096176</v>
      </c>
      <c r="E6" s="70"/>
      <c r="F6" s="58">
        <f>'2008 AAU'!F6+'2009 AAU'!F6+'2010 AAU'!F6+'2011 AAU'!F6+'2012 AAU'!F6+'2013 AAU'!F6+'2014 AAU'!F6+'2015 AAU'!F6</f>
        <v>2939302</v>
      </c>
      <c r="G6" s="58">
        <f>'2008 AAU'!G6+'2009 AAU'!G6+'2010 AAU'!G6+'2011 AAU'!G6+'2012 AAU'!G6+'2013 AAU'!G6+'2014 AAU'!G6+'2015 AAU'!G6</f>
        <v>299486</v>
      </c>
      <c r="H6" s="58">
        <f>'2008 AAU'!H6+'2009 AAU'!H6+'2010 AAU'!H6+'2011 AAU'!H6+'2012 AAU'!H6+'2013 AAU'!H6+'2014 AAU'!H6+'2015 AAU'!H6</f>
        <v>37738969</v>
      </c>
      <c r="I6" s="58">
        <f>'2008 AAU'!I6+'2009 AAU'!I6+'2010 AAU'!I6+'2011 AAU'!I6+'2012 AAU'!I6+'2013 AAU'!I6+'2014 AAU'!I6+'2015 AAU'!I6</f>
        <v>10287455</v>
      </c>
      <c r="J6" s="58">
        <f>'2008 AAU'!J6+'2009 AAU'!J6+'2010 AAU'!J6+'2011 AAU'!J6+'2012 AAU'!J6+'2013 AAU'!J6+'2014 AAU'!J6+'2015 AAU'!J6</f>
        <v>0</v>
      </c>
      <c r="K6" s="58">
        <f>'2008 AAU'!K6+'2009 AAU'!K6+'2010 AAU'!K6+'2011 AAU'!K6+'2012 AAU'!K6+'2013 AAU'!K6+'2014 AAU'!K6+'2015 AAU'!K6</f>
        <v>0</v>
      </c>
      <c r="L6" s="58">
        <f>'2008 AAU'!L6+'2009 AAU'!L6+'2010 AAU'!L6+'2011 AAU'!L6+'2012 AAU'!L6+'2013 AAU'!L6+'2014 AAU'!L6+'2015 AAU'!L6</f>
        <v>2324002</v>
      </c>
      <c r="M6" s="58">
        <f>'2008 AAU'!M6+'2009 AAU'!M6+'2010 AAU'!M6+'2011 AAU'!M6+'2012 AAU'!M6+'2013 AAU'!M6+'2014 AAU'!M6+'2015 AAU'!M6</f>
        <v>334637</v>
      </c>
      <c r="N6" s="58">
        <f>'2008 AAU'!N6+'2009 AAU'!N6+'2010 AAU'!N6+'2011 AAU'!N6+'2012 AAU'!N6+'2013 AAU'!N6+'2014 AAU'!N6+'2015 AAU'!N6</f>
        <v>54268180</v>
      </c>
      <c r="O6" s="58">
        <f>'2008 AAU'!O6+'2009 AAU'!O6+'2010 AAU'!O6+'2011 AAU'!O6+'2012 AAU'!O6+'2013 AAU'!O6+'2014 AAU'!O6+'2015 AAU'!O6</f>
        <v>0</v>
      </c>
      <c r="P6" s="58">
        <f>'2008 AAU'!P6+'2009 AAU'!P6+'2010 AAU'!P6+'2011 AAU'!P6+'2012 AAU'!P6+'2013 AAU'!P6+'2014 AAU'!P6+'2015 AAU'!P6</f>
        <v>943351</v>
      </c>
      <c r="Q6" s="58">
        <f>'2008 AAU'!Q6+'2009 AAU'!Q6+'2010 AAU'!Q6+'2011 AAU'!Q6+'2012 AAU'!Q6+'2013 AAU'!Q6+'2014 AAU'!Q6+'2015 AAU'!Q6</f>
        <v>118000</v>
      </c>
      <c r="R6" s="58">
        <f>'2008 AAU'!R6+'2009 AAU'!R6+'2010 AAU'!R6+'2011 AAU'!R6+'2012 AAU'!R6+'2013 AAU'!R6+'2014 AAU'!R6+'2015 AAU'!R6</f>
        <v>40277574</v>
      </c>
      <c r="S6" s="58">
        <f>'2008 AAU'!S6+'2009 AAU'!S6+'2010 AAU'!S6+'2011 AAU'!S6+'2012 AAU'!S6+'2013 AAU'!S6+'2014 AAU'!S6+'2015 AAU'!S6</f>
        <v>0</v>
      </c>
      <c r="T6" s="58">
        <f>'2008 AAU'!T6+'2009 AAU'!T6+'2010 AAU'!T6+'2011 AAU'!T6+'2012 AAU'!T6+'2013 AAU'!T6+'2014 AAU'!T6+'2015 AAU'!T6</f>
        <v>615696</v>
      </c>
      <c r="U6" s="58">
        <f>'2008 AAU'!U6+'2009 AAU'!U6+'2010 AAU'!U6+'2011 AAU'!U6+'2012 AAU'!U6+'2013 AAU'!U6+'2014 AAU'!U6+'2015 AAU'!U6</f>
        <v>0</v>
      </c>
      <c r="V6" s="58">
        <f>'2008 AAU'!V6+'2009 AAU'!V6+'2010 AAU'!V6+'2011 AAU'!V6+'2012 AAU'!V6+'2013 AAU'!V6+'2014 AAU'!V6+'2015 AAU'!V6</f>
        <v>405929</v>
      </c>
      <c r="W6" s="58">
        <f>'2008 AAU'!W6+'2009 AAU'!W6+'2010 AAU'!W6+'2011 AAU'!W6+'2012 AAU'!W6+'2013 AAU'!W6+'2014 AAU'!W6+'2015 AAU'!W6</f>
        <v>0</v>
      </c>
      <c r="X6" s="58">
        <f>'2008 AAU'!X6+'2009 AAU'!X6+'2010 AAU'!X6+'2011 AAU'!X6+'2012 AAU'!X6+'2013 AAU'!X6+'2014 AAU'!X6+'2015 AAU'!X6</f>
        <v>0</v>
      </c>
      <c r="Y6" s="58">
        <f>'2008 AAU'!Y6+'2009 AAU'!Y6+'2010 AAU'!Y6+'2011 AAU'!Y6+'2012 AAU'!Y6+'2013 AAU'!Y6+'2014 AAU'!Y6+'2015 AAU'!Y6</f>
        <v>0</v>
      </c>
      <c r="Z6" s="58">
        <f>'2008 AAU'!Z6+'2009 AAU'!Z6+'2010 AAU'!Z6+'2011 AAU'!Z6+'2012 AAU'!Z6+'2013 AAU'!Z6+'2014 AAU'!Z6+'2015 AAU'!Z6</f>
        <v>930387</v>
      </c>
      <c r="AA6" s="58">
        <f>'2008 AAU'!AA6+'2009 AAU'!AA6+'2010 AAU'!AA6+'2011 AAU'!AA6+'2012 AAU'!AA6+'2013 AAU'!AA6+'2014 AAU'!AA6+'2015 AAU'!AA6</f>
        <v>3540606</v>
      </c>
      <c r="AB6" s="58">
        <f>'2008 AAU'!AB6+'2009 AAU'!AB6+'2010 AAU'!AB6+'2011 AAU'!AB6+'2012 AAU'!AB6+'2013 AAU'!AB6+'2014 AAU'!AB6+'2015 AAU'!AB6</f>
        <v>10000</v>
      </c>
      <c r="AC6" s="58">
        <f>'2008 AAU'!AC6+'2009 AAU'!AC6+'2010 AAU'!AC6+'2011 AAU'!AC6+'2012 AAU'!AC6+'2013 AAU'!AC6+'2014 AAU'!AC6+'2015 AAU'!AC6</f>
        <v>0</v>
      </c>
      <c r="AD6" s="58">
        <f>'2008 AAU'!AD6+'2009 AAU'!AD6+'2010 AAU'!AD6+'2011 AAU'!AD6+'2012 AAU'!AD6+'2013 AAU'!AD6+'2014 AAU'!AD6+'2015 AAU'!AD6</f>
        <v>0</v>
      </c>
      <c r="AE6" s="58">
        <f>'2008 AAU'!AE6+'2009 AAU'!AE6+'2010 AAU'!AE6+'2011 AAU'!AE6+'2012 AAU'!AE6+'2013 AAU'!AE6+'2014 AAU'!AE6+'2015 AAU'!AE6</f>
        <v>0</v>
      </c>
      <c r="AF6" s="58">
        <f>'2008 AAU'!AF6+'2009 AAU'!AF6+'2010 AAU'!AF6+'2011 AAU'!AF6+'2012 AAU'!AF6+'2013 AAU'!AF6+'2014 AAU'!AF6+'2015 AAU'!AF6</f>
        <v>0</v>
      </c>
      <c r="AG6" s="58">
        <f>'2008 AAU'!AG6+'2009 AAU'!AG6+'2010 AAU'!AG6+'2011 AAU'!AG6+'2012 AAU'!AG6+'2013 AAU'!AG6+'2014 AAU'!AG6+'2015 AAU'!AG6</f>
        <v>0</v>
      </c>
      <c r="AH6" s="58">
        <f>'2008 AAU'!AH6+'2009 AAU'!AH6+'2010 AAU'!AH6+'2011 AAU'!AH6+'2012 AAU'!AH6+'2013 AAU'!AH6+'2014 AAU'!AH6+'2015 AAU'!AH6</f>
        <v>0</v>
      </c>
      <c r="AI6" s="58">
        <f>'2008 AAU'!AI6+'2009 AAU'!AI6+'2010 AAU'!AI6+'2011 AAU'!AI6+'2012 AAU'!AI6+'2013 AAU'!AI6+'2014 AAU'!AI6+'2015 AAU'!AI6</f>
        <v>0</v>
      </c>
      <c r="AJ6" s="58">
        <f>'2008 AAU'!AJ6+'2009 AAU'!AJ6+'2010 AAU'!AJ6+'2011 AAU'!AJ6+'2012 AAU'!AJ6+'2013 AAU'!AJ6+'2014 AAU'!AJ6+'2015 AAU'!AJ6</f>
        <v>100000</v>
      </c>
      <c r="AK6" s="58">
        <f>'2008 AAU'!AK6+'2009 AAU'!AK6+'2010 AAU'!AK6+'2011 AAU'!AK6+'2012 AAU'!AK6+'2013 AAU'!AK6+'2014 AAU'!AK6+'2015 AAU'!AK6</f>
        <v>0</v>
      </c>
      <c r="AL6" s="58">
        <f>'2008 AAU'!AL6+'2009 AAU'!AL6+'2010 AAU'!AL6+'2011 AAU'!AL6+'2012 AAU'!AL6+'2013 AAU'!AL6+'2014 AAU'!AL6+'2015 AAU'!AL6</f>
        <v>0</v>
      </c>
      <c r="AM6" s="58">
        <f>'2008 AAU'!AM6+'2009 AAU'!AM6+'2010 AAU'!AM6+'2011 AAU'!AM6+'2012 AAU'!AM6+'2013 AAU'!AM6+'2014 AAU'!AM6+'2015 AAU'!AM6</f>
        <v>50000</v>
      </c>
      <c r="AN6" s="61">
        <f>'2008 AAU'!AN6+'2009 AAU'!AN6+'2010 AAU'!AN6+'2011 AAU'!AN6+'2012 AAU'!AN6+'2013 AAU'!AN6+'2014 AAU'!AN6+'2015 AAU'!AN6</f>
        <v>0</v>
      </c>
    </row>
    <row r="7" spans="1:40" ht="14.25" x14ac:dyDescent="0.15">
      <c r="A7" s="62" t="s">
        <v>16</v>
      </c>
      <c r="B7" s="57">
        <f t="shared" si="1"/>
        <v>1334931552</v>
      </c>
      <c r="C7" s="58">
        <f>'2008 AAU'!C7+'2009 AAU'!C7+'2010 AAU'!C7+'2011 AAU'!C7+'2012 AAU'!C7+'2013 AAU'!C7+'2014 AAU'!C7+'2015 AAU'!C7</f>
        <v>24795544</v>
      </c>
      <c r="D7" s="58">
        <f>'2008 AAU'!D7+'2009 AAU'!D7+'2010 AAU'!D7+'2011 AAU'!D7+'2012 AAU'!D7+'2013 AAU'!D7+'2014 AAU'!D7+'2015 AAU'!D7</f>
        <v>3432964</v>
      </c>
      <c r="E7" s="58">
        <f>'2008 AAU'!E7+'2009 AAU'!E7+'2010 AAU'!E7+'2011 AAU'!E7+'2012 AAU'!E7+'2013 AAU'!E7+'2014 AAU'!E7+'2015 AAU'!E7</f>
        <v>3323889</v>
      </c>
      <c r="F7" s="70"/>
      <c r="G7" s="58">
        <f>'2008 AAU'!G7+'2009 AAU'!G7+'2010 AAU'!G7+'2011 AAU'!G7+'2012 AAU'!G7+'2013 AAU'!G7+'2014 AAU'!G7+'2015 AAU'!G7</f>
        <v>3493000</v>
      </c>
      <c r="H7" s="58">
        <f>'2008 AAU'!H7+'2009 AAU'!H7+'2010 AAU'!H7+'2011 AAU'!H7+'2012 AAU'!H7+'2013 AAU'!H7+'2014 AAU'!H7+'2015 AAU'!H7</f>
        <v>567974452</v>
      </c>
      <c r="I7" s="58">
        <f>'2008 AAU'!I7+'2009 AAU'!I7+'2010 AAU'!I7+'2011 AAU'!I7+'2012 AAU'!I7+'2013 AAU'!I7+'2014 AAU'!I7+'2015 AAU'!I7</f>
        <v>206514800</v>
      </c>
      <c r="J7" s="58">
        <f>'2008 AAU'!J7+'2009 AAU'!J7+'2010 AAU'!J7+'2011 AAU'!J7+'2012 AAU'!J7+'2013 AAU'!J7+'2014 AAU'!J7+'2015 AAU'!J7</f>
        <v>156001</v>
      </c>
      <c r="K7" s="58">
        <f>'2008 AAU'!K7+'2009 AAU'!K7+'2010 AAU'!K7+'2011 AAU'!K7+'2012 AAU'!K7+'2013 AAU'!K7+'2014 AAU'!K7+'2015 AAU'!K7</f>
        <v>162000</v>
      </c>
      <c r="L7" s="58">
        <f>'2008 AAU'!L7+'2009 AAU'!L7+'2010 AAU'!L7+'2011 AAU'!L7+'2012 AAU'!L7+'2013 AAU'!L7+'2014 AAU'!L7+'2015 AAU'!L7</f>
        <v>46494901</v>
      </c>
      <c r="M7" s="58">
        <f>'2008 AAU'!M7+'2009 AAU'!M7+'2010 AAU'!M7+'2011 AAU'!M7+'2012 AAU'!M7+'2013 AAU'!M7+'2014 AAU'!M7+'2015 AAU'!M7</f>
        <v>239995</v>
      </c>
      <c r="N7" s="58">
        <f>'2008 AAU'!N7+'2009 AAU'!N7+'2010 AAU'!N7+'2011 AAU'!N7+'2012 AAU'!N7+'2013 AAU'!N7+'2014 AAU'!N7+'2015 AAU'!N7</f>
        <v>96768372</v>
      </c>
      <c r="O7" s="58">
        <f>'2008 AAU'!O7+'2009 AAU'!O7+'2010 AAU'!O7+'2011 AAU'!O7+'2012 AAU'!O7+'2013 AAU'!O7+'2014 AAU'!O7+'2015 AAU'!O7</f>
        <v>17512010</v>
      </c>
      <c r="P7" s="58">
        <f>'2008 AAU'!P7+'2009 AAU'!P7+'2010 AAU'!P7+'2011 AAU'!P7+'2012 AAU'!P7+'2013 AAU'!P7+'2014 AAU'!P7+'2015 AAU'!P7</f>
        <v>29180092</v>
      </c>
      <c r="Q7" s="58">
        <f>'2008 AAU'!Q7+'2009 AAU'!Q7+'2010 AAU'!Q7+'2011 AAU'!Q7+'2012 AAU'!Q7+'2013 AAU'!Q7+'2014 AAU'!Q7+'2015 AAU'!Q7</f>
        <v>5227111</v>
      </c>
      <c r="R7" s="58">
        <f>'2008 AAU'!R7+'2009 AAU'!R7+'2010 AAU'!R7+'2011 AAU'!R7+'2012 AAU'!R7+'2013 AAU'!R7+'2014 AAU'!R7+'2015 AAU'!R7</f>
        <v>209019495</v>
      </c>
      <c r="S7" s="58">
        <f>'2008 AAU'!S7+'2009 AAU'!S7+'2010 AAU'!S7+'2011 AAU'!S7+'2012 AAU'!S7+'2013 AAU'!S7+'2014 AAU'!S7+'2015 AAU'!S7</f>
        <v>1</v>
      </c>
      <c r="T7" s="58">
        <f>'2008 AAU'!T7+'2009 AAU'!T7+'2010 AAU'!T7+'2011 AAU'!T7+'2012 AAU'!T7+'2013 AAU'!T7+'2014 AAU'!T7+'2015 AAU'!T7</f>
        <v>6679437</v>
      </c>
      <c r="U7" s="58">
        <f>'2008 AAU'!U7+'2009 AAU'!U7+'2010 AAU'!U7+'2011 AAU'!U7+'2012 AAU'!U7+'2013 AAU'!U7+'2014 AAU'!U7+'2015 AAU'!U7</f>
        <v>16150506</v>
      </c>
      <c r="V7" s="58">
        <f>'2008 AAU'!V7+'2009 AAU'!V7+'2010 AAU'!V7+'2011 AAU'!V7+'2012 AAU'!V7+'2013 AAU'!V7+'2014 AAU'!V7+'2015 AAU'!V7</f>
        <v>2635104</v>
      </c>
      <c r="W7" s="58">
        <f>'2008 AAU'!W7+'2009 AAU'!W7+'2010 AAU'!W7+'2011 AAU'!W7+'2012 AAU'!W7+'2013 AAU'!W7+'2014 AAU'!W7+'2015 AAU'!W7</f>
        <v>257791</v>
      </c>
      <c r="X7" s="58">
        <f>'2008 AAU'!X7+'2009 AAU'!X7+'2010 AAU'!X7+'2011 AAU'!X7+'2012 AAU'!X7+'2013 AAU'!X7+'2014 AAU'!X7+'2015 AAU'!X7</f>
        <v>1070004</v>
      </c>
      <c r="Y7" s="58">
        <f>'2008 AAU'!Y7+'2009 AAU'!Y7+'2010 AAU'!Y7+'2011 AAU'!Y7+'2012 AAU'!Y7+'2013 AAU'!Y7+'2014 AAU'!Y7+'2015 AAU'!Y7</f>
        <v>5340436</v>
      </c>
      <c r="Z7" s="58">
        <f>'2008 AAU'!Z7+'2009 AAU'!Z7+'2010 AAU'!Z7+'2011 AAU'!Z7+'2012 AAU'!Z7+'2013 AAU'!Z7+'2014 AAU'!Z7+'2015 AAU'!Z7</f>
        <v>12534460</v>
      </c>
      <c r="AA7" s="58">
        <f>'2008 AAU'!AA7+'2009 AAU'!AA7+'2010 AAU'!AA7+'2011 AAU'!AA7+'2012 AAU'!AA7+'2013 AAU'!AA7+'2014 AAU'!AA7+'2015 AAU'!AA7</f>
        <v>7374408</v>
      </c>
      <c r="AB7" s="58">
        <f>'2008 AAU'!AB7+'2009 AAU'!AB7+'2010 AAU'!AB7+'2011 AAU'!AB7+'2012 AAU'!AB7+'2013 AAU'!AB7+'2014 AAU'!AB7+'2015 AAU'!AB7</f>
        <v>34958</v>
      </c>
      <c r="AC7" s="58">
        <f>'2008 AAU'!AC7+'2009 AAU'!AC7+'2010 AAU'!AC7+'2011 AAU'!AC7+'2012 AAU'!AC7+'2013 AAU'!AC7+'2014 AAU'!AC7+'2015 AAU'!AC7</f>
        <v>0</v>
      </c>
      <c r="AD7" s="58">
        <f>'2008 AAU'!AD7+'2009 AAU'!AD7+'2010 AAU'!AD7+'2011 AAU'!AD7+'2012 AAU'!AD7+'2013 AAU'!AD7+'2014 AAU'!AD7+'2015 AAU'!AD7</f>
        <v>0</v>
      </c>
      <c r="AE7" s="58">
        <f>'2008 AAU'!AE7+'2009 AAU'!AE7+'2010 AAU'!AE7+'2011 AAU'!AE7+'2012 AAU'!AE7+'2013 AAU'!AE7+'2014 AAU'!AE7+'2015 AAU'!AE7</f>
        <v>0</v>
      </c>
      <c r="AF7" s="58">
        <f>'2008 AAU'!AF7+'2009 AAU'!AF7+'2010 AAU'!AF7+'2011 AAU'!AF7+'2012 AAU'!AF7+'2013 AAU'!AF7+'2014 AAU'!AF7+'2015 AAU'!AF7</f>
        <v>0</v>
      </c>
      <c r="AG7" s="58">
        <f>'2008 AAU'!AG7+'2009 AAU'!AG7+'2010 AAU'!AG7+'2011 AAU'!AG7+'2012 AAU'!AG7+'2013 AAU'!AG7+'2014 AAU'!AG7+'2015 AAU'!AG7</f>
        <v>0</v>
      </c>
      <c r="AH7" s="58">
        <f>'2008 AAU'!AH7+'2009 AAU'!AH7+'2010 AAU'!AH7+'2011 AAU'!AH7+'2012 AAU'!AH7+'2013 AAU'!AH7+'2014 AAU'!AH7+'2015 AAU'!AH7</f>
        <v>0</v>
      </c>
      <c r="AI7" s="58">
        <f>'2008 AAU'!AI7+'2009 AAU'!AI7+'2010 AAU'!AI7+'2011 AAU'!AI7+'2012 AAU'!AI7+'2013 AAU'!AI7+'2014 AAU'!AI7+'2015 AAU'!AI7</f>
        <v>0</v>
      </c>
      <c r="AJ7" s="58">
        <f>'2008 AAU'!AJ7+'2009 AAU'!AJ7+'2010 AAU'!AJ7+'2011 AAU'!AJ7+'2012 AAU'!AJ7+'2013 AAU'!AJ7+'2014 AAU'!AJ7+'2015 AAU'!AJ7</f>
        <v>17368926</v>
      </c>
      <c r="AK7" s="58">
        <f>'2008 AAU'!AK7+'2009 AAU'!AK7+'2010 AAU'!AK7+'2011 AAU'!AK7+'2012 AAU'!AK7+'2013 AAU'!AK7+'2014 AAU'!AK7+'2015 AAU'!AK7</f>
        <v>0</v>
      </c>
      <c r="AL7" s="58">
        <f>'2008 AAU'!AL7+'2009 AAU'!AL7+'2010 AAU'!AL7+'2011 AAU'!AL7+'2012 AAU'!AL7+'2013 AAU'!AL7+'2014 AAU'!AL7+'2015 AAU'!AL7</f>
        <v>0</v>
      </c>
      <c r="AM7" s="58">
        <f>'2008 AAU'!AM7+'2009 AAU'!AM7+'2010 AAU'!AM7+'2011 AAU'!AM7+'2012 AAU'!AM7+'2013 AAU'!AM7+'2014 AAU'!AM7+'2015 AAU'!AM7</f>
        <v>31190895</v>
      </c>
      <c r="AN7" s="61">
        <f>'2008 AAU'!AN7+'2009 AAU'!AN7+'2010 AAU'!AN7+'2011 AAU'!AN7+'2012 AAU'!AN7+'2013 AAU'!AN7+'2014 AAU'!AN7+'2015 AAU'!AN7</f>
        <v>20000000</v>
      </c>
    </row>
    <row r="8" spans="1:40" ht="14.25" x14ac:dyDescent="0.15">
      <c r="A8" s="62" t="s">
        <v>10</v>
      </c>
      <c r="B8" s="57">
        <f t="shared" si="1"/>
        <v>82923117</v>
      </c>
      <c r="C8" s="58">
        <f>'2008 AAU'!C8+'2009 AAU'!C8+'2010 AAU'!C8+'2011 AAU'!C8+'2012 AAU'!C8+'2013 AAU'!C8+'2014 AAU'!C8+'2015 AAU'!C8</f>
        <v>33102585</v>
      </c>
      <c r="D8" s="58">
        <f>'2008 AAU'!D8+'2009 AAU'!D8+'2010 AAU'!D8+'2011 AAU'!D8+'2012 AAU'!D8+'2013 AAU'!D8+'2014 AAU'!D8+'2015 AAU'!D8</f>
        <v>184371</v>
      </c>
      <c r="E8" s="58">
        <f>'2008 AAU'!E8+'2009 AAU'!E8+'2010 AAU'!E8+'2011 AAU'!E8+'2012 AAU'!E8+'2013 AAU'!E8+'2014 AAU'!E8+'2015 AAU'!E8</f>
        <v>0</v>
      </c>
      <c r="F8" s="58">
        <f>'2008 AAU'!F8+'2009 AAU'!F8+'2010 AAU'!F8+'2011 AAU'!F8+'2012 AAU'!F8+'2013 AAU'!F8+'2014 AAU'!F8+'2015 AAU'!F8</f>
        <v>8192000</v>
      </c>
      <c r="G8" s="70"/>
      <c r="H8" s="58">
        <f>'2008 AAU'!H8+'2009 AAU'!H8+'2010 AAU'!H8+'2011 AAU'!H8+'2012 AAU'!H8+'2013 AAU'!H8+'2014 AAU'!H8+'2015 AAU'!H8</f>
        <v>3544847</v>
      </c>
      <c r="I8" s="58">
        <f>'2008 AAU'!I8+'2009 AAU'!I8+'2010 AAU'!I8+'2011 AAU'!I8+'2012 AAU'!I8+'2013 AAU'!I8+'2014 AAU'!I8+'2015 AAU'!I8</f>
        <v>2146731</v>
      </c>
      <c r="J8" s="58">
        <f>'2008 AAU'!J8+'2009 AAU'!J8+'2010 AAU'!J8+'2011 AAU'!J8+'2012 AAU'!J8+'2013 AAU'!J8+'2014 AAU'!J8+'2015 AAU'!J8</f>
        <v>0</v>
      </c>
      <c r="K8" s="58">
        <f>'2008 AAU'!K8+'2009 AAU'!K8+'2010 AAU'!K8+'2011 AAU'!K8+'2012 AAU'!K8+'2013 AAU'!K8+'2014 AAU'!K8+'2015 AAU'!K8</f>
        <v>0</v>
      </c>
      <c r="L8" s="58">
        <f>'2008 AAU'!L8+'2009 AAU'!L8+'2010 AAU'!L8+'2011 AAU'!L8+'2012 AAU'!L8+'2013 AAU'!L8+'2014 AAU'!L8+'2015 AAU'!L8</f>
        <v>3400</v>
      </c>
      <c r="M8" s="58">
        <f>'2008 AAU'!M8+'2009 AAU'!M8+'2010 AAU'!M8+'2011 AAU'!M8+'2012 AAU'!M8+'2013 AAU'!M8+'2014 AAU'!M8+'2015 AAU'!M8</f>
        <v>0</v>
      </c>
      <c r="N8" s="58">
        <f>'2008 AAU'!N8+'2009 AAU'!N8+'2010 AAU'!N8+'2011 AAU'!N8+'2012 AAU'!N8+'2013 AAU'!N8+'2014 AAU'!N8+'2015 AAU'!N8</f>
        <v>520541</v>
      </c>
      <c r="O8" s="58">
        <f>'2008 AAU'!O8+'2009 AAU'!O8+'2010 AAU'!O8+'2011 AAU'!O8+'2012 AAU'!O8+'2013 AAU'!O8+'2014 AAU'!O8+'2015 AAU'!O8</f>
        <v>0</v>
      </c>
      <c r="P8" s="58">
        <f>'2008 AAU'!P8+'2009 AAU'!P8+'2010 AAU'!P8+'2011 AAU'!P8+'2012 AAU'!P8+'2013 AAU'!P8+'2014 AAU'!P8+'2015 AAU'!P8</f>
        <v>101200</v>
      </c>
      <c r="Q8" s="58">
        <f>'2008 AAU'!Q8+'2009 AAU'!Q8+'2010 AAU'!Q8+'2011 AAU'!Q8+'2012 AAU'!Q8+'2013 AAU'!Q8+'2014 AAU'!Q8+'2015 AAU'!Q8</f>
        <v>3823350</v>
      </c>
      <c r="R8" s="58">
        <f>'2008 AAU'!R8+'2009 AAU'!R8+'2010 AAU'!R8+'2011 AAU'!R8+'2012 AAU'!R8+'2013 AAU'!R8+'2014 AAU'!R8+'2015 AAU'!R8</f>
        <v>25948306</v>
      </c>
      <c r="S8" s="58">
        <f>'2008 AAU'!S8+'2009 AAU'!S8+'2010 AAU'!S8+'2011 AAU'!S8+'2012 AAU'!S8+'2013 AAU'!S8+'2014 AAU'!S8+'2015 AAU'!S8</f>
        <v>0</v>
      </c>
      <c r="T8" s="58">
        <f>'2008 AAU'!T8+'2009 AAU'!T8+'2010 AAU'!T8+'2011 AAU'!T8+'2012 AAU'!T8+'2013 AAU'!T8+'2014 AAU'!T8+'2015 AAU'!T8</f>
        <v>0</v>
      </c>
      <c r="U8" s="58">
        <f>'2008 AAU'!U8+'2009 AAU'!U8+'2010 AAU'!U8+'2011 AAU'!U8+'2012 AAU'!U8+'2013 AAU'!U8+'2014 AAU'!U8+'2015 AAU'!U8</f>
        <v>0</v>
      </c>
      <c r="V8" s="58">
        <f>'2008 AAU'!V8+'2009 AAU'!V8+'2010 AAU'!V8+'2011 AAU'!V8+'2012 AAU'!V8+'2013 AAU'!V8+'2014 AAU'!V8+'2015 AAU'!V8</f>
        <v>0</v>
      </c>
      <c r="W8" s="58">
        <f>'2008 AAU'!W8+'2009 AAU'!W8+'2010 AAU'!W8+'2011 AAU'!W8+'2012 AAU'!W8+'2013 AAU'!W8+'2014 AAU'!W8+'2015 AAU'!W8</f>
        <v>285337</v>
      </c>
      <c r="X8" s="58">
        <f>'2008 AAU'!X8+'2009 AAU'!X8+'2010 AAU'!X8+'2011 AAU'!X8+'2012 AAU'!X8+'2013 AAU'!X8+'2014 AAU'!X8+'2015 AAU'!X8</f>
        <v>2906125</v>
      </c>
      <c r="Y8" s="58">
        <f>'2008 AAU'!Y8+'2009 AAU'!Y8+'2010 AAU'!Y8+'2011 AAU'!Y8+'2012 AAU'!Y8+'2013 AAU'!Y8+'2014 AAU'!Y8+'2015 AAU'!Y8</f>
        <v>515001</v>
      </c>
      <c r="Z8" s="58">
        <f>'2008 AAU'!Z8+'2009 AAU'!Z8+'2010 AAU'!Z8+'2011 AAU'!Z8+'2012 AAU'!Z8+'2013 AAU'!Z8+'2014 AAU'!Z8+'2015 AAU'!Z8</f>
        <v>0</v>
      </c>
      <c r="AA8" s="58">
        <f>'2008 AAU'!AA8+'2009 AAU'!AA8+'2010 AAU'!AA8+'2011 AAU'!AA8+'2012 AAU'!AA8+'2013 AAU'!AA8+'2014 AAU'!AA8+'2015 AAU'!AA8</f>
        <v>2100</v>
      </c>
      <c r="AB8" s="58">
        <f>'2008 AAU'!AB8+'2009 AAU'!AB8+'2010 AAU'!AB8+'2011 AAU'!AB8+'2012 AAU'!AB8+'2013 AAU'!AB8+'2014 AAU'!AB8+'2015 AAU'!AB8</f>
        <v>0</v>
      </c>
      <c r="AC8" s="58">
        <f>'2008 AAU'!AC8+'2009 AAU'!AC8+'2010 AAU'!AC8+'2011 AAU'!AC8+'2012 AAU'!AC8+'2013 AAU'!AC8+'2014 AAU'!AC8+'2015 AAU'!AC8</f>
        <v>0</v>
      </c>
      <c r="AD8" s="58">
        <f>'2008 AAU'!AD8+'2009 AAU'!AD8+'2010 AAU'!AD8+'2011 AAU'!AD8+'2012 AAU'!AD8+'2013 AAU'!AD8+'2014 AAU'!AD8+'2015 AAU'!AD8</f>
        <v>0</v>
      </c>
      <c r="AE8" s="58">
        <f>'2008 AAU'!AE8+'2009 AAU'!AE8+'2010 AAU'!AE8+'2011 AAU'!AE8+'2012 AAU'!AE8+'2013 AAU'!AE8+'2014 AAU'!AE8+'2015 AAU'!AE8</f>
        <v>0</v>
      </c>
      <c r="AF8" s="58">
        <f>'2008 AAU'!AF8+'2009 AAU'!AF8+'2010 AAU'!AF8+'2011 AAU'!AF8+'2012 AAU'!AF8+'2013 AAU'!AF8+'2014 AAU'!AF8+'2015 AAU'!AF8</f>
        <v>0</v>
      </c>
      <c r="AG8" s="58">
        <f>'2008 AAU'!AG8+'2009 AAU'!AG8+'2010 AAU'!AG8+'2011 AAU'!AG8+'2012 AAU'!AG8+'2013 AAU'!AG8+'2014 AAU'!AG8+'2015 AAU'!AG8</f>
        <v>0</v>
      </c>
      <c r="AH8" s="58">
        <f>'2008 AAU'!AH8+'2009 AAU'!AH8+'2010 AAU'!AH8+'2011 AAU'!AH8+'2012 AAU'!AH8+'2013 AAU'!AH8+'2014 AAU'!AH8+'2015 AAU'!AH8</f>
        <v>0</v>
      </c>
      <c r="AI8" s="58">
        <f>'2008 AAU'!AI8+'2009 AAU'!AI8+'2010 AAU'!AI8+'2011 AAU'!AI8+'2012 AAU'!AI8+'2013 AAU'!AI8+'2014 AAU'!AI8+'2015 AAU'!AI8</f>
        <v>0</v>
      </c>
      <c r="AJ8" s="58">
        <f>'2008 AAU'!AJ8+'2009 AAU'!AJ8+'2010 AAU'!AJ8+'2011 AAU'!AJ8+'2012 AAU'!AJ8+'2013 AAU'!AJ8+'2014 AAU'!AJ8+'2015 AAU'!AJ8</f>
        <v>0</v>
      </c>
      <c r="AK8" s="58">
        <f>'2008 AAU'!AK8+'2009 AAU'!AK8+'2010 AAU'!AK8+'2011 AAU'!AK8+'2012 AAU'!AK8+'2013 AAU'!AK8+'2014 AAU'!AK8+'2015 AAU'!AK8</f>
        <v>0</v>
      </c>
      <c r="AL8" s="58">
        <f>'2008 AAU'!AL8+'2009 AAU'!AL8+'2010 AAU'!AL8+'2011 AAU'!AL8+'2012 AAU'!AL8+'2013 AAU'!AL8+'2014 AAU'!AL8+'2015 AAU'!AL8</f>
        <v>0</v>
      </c>
      <c r="AM8" s="58">
        <f>'2008 AAU'!AM8+'2009 AAU'!AM8+'2010 AAU'!AM8+'2011 AAU'!AM8+'2012 AAU'!AM8+'2013 AAU'!AM8+'2014 AAU'!AM8+'2015 AAU'!AM8</f>
        <v>1645232</v>
      </c>
      <c r="AN8" s="61">
        <f>'2008 AAU'!AN8+'2009 AAU'!AN8+'2010 AAU'!AN8+'2011 AAU'!AN8+'2012 AAU'!AN8+'2013 AAU'!AN8+'2014 AAU'!AN8+'2015 AAU'!AN8</f>
        <v>1991</v>
      </c>
    </row>
    <row r="9" spans="1:40" ht="14.25" x14ac:dyDescent="0.15">
      <c r="A9" s="62" t="s">
        <v>11</v>
      </c>
      <c r="B9" s="57">
        <f t="shared" si="1"/>
        <v>1978304515</v>
      </c>
      <c r="C9" s="58">
        <f>'2008 AAU'!C9+'2009 AAU'!C9+'2010 AAU'!C9+'2011 AAU'!C9+'2012 AAU'!C9+'2013 AAU'!C9+'2014 AAU'!C9+'2015 AAU'!C9</f>
        <v>274395220</v>
      </c>
      <c r="D9" s="58">
        <f>'2008 AAU'!D9+'2009 AAU'!D9+'2010 AAU'!D9+'2011 AAU'!D9+'2012 AAU'!D9+'2013 AAU'!D9+'2014 AAU'!D9+'2015 AAU'!D9</f>
        <v>20623596</v>
      </c>
      <c r="E9" s="58">
        <f>'2008 AAU'!E9+'2009 AAU'!E9+'2010 AAU'!E9+'2011 AAU'!E9+'2012 AAU'!E9+'2013 AAU'!E9+'2014 AAU'!E9+'2015 AAU'!E9</f>
        <v>6942418</v>
      </c>
      <c r="F9" s="58">
        <f>'2008 AAU'!F9+'2009 AAU'!F9+'2010 AAU'!F9+'2011 AAU'!F9+'2012 AAU'!F9+'2013 AAU'!F9+'2014 AAU'!F9+'2015 AAU'!F9</f>
        <v>731911905</v>
      </c>
      <c r="G9" s="58">
        <f>'2008 AAU'!G9+'2009 AAU'!G9+'2010 AAU'!G9+'2011 AAU'!G9+'2012 AAU'!G9+'2013 AAU'!G9+'2014 AAU'!G9+'2015 AAU'!G9</f>
        <v>4728135</v>
      </c>
      <c r="H9" s="70"/>
      <c r="I9" s="58">
        <f>'2008 AAU'!I9+'2009 AAU'!I9+'2010 AAU'!I9+'2011 AAU'!I9+'2012 AAU'!I9+'2013 AAU'!I9+'2014 AAU'!I9+'2015 AAU'!I9</f>
        <v>126034426</v>
      </c>
      <c r="J9" s="58">
        <f>'2008 AAU'!J9+'2009 AAU'!J9+'2010 AAU'!J9+'2011 AAU'!J9+'2012 AAU'!J9+'2013 AAU'!J9+'2014 AAU'!J9+'2015 AAU'!J9</f>
        <v>360001</v>
      </c>
      <c r="K9" s="58">
        <f>'2008 AAU'!K9+'2009 AAU'!K9+'2010 AAU'!K9+'2011 AAU'!K9+'2012 AAU'!K9+'2013 AAU'!K9+'2014 AAU'!K9+'2015 AAU'!K9</f>
        <v>1593322</v>
      </c>
      <c r="L9" s="58">
        <f>'2008 AAU'!L9+'2009 AAU'!L9+'2010 AAU'!L9+'2011 AAU'!L9+'2012 AAU'!L9+'2013 AAU'!L9+'2014 AAU'!L9+'2015 AAU'!L9</f>
        <v>27380589</v>
      </c>
      <c r="M9" s="58">
        <f>'2008 AAU'!M9+'2009 AAU'!M9+'2010 AAU'!M9+'2011 AAU'!M9+'2012 AAU'!M9+'2013 AAU'!M9+'2014 AAU'!M9+'2015 AAU'!M9</f>
        <v>539703</v>
      </c>
      <c r="N9" s="58">
        <f>'2008 AAU'!N9+'2009 AAU'!N9+'2010 AAU'!N9+'2011 AAU'!N9+'2012 AAU'!N9+'2013 AAU'!N9+'2014 AAU'!N9+'2015 AAU'!N9</f>
        <v>142476872</v>
      </c>
      <c r="O9" s="58">
        <f>'2008 AAU'!O9+'2009 AAU'!O9+'2010 AAU'!O9+'2011 AAU'!O9+'2012 AAU'!O9+'2013 AAU'!O9+'2014 AAU'!O9+'2015 AAU'!O9</f>
        <v>2458788</v>
      </c>
      <c r="P9" s="58">
        <f>'2008 AAU'!P9+'2009 AAU'!P9+'2010 AAU'!P9+'2011 AAU'!P9+'2012 AAU'!P9+'2013 AAU'!P9+'2014 AAU'!P9+'2015 AAU'!P9</f>
        <v>37899805</v>
      </c>
      <c r="Q9" s="58">
        <f>'2008 AAU'!Q9+'2009 AAU'!Q9+'2010 AAU'!Q9+'2011 AAU'!Q9+'2012 AAU'!Q9+'2013 AAU'!Q9+'2014 AAU'!Q9+'2015 AAU'!Q9</f>
        <v>755000</v>
      </c>
      <c r="R9" s="58">
        <f>'2008 AAU'!R9+'2009 AAU'!R9+'2010 AAU'!R9+'2011 AAU'!R9+'2012 AAU'!R9+'2013 AAU'!R9+'2014 AAU'!R9+'2015 AAU'!R9</f>
        <v>534873681</v>
      </c>
      <c r="S9" s="58">
        <f>'2008 AAU'!S9+'2009 AAU'!S9+'2010 AAU'!S9+'2011 AAU'!S9+'2012 AAU'!S9+'2013 AAU'!S9+'2014 AAU'!S9+'2015 AAU'!S9</f>
        <v>575405</v>
      </c>
      <c r="T9" s="58">
        <f>'2008 AAU'!T9+'2009 AAU'!T9+'2010 AAU'!T9+'2011 AAU'!T9+'2012 AAU'!T9+'2013 AAU'!T9+'2014 AAU'!T9+'2015 AAU'!T9</f>
        <v>16783061</v>
      </c>
      <c r="U9" s="58">
        <f>'2008 AAU'!U9+'2009 AAU'!U9+'2010 AAU'!U9+'2011 AAU'!U9+'2012 AAU'!U9+'2013 AAU'!U9+'2014 AAU'!U9+'2015 AAU'!U9</f>
        <v>1066841</v>
      </c>
      <c r="V9" s="58">
        <f>'2008 AAU'!V9+'2009 AAU'!V9+'2010 AAU'!V9+'2011 AAU'!V9+'2012 AAU'!V9+'2013 AAU'!V9+'2014 AAU'!V9+'2015 AAU'!V9</f>
        <v>545994</v>
      </c>
      <c r="W9" s="58">
        <f>'2008 AAU'!W9+'2009 AAU'!W9+'2010 AAU'!W9+'2011 AAU'!W9+'2012 AAU'!W9+'2013 AAU'!W9+'2014 AAU'!W9+'2015 AAU'!W9</f>
        <v>20000</v>
      </c>
      <c r="X9" s="58">
        <f>'2008 AAU'!X9+'2009 AAU'!X9+'2010 AAU'!X9+'2011 AAU'!X9+'2012 AAU'!X9+'2013 AAU'!X9+'2014 AAU'!X9+'2015 AAU'!X9</f>
        <v>1336904</v>
      </c>
      <c r="Y9" s="58">
        <f>'2008 AAU'!Y9+'2009 AAU'!Y9+'2010 AAU'!Y9+'2011 AAU'!Y9+'2012 AAU'!Y9+'2013 AAU'!Y9+'2014 AAU'!Y9+'2015 AAU'!Y9</f>
        <v>34957234</v>
      </c>
      <c r="Z9" s="58">
        <f>'2008 AAU'!Z9+'2009 AAU'!Z9+'2010 AAU'!Z9+'2011 AAU'!Z9+'2012 AAU'!Z9+'2013 AAU'!Z9+'2014 AAU'!Z9+'2015 AAU'!Z9</f>
        <v>6893343</v>
      </c>
      <c r="AA9" s="58">
        <f>'2008 AAU'!AA9+'2009 AAU'!AA9+'2010 AAU'!AA9+'2011 AAU'!AA9+'2012 AAU'!AA9+'2013 AAU'!AA9+'2014 AAU'!AA9+'2015 AAU'!AA9</f>
        <v>635106</v>
      </c>
      <c r="AB9" s="58">
        <f>'2008 AAU'!AB9+'2009 AAU'!AB9+'2010 AAU'!AB9+'2011 AAU'!AB9+'2012 AAU'!AB9+'2013 AAU'!AB9+'2014 AAU'!AB9+'2015 AAU'!AB9</f>
        <v>380766</v>
      </c>
      <c r="AC9" s="58">
        <f>'2008 AAU'!AC9+'2009 AAU'!AC9+'2010 AAU'!AC9+'2011 AAU'!AC9+'2012 AAU'!AC9+'2013 AAU'!AC9+'2014 AAU'!AC9+'2015 AAU'!AC9</f>
        <v>0</v>
      </c>
      <c r="AD9" s="58">
        <f>'2008 AAU'!AD9+'2009 AAU'!AD9+'2010 AAU'!AD9+'2011 AAU'!AD9+'2012 AAU'!AD9+'2013 AAU'!AD9+'2014 AAU'!AD9+'2015 AAU'!AD9</f>
        <v>0</v>
      </c>
      <c r="AE9" s="58">
        <f>'2008 AAU'!AE9+'2009 AAU'!AE9+'2010 AAU'!AE9+'2011 AAU'!AE9+'2012 AAU'!AE9+'2013 AAU'!AE9+'2014 AAU'!AE9+'2015 AAU'!AE9</f>
        <v>0</v>
      </c>
      <c r="AF9" s="58">
        <f>'2008 AAU'!AF9+'2009 AAU'!AF9+'2010 AAU'!AF9+'2011 AAU'!AF9+'2012 AAU'!AF9+'2013 AAU'!AF9+'2014 AAU'!AF9+'2015 AAU'!AF9</f>
        <v>0</v>
      </c>
      <c r="AG9" s="58">
        <f>'2008 AAU'!AG9+'2009 AAU'!AG9+'2010 AAU'!AG9+'2011 AAU'!AG9+'2012 AAU'!AG9+'2013 AAU'!AG9+'2014 AAU'!AG9+'2015 AAU'!AG9</f>
        <v>0</v>
      </c>
      <c r="AH9" s="58">
        <f>'2008 AAU'!AH9+'2009 AAU'!AH9+'2010 AAU'!AH9+'2011 AAU'!AH9+'2012 AAU'!AH9+'2013 AAU'!AH9+'2014 AAU'!AH9+'2015 AAU'!AH9</f>
        <v>0</v>
      </c>
      <c r="AI9" s="58">
        <f>'2008 AAU'!AI9+'2009 AAU'!AI9+'2010 AAU'!AI9+'2011 AAU'!AI9+'2012 AAU'!AI9+'2013 AAU'!AI9+'2014 AAU'!AI9+'2015 AAU'!AI9</f>
        <v>0</v>
      </c>
      <c r="AJ9" s="58">
        <f>'2008 AAU'!AJ9+'2009 AAU'!AJ9+'2010 AAU'!AJ9+'2011 AAU'!AJ9+'2012 AAU'!AJ9+'2013 AAU'!AJ9+'2014 AAU'!AJ9+'2015 AAU'!AJ9</f>
        <v>1689425</v>
      </c>
      <c r="AK9" s="58">
        <f>'2008 AAU'!AK9+'2009 AAU'!AK9+'2010 AAU'!AK9+'2011 AAU'!AK9+'2012 AAU'!AK9+'2013 AAU'!AK9+'2014 AAU'!AK9+'2015 AAU'!AK9</f>
        <v>0</v>
      </c>
      <c r="AL9" s="58">
        <f>'2008 AAU'!AL9+'2009 AAU'!AL9+'2010 AAU'!AL9+'2011 AAU'!AL9+'2012 AAU'!AL9+'2013 AAU'!AL9+'2014 AAU'!AL9+'2015 AAU'!AL9</f>
        <v>0</v>
      </c>
      <c r="AM9" s="58">
        <f>'2008 AAU'!AM9+'2009 AAU'!AM9+'2010 AAU'!AM9+'2011 AAU'!AM9+'2012 AAU'!AM9+'2013 AAU'!AM9+'2014 AAU'!AM9+'2015 AAU'!AM9</f>
        <v>446975</v>
      </c>
      <c r="AN9" s="61">
        <f>'2008 AAU'!AN9+'2009 AAU'!AN9+'2010 AAU'!AN9+'2011 AAU'!AN9+'2012 AAU'!AN9+'2013 AAU'!AN9+'2014 AAU'!AN9+'2015 AAU'!AN9</f>
        <v>0</v>
      </c>
    </row>
    <row r="10" spans="1:40" ht="14.25" x14ac:dyDescent="0.15">
      <c r="A10" s="62" t="s">
        <v>17</v>
      </c>
      <c r="B10" s="57">
        <f t="shared" si="1"/>
        <v>1422496505</v>
      </c>
      <c r="C10" s="58">
        <f>'2008 AAU'!C10+'2009 AAU'!C10+'2010 AAU'!C10+'2011 AAU'!C10+'2012 AAU'!C10+'2013 AAU'!C10+'2014 AAU'!C10+'2015 AAU'!C10</f>
        <v>439504913</v>
      </c>
      <c r="D10" s="58">
        <f>'2008 AAU'!D10+'2009 AAU'!D10+'2010 AAU'!D10+'2011 AAU'!D10+'2012 AAU'!D10+'2013 AAU'!D10+'2014 AAU'!D10+'2015 AAU'!D10</f>
        <v>32203814</v>
      </c>
      <c r="E10" s="58">
        <f>'2008 AAU'!E10+'2009 AAU'!E10+'2010 AAU'!E10+'2011 AAU'!E10+'2012 AAU'!E10+'2013 AAU'!E10+'2014 AAU'!E10+'2015 AAU'!E10</f>
        <v>12526874</v>
      </c>
      <c r="F10" s="58">
        <f>'2008 AAU'!F10+'2009 AAU'!F10+'2010 AAU'!F10+'2011 AAU'!F10+'2012 AAU'!F10+'2013 AAU'!F10+'2014 AAU'!F10+'2015 AAU'!F10</f>
        <v>117577103</v>
      </c>
      <c r="G10" s="58">
        <f>'2008 AAU'!G10+'2009 AAU'!G10+'2010 AAU'!G10+'2011 AAU'!G10+'2012 AAU'!G10+'2013 AAU'!G10+'2014 AAU'!G10+'2015 AAU'!G10</f>
        <v>4079119</v>
      </c>
      <c r="H10" s="58">
        <f>'2008 AAU'!H10+'2009 AAU'!H10+'2010 AAU'!H10+'2011 AAU'!H10+'2012 AAU'!H10+'2013 AAU'!H10+'2014 AAU'!H10+'2015 AAU'!H10</f>
        <v>129477728</v>
      </c>
      <c r="I10" s="70"/>
      <c r="J10" s="58">
        <f>'2008 AAU'!J10+'2009 AAU'!J10+'2010 AAU'!J10+'2011 AAU'!J10+'2012 AAU'!J10+'2013 AAU'!J10+'2014 AAU'!J10+'2015 AAU'!J10</f>
        <v>0</v>
      </c>
      <c r="K10" s="58">
        <f>'2008 AAU'!K10+'2009 AAU'!K10+'2010 AAU'!K10+'2011 AAU'!K10+'2012 AAU'!K10+'2013 AAU'!K10+'2014 AAU'!K10+'2015 AAU'!K10</f>
        <v>1141105</v>
      </c>
      <c r="L10" s="58">
        <f>'2008 AAU'!L10+'2009 AAU'!L10+'2010 AAU'!L10+'2011 AAU'!L10+'2012 AAU'!L10+'2013 AAU'!L10+'2014 AAU'!L10+'2015 AAU'!L10</f>
        <v>4711274</v>
      </c>
      <c r="M10" s="58">
        <f>'2008 AAU'!M10+'2009 AAU'!M10+'2010 AAU'!M10+'2011 AAU'!M10+'2012 AAU'!M10+'2013 AAU'!M10+'2014 AAU'!M10+'2015 AAU'!M10</f>
        <v>132904</v>
      </c>
      <c r="N10" s="58">
        <f>'2008 AAU'!N10+'2009 AAU'!N10+'2010 AAU'!N10+'2011 AAU'!N10+'2012 AAU'!N10+'2013 AAU'!N10+'2014 AAU'!N10+'2015 AAU'!N10</f>
        <v>111651859</v>
      </c>
      <c r="O10" s="58">
        <f>'2008 AAU'!O10+'2009 AAU'!O10+'2010 AAU'!O10+'2011 AAU'!O10+'2012 AAU'!O10+'2013 AAU'!O10+'2014 AAU'!O10+'2015 AAU'!O10</f>
        <v>3728493</v>
      </c>
      <c r="P10" s="58">
        <f>'2008 AAU'!P10+'2009 AAU'!P10+'2010 AAU'!P10+'2011 AAU'!P10+'2012 AAU'!P10+'2013 AAU'!P10+'2014 AAU'!P10+'2015 AAU'!P10</f>
        <v>15653093</v>
      </c>
      <c r="Q10" s="58">
        <f>'2008 AAU'!Q10+'2009 AAU'!Q10+'2010 AAU'!Q10+'2011 AAU'!Q10+'2012 AAU'!Q10+'2013 AAU'!Q10+'2014 AAU'!Q10+'2015 AAU'!Q10</f>
        <v>5380967</v>
      </c>
      <c r="R10" s="58">
        <f>'2008 AAU'!R10+'2009 AAU'!R10+'2010 AAU'!R10+'2011 AAU'!R10+'2012 AAU'!R10+'2013 AAU'!R10+'2014 AAU'!R10+'2015 AAU'!R10</f>
        <v>492960528</v>
      </c>
      <c r="S10" s="58">
        <f>'2008 AAU'!S10+'2009 AAU'!S10+'2010 AAU'!S10+'2011 AAU'!S10+'2012 AAU'!S10+'2013 AAU'!S10+'2014 AAU'!S10+'2015 AAU'!S10</f>
        <v>1</v>
      </c>
      <c r="T10" s="58">
        <f>'2008 AAU'!T10+'2009 AAU'!T10+'2010 AAU'!T10+'2011 AAU'!T10+'2012 AAU'!T10+'2013 AAU'!T10+'2014 AAU'!T10+'2015 AAU'!T10</f>
        <v>27399409</v>
      </c>
      <c r="U10" s="58">
        <f>'2008 AAU'!U10+'2009 AAU'!U10+'2010 AAU'!U10+'2011 AAU'!U10+'2012 AAU'!U10+'2013 AAU'!U10+'2014 AAU'!U10+'2015 AAU'!U10</f>
        <v>594106</v>
      </c>
      <c r="V10" s="58">
        <f>'2008 AAU'!V10+'2009 AAU'!V10+'2010 AAU'!V10+'2011 AAU'!V10+'2012 AAU'!V10+'2013 AAU'!V10+'2014 AAU'!V10+'2015 AAU'!V10</f>
        <v>5875844</v>
      </c>
      <c r="W10" s="58">
        <f>'2008 AAU'!W10+'2009 AAU'!W10+'2010 AAU'!W10+'2011 AAU'!W10+'2012 AAU'!W10+'2013 AAU'!W10+'2014 AAU'!W10+'2015 AAU'!W10</f>
        <v>0</v>
      </c>
      <c r="X10" s="58">
        <f>'2008 AAU'!X10+'2009 AAU'!X10+'2010 AAU'!X10+'2011 AAU'!X10+'2012 AAU'!X10+'2013 AAU'!X10+'2014 AAU'!X10+'2015 AAU'!X10</f>
        <v>15480</v>
      </c>
      <c r="Y10" s="58">
        <f>'2008 AAU'!Y10+'2009 AAU'!Y10+'2010 AAU'!Y10+'2011 AAU'!Y10+'2012 AAU'!Y10+'2013 AAU'!Y10+'2014 AAU'!Y10+'2015 AAU'!Y10</f>
        <v>4288793</v>
      </c>
      <c r="Z10" s="58">
        <f>'2008 AAU'!Z10+'2009 AAU'!Z10+'2010 AAU'!Z10+'2011 AAU'!Z10+'2012 AAU'!Z10+'2013 AAU'!Z10+'2014 AAU'!Z10+'2015 AAU'!Z10</f>
        <v>237500</v>
      </c>
      <c r="AA10" s="58">
        <f>'2008 AAU'!AA10+'2009 AAU'!AA10+'2010 AAU'!AA10+'2011 AAU'!AA10+'2012 AAU'!AA10+'2013 AAU'!AA10+'2014 AAU'!AA10+'2015 AAU'!AA10</f>
        <v>6554286</v>
      </c>
      <c r="AB10" s="58">
        <f>'2008 AAU'!AB10+'2009 AAU'!AB10+'2010 AAU'!AB10+'2011 AAU'!AB10+'2012 AAU'!AB10+'2013 AAU'!AB10+'2014 AAU'!AB10+'2015 AAU'!AB10</f>
        <v>713078</v>
      </c>
      <c r="AC10" s="58">
        <f>'2008 AAU'!AC10+'2009 AAU'!AC10+'2010 AAU'!AC10+'2011 AAU'!AC10+'2012 AAU'!AC10+'2013 AAU'!AC10+'2014 AAU'!AC10+'2015 AAU'!AC10</f>
        <v>0</v>
      </c>
      <c r="AD10" s="58">
        <f>'2008 AAU'!AD10+'2009 AAU'!AD10+'2010 AAU'!AD10+'2011 AAU'!AD10+'2012 AAU'!AD10+'2013 AAU'!AD10+'2014 AAU'!AD10+'2015 AAU'!AD10</f>
        <v>0</v>
      </c>
      <c r="AE10" s="58">
        <f>'2008 AAU'!AE10+'2009 AAU'!AE10+'2010 AAU'!AE10+'2011 AAU'!AE10+'2012 AAU'!AE10+'2013 AAU'!AE10+'2014 AAU'!AE10+'2015 AAU'!AE10</f>
        <v>0</v>
      </c>
      <c r="AF10" s="58">
        <f>'2008 AAU'!AF10+'2009 AAU'!AF10+'2010 AAU'!AF10+'2011 AAU'!AF10+'2012 AAU'!AF10+'2013 AAU'!AF10+'2014 AAU'!AF10+'2015 AAU'!AF10</f>
        <v>0</v>
      </c>
      <c r="AG10" s="58">
        <f>'2008 AAU'!AG10+'2009 AAU'!AG10+'2010 AAU'!AG10+'2011 AAU'!AG10+'2012 AAU'!AG10+'2013 AAU'!AG10+'2014 AAU'!AG10+'2015 AAU'!AG10</f>
        <v>0</v>
      </c>
      <c r="AH10" s="58">
        <f>'2008 AAU'!AH10+'2009 AAU'!AH10+'2010 AAU'!AH10+'2011 AAU'!AH10+'2012 AAU'!AH10+'2013 AAU'!AH10+'2014 AAU'!AH10+'2015 AAU'!AH10</f>
        <v>0</v>
      </c>
      <c r="AI10" s="58">
        <f>'2008 AAU'!AI10+'2009 AAU'!AI10+'2010 AAU'!AI10+'2011 AAU'!AI10+'2012 AAU'!AI10+'2013 AAU'!AI10+'2014 AAU'!AI10+'2015 AAU'!AI10</f>
        <v>0</v>
      </c>
      <c r="AJ10" s="58">
        <f>'2008 AAU'!AJ10+'2009 AAU'!AJ10+'2010 AAU'!AJ10+'2011 AAU'!AJ10+'2012 AAU'!AJ10+'2013 AAU'!AJ10+'2014 AAU'!AJ10+'2015 AAU'!AJ10</f>
        <v>3549756</v>
      </c>
      <c r="AK10" s="58">
        <f>'2008 AAU'!AK10+'2009 AAU'!AK10+'2010 AAU'!AK10+'2011 AAU'!AK10+'2012 AAU'!AK10+'2013 AAU'!AK10+'2014 AAU'!AK10+'2015 AAU'!AK10</f>
        <v>0</v>
      </c>
      <c r="AL10" s="58">
        <f>'2008 AAU'!AL10+'2009 AAU'!AL10+'2010 AAU'!AL10+'2011 AAU'!AL10+'2012 AAU'!AL10+'2013 AAU'!AL10+'2014 AAU'!AL10+'2015 AAU'!AL10</f>
        <v>0</v>
      </c>
      <c r="AM10" s="58">
        <f>'2008 AAU'!AM10+'2009 AAU'!AM10+'2010 AAU'!AM10+'2011 AAU'!AM10+'2012 AAU'!AM10+'2013 AAU'!AM10+'2014 AAU'!AM10+'2015 AAU'!AM10</f>
        <v>2537943</v>
      </c>
      <c r="AN10" s="61">
        <f>'2008 AAU'!AN10+'2009 AAU'!AN10+'2010 AAU'!AN10+'2011 AAU'!AN10+'2012 AAU'!AN10+'2013 AAU'!AN10+'2014 AAU'!AN10+'2015 AAU'!AN10</f>
        <v>535</v>
      </c>
    </row>
    <row r="11" spans="1:40" ht="14.25" x14ac:dyDescent="0.15">
      <c r="A11" s="62" t="s">
        <v>6</v>
      </c>
      <c r="B11" s="57">
        <f t="shared" si="1"/>
        <v>66285635</v>
      </c>
      <c r="C11" s="58">
        <f>'2008 AAU'!C11+'2009 AAU'!C11+'2010 AAU'!C11+'2011 AAU'!C11+'2012 AAU'!C11+'2013 AAU'!C11+'2014 AAU'!C11+'2015 AAU'!C11</f>
        <v>14686441</v>
      </c>
      <c r="D11" s="58">
        <f>'2008 AAU'!D11+'2009 AAU'!D11+'2010 AAU'!D11+'2011 AAU'!D11+'2012 AAU'!D11+'2013 AAU'!D11+'2014 AAU'!D11+'2015 AAU'!D11</f>
        <v>0</v>
      </c>
      <c r="E11" s="58">
        <f>'2008 AAU'!E11+'2009 AAU'!E11+'2010 AAU'!E11+'2011 AAU'!E11+'2012 AAU'!E11+'2013 AAU'!E11+'2014 AAU'!E11+'2015 AAU'!E11</f>
        <v>64038</v>
      </c>
      <c r="F11" s="58">
        <f>'2008 AAU'!F11+'2009 AAU'!F11+'2010 AAU'!F11+'2011 AAU'!F11+'2012 AAU'!F11+'2013 AAU'!F11+'2014 AAU'!F11+'2015 AAU'!F11</f>
        <v>118001</v>
      </c>
      <c r="G11" s="58">
        <f>'2008 AAU'!G11+'2009 AAU'!G11+'2010 AAU'!G11+'2011 AAU'!G11+'2012 AAU'!G11+'2013 AAU'!G11+'2014 AAU'!G11+'2015 AAU'!G11</f>
        <v>0</v>
      </c>
      <c r="H11" s="58">
        <f>'2008 AAU'!H11+'2009 AAU'!H11+'2010 AAU'!H11+'2011 AAU'!H11+'2012 AAU'!H11+'2013 AAU'!H11+'2014 AAU'!H11+'2015 AAU'!H11</f>
        <v>18587750</v>
      </c>
      <c r="I11" s="58">
        <f>'2008 AAU'!I11+'2009 AAU'!I11+'2010 AAU'!I11+'2011 AAU'!I11+'2012 AAU'!I11+'2013 AAU'!I11+'2014 AAU'!I11+'2015 AAU'!I11</f>
        <v>2319189</v>
      </c>
      <c r="J11" s="70"/>
      <c r="K11" s="58">
        <f>'2008 AAU'!K11+'2009 AAU'!K11+'2010 AAU'!K11+'2011 AAU'!K11+'2012 AAU'!K11+'2013 AAU'!K11+'2014 AAU'!K11+'2015 AAU'!K11</f>
        <v>0</v>
      </c>
      <c r="L11" s="58">
        <f>'2008 AAU'!L11+'2009 AAU'!L11+'2010 AAU'!L11+'2011 AAU'!L11+'2012 AAU'!L11+'2013 AAU'!L11+'2014 AAU'!L11+'2015 AAU'!L11</f>
        <v>1101239</v>
      </c>
      <c r="M11" s="58">
        <f>'2008 AAU'!M11+'2009 AAU'!M11+'2010 AAU'!M11+'2011 AAU'!M11+'2012 AAU'!M11+'2013 AAU'!M11+'2014 AAU'!M11+'2015 AAU'!M11</f>
        <v>0</v>
      </c>
      <c r="N11" s="58">
        <f>'2008 AAU'!N11+'2009 AAU'!N11+'2010 AAU'!N11+'2011 AAU'!N11+'2012 AAU'!N11+'2013 AAU'!N11+'2014 AAU'!N11+'2015 AAU'!N11</f>
        <v>1506477</v>
      </c>
      <c r="O11" s="58">
        <f>'2008 AAU'!O11+'2009 AAU'!O11+'2010 AAU'!O11+'2011 AAU'!O11+'2012 AAU'!O11+'2013 AAU'!O11+'2014 AAU'!O11+'2015 AAU'!O11</f>
        <v>0</v>
      </c>
      <c r="P11" s="58">
        <f>'2008 AAU'!P11+'2009 AAU'!P11+'2010 AAU'!P11+'2011 AAU'!P11+'2012 AAU'!P11+'2013 AAU'!P11+'2014 AAU'!P11+'2015 AAU'!P11</f>
        <v>86000</v>
      </c>
      <c r="Q11" s="58">
        <f>'2008 AAU'!Q11+'2009 AAU'!Q11+'2010 AAU'!Q11+'2011 AAU'!Q11+'2012 AAU'!Q11+'2013 AAU'!Q11+'2014 AAU'!Q11+'2015 AAU'!Q11</f>
        <v>0</v>
      </c>
      <c r="R11" s="58">
        <f>'2008 AAU'!R11+'2009 AAU'!R11+'2010 AAU'!R11+'2011 AAU'!R11+'2012 AAU'!R11+'2013 AAU'!R11+'2014 AAU'!R11+'2015 AAU'!R11</f>
        <v>25879249</v>
      </c>
      <c r="S11" s="58">
        <f>'2008 AAU'!S11+'2009 AAU'!S11+'2010 AAU'!S11+'2011 AAU'!S11+'2012 AAU'!S11+'2013 AAU'!S11+'2014 AAU'!S11+'2015 AAU'!S11</f>
        <v>183148</v>
      </c>
      <c r="T11" s="58">
        <f>'2008 AAU'!T11+'2009 AAU'!T11+'2010 AAU'!T11+'2011 AAU'!T11+'2012 AAU'!T11+'2013 AAU'!T11+'2014 AAU'!T11+'2015 AAU'!T11</f>
        <v>0</v>
      </c>
      <c r="U11" s="58">
        <f>'2008 AAU'!U11+'2009 AAU'!U11+'2010 AAU'!U11+'2011 AAU'!U11+'2012 AAU'!U11+'2013 AAU'!U11+'2014 AAU'!U11+'2015 AAU'!U11</f>
        <v>0</v>
      </c>
      <c r="V11" s="58">
        <f>'2008 AAU'!V11+'2009 AAU'!V11+'2010 AAU'!V11+'2011 AAU'!V11+'2012 AAU'!V11+'2013 AAU'!V11+'2014 AAU'!V11+'2015 AAU'!V11</f>
        <v>0</v>
      </c>
      <c r="W11" s="58">
        <f>'2008 AAU'!W11+'2009 AAU'!W11+'2010 AAU'!W11+'2011 AAU'!W11+'2012 AAU'!W11+'2013 AAU'!W11+'2014 AAU'!W11+'2015 AAU'!W11</f>
        <v>0</v>
      </c>
      <c r="X11" s="58">
        <f>'2008 AAU'!X11+'2009 AAU'!X11+'2010 AAU'!X11+'2011 AAU'!X11+'2012 AAU'!X11+'2013 AAU'!X11+'2014 AAU'!X11+'2015 AAU'!X11</f>
        <v>0</v>
      </c>
      <c r="Y11" s="58">
        <f>'2008 AAU'!Y11+'2009 AAU'!Y11+'2010 AAU'!Y11+'2011 AAU'!Y11+'2012 AAU'!Y11+'2013 AAU'!Y11+'2014 AAU'!Y11+'2015 AAU'!Y11</f>
        <v>358992</v>
      </c>
      <c r="Z11" s="58">
        <f>'2008 AAU'!Z11+'2009 AAU'!Z11+'2010 AAU'!Z11+'2011 AAU'!Z11+'2012 AAU'!Z11+'2013 AAU'!Z11+'2014 AAU'!Z11+'2015 AAU'!Z11</f>
        <v>1380111</v>
      </c>
      <c r="AA11" s="58">
        <f>'2008 AAU'!AA11+'2009 AAU'!AA11+'2010 AAU'!AA11+'2011 AAU'!AA11+'2012 AAU'!AA11+'2013 AAU'!AA11+'2014 AAU'!AA11+'2015 AAU'!AA11</f>
        <v>15000</v>
      </c>
      <c r="AB11" s="58">
        <f>'2008 AAU'!AB11+'2009 AAU'!AB11+'2010 AAU'!AB11+'2011 AAU'!AB11+'2012 AAU'!AB11+'2013 AAU'!AB11+'2014 AAU'!AB11+'2015 AAU'!AB11</f>
        <v>0</v>
      </c>
      <c r="AC11" s="58">
        <f>'2008 AAU'!AC11+'2009 AAU'!AC11+'2010 AAU'!AC11+'2011 AAU'!AC11+'2012 AAU'!AC11+'2013 AAU'!AC11+'2014 AAU'!AC11+'2015 AAU'!AC11</f>
        <v>0</v>
      </c>
      <c r="AD11" s="58">
        <f>'2008 AAU'!AD11+'2009 AAU'!AD11+'2010 AAU'!AD11+'2011 AAU'!AD11+'2012 AAU'!AD11+'2013 AAU'!AD11+'2014 AAU'!AD11+'2015 AAU'!AD11</f>
        <v>0</v>
      </c>
      <c r="AE11" s="58">
        <f>'2008 AAU'!AE11+'2009 AAU'!AE11+'2010 AAU'!AE11+'2011 AAU'!AE11+'2012 AAU'!AE11+'2013 AAU'!AE11+'2014 AAU'!AE11+'2015 AAU'!AE11</f>
        <v>0</v>
      </c>
      <c r="AF11" s="58">
        <f>'2008 AAU'!AF11+'2009 AAU'!AF11+'2010 AAU'!AF11+'2011 AAU'!AF11+'2012 AAU'!AF11+'2013 AAU'!AF11+'2014 AAU'!AF11+'2015 AAU'!AF11</f>
        <v>0</v>
      </c>
      <c r="AG11" s="58">
        <f>'2008 AAU'!AG11+'2009 AAU'!AG11+'2010 AAU'!AG11+'2011 AAU'!AG11+'2012 AAU'!AG11+'2013 AAU'!AG11+'2014 AAU'!AG11+'2015 AAU'!AG11</f>
        <v>0</v>
      </c>
      <c r="AH11" s="58">
        <f>'2008 AAU'!AH11+'2009 AAU'!AH11+'2010 AAU'!AH11+'2011 AAU'!AH11+'2012 AAU'!AH11+'2013 AAU'!AH11+'2014 AAU'!AH11+'2015 AAU'!AH11</f>
        <v>0</v>
      </c>
      <c r="AI11" s="58">
        <f>'2008 AAU'!AI11+'2009 AAU'!AI11+'2010 AAU'!AI11+'2011 AAU'!AI11+'2012 AAU'!AI11+'2013 AAU'!AI11+'2014 AAU'!AI11+'2015 AAU'!AI11</f>
        <v>0</v>
      </c>
      <c r="AJ11" s="58">
        <f>'2008 AAU'!AJ11+'2009 AAU'!AJ11+'2010 AAU'!AJ11+'2011 AAU'!AJ11+'2012 AAU'!AJ11+'2013 AAU'!AJ11+'2014 AAU'!AJ11+'2015 AAU'!AJ11</f>
        <v>0</v>
      </c>
      <c r="AK11" s="58">
        <f>'2008 AAU'!AK11+'2009 AAU'!AK11+'2010 AAU'!AK11+'2011 AAU'!AK11+'2012 AAU'!AK11+'2013 AAU'!AK11+'2014 AAU'!AK11+'2015 AAU'!AK11</f>
        <v>0</v>
      </c>
      <c r="AL11" s="58">
        <f>'2008 AAU'!AL11+'2009 AAU'!AL11+'2010 AAU'!AL11+'2011 AAU'!AL11+'2012 AAU'!AL11+'2013 AAU'!AL11+'2014 AAU'!AL11+'2015 AAU'!AL11</f>
        <v>0</v>
      </c>
      <c r="AM11" s="58">
        <f>'2008 AAU'!AM11+'2009 AAU'!AM11+'2010 AAU'!AM11+'2011 AAU'!AM11+'2012 AAU'!AM11+'2013 AAU'!AM11+'2014 AAU'!AM11+'2015 AAU'!AM11</f>
        <v>0</v>
      </c>
      <c r="AN11" s="61">
        <f>'2008 AAU'!AN11+'2009 AAU'!AN11+'2010 AAU'!AN11+'2011 AAU'!AN11+'2012 AAU'!AN11+'2013 AAU'!AN11+'2014 AAU'!AN11+'2015 AAU'!AN11</f>
        <v>0</v>
      </c>
    </row>
    <row r="12" spans="1:40" ht="14.25" x14ac:dyDescent="0.15">
      <c r="A12" s="62" t="s">
        <v>8</v>
      </c>
      <c r="B12" s="57">
        <f t="shared" si="1"/>
        <v>44641014</v>
      </c>
      <c r="C12" s="58">
        <f>'2008 AAU'!C12+'2009 AAU'!C12+'2010 AAU'!C12+'2011 AAU'!C12+'2012 AAU'!C12+'2013 AAU'!C12+'2014 AAU'!C12+'2015 AAU'!C12</f>
        <v>8101689</v>
      </c>
      <c r="D12" s="58">
        <f>'2008 AAU'!D12+'2009 AAU'!D12+'2010 AAU'!D12+'2011 AAU'!D12+'2012 AAU'!D12+'2013 AAU'!D12+'2014 AAU'!D12+'2015 AAU'!D12</f>
        <v>0</v>
      </c>
      <c r="E12" s="58">
        <f>'2008 AAU'!E12+'2009 AAU'!E12+'2010 AAU'!E12+'2011 AAU'!E12+'2012 AAU'!E12+'2013 AAU'!E12+'2014 AAU'!E12+'2015 AAU'!E12</f>
        <v>0</v>
      </c>
      <c r="F12" s="58">
        <f>'2008 AAU'!F12+'2009 AAU'!F12+'2010 AAU'!F12+'2011 AAU'!F12+'2012 AAU'!F12+'2013 AAU'!F12+'2014 AAU'!F12+'2015 AAU'!F12</f>
        <v>682000</v>
      </c>
      <c r="G12" s="58">
        <f>'2008 AAU'!G12+'2009 AAU'!G12+'2010 AAU'!G12+'2011 AAU'!G12+'2012 AAU'!G12+'2013 AAU'!G12+'2014 AAU'!G12+'2015 AAU'!G12</f>
        <v>635000</v>
      </c>
      <c r="H12" s="58">
        <f>'2008 AAU'!H12+'2009 AAU'!H12+'2010 AAU'!H12+'2011 AAU'!H12+'2012 AAU'!H12+'2013 AAU'!H12+'2014 AAU'!H12+'2015 AAU'!H12</f>
        <v>3723211</v>
      </c>
      <c r="I12" s="58">
        <f>'2008 AAU'!I12+'2009 AAU'!I12+'2010 AAU'!I12+'2011 AAU'!I12+'2012 AAU'!I12+'2013 AAU'!I12+'2014 AAU'!I12+'2015 AAU'!I12</f>
        <v>2261294</v>
      </c>
      <c r="J12" s="58">
        <f>'2008 AAU'!J12+'2009 AAU'!J12+'2010 AAU'!J12+'2011 AAU'!J12+'2012 AAU'!J12+'2013 AAU'!J12+'2014 AAU'!J12+'2015 AAU'!J12</f>
        <v>0</v>
      </c>
      <c r="K12" s="70"/>
      <c r="L12" s="58">
        <f>'2008 AAU'!L12+'2009 AAU'!L12+'2010 AAU'!L12+'2011 AAU'!L12+'2012 AAU'!L12+'2013 AAU'!L12+'2014 AAU'!L12+'2015 AAU'!L12</f>
        <v>31800</v>
      </c>
      <c r="M12" s="58">
        <f>'2008 AAU'!M12+'2009 AAU'!M12+'2010 AAU'!M12+'2011 AAU'!M12+'2012 AAU'!M12+'2013 AAU'!M12+'2014 AAU'!M12+'2015 AAU'!M12</f>
        <v>0</v>
      </c>
      <c r="N12" s="58">
        <f>'2008 AAU'!N12+'2009 AAU'!N12+'2010 AAU'!N12+'2011 AAU'!N12+'2012 AAU'!N12+'2013 AAU'!N12+'2014 AAU'!N12+'2015 AAU'!N12</f>
        <v>265543</v>
      </c>
      <c r="O12" s="58">
        <f>'2008 AAU'!O12+'2009 AAU'!O12+'2010 AAU'!O12+'2011 AAU'!O12+'2012 AAU'!O12+'2013 AAU'!O12+'2014 AAU'!O12+'2015 AAU'!O12</f>
        <v>25000</v>
      </c>
      <c r="P12" s="58">
        <f>'2008 AAU'!P12+'2009 AAU'!P12+'2010 AAU'!P12+'2011 AAU'!P12+'2012 AAU'!P12+'2013 AAU'!P12+'2014 AAU'!P12+'2015 AAU'!P12</f>
        <v>1292954</v>
      </c>
      <c r="Q12" s="58">
        <f>'2008 AAU'!Q12+'2009 AAU'!Q12+'2010 AAU'!Q12+'2011 AAU'!Q12+'2012 AAU'!Q12+'2013 AAU'!Q12+'2014 AAU'!Q12+'2015 AAU'!Q12</f>
        <v>0</v>
      </c>
      <c r="R12" s="58">
        <f>'2008 AAU'!R12+'2009 AAU'!R12+'2010 AAU'!R12+'2011 AAU'!R12+'2012 AAU'!R12+'2013 AAU'!R12+'2014 AAU'!R12+'2015 AAU'!R12</f>
        <v>27542523</v>
      </c>
      <c r="S12" s="58">
        <f>'2008 AAU'!S12+'2009 AAU'!S12+'2010 AAU'!S12+'2011 AAU'!S12+'2012 AAU'!S12+'2013 AAU'!S12+'2014 AAU'!S12+'2015 AAU'!S12</f>
        <v>0</v>
      </c>
      <c r="T12" s="58">
        <f>'2008 AAU'!T12+'2009 AAU'!T12+'2010 AAU'!T12+'2011 AAU'!T12+'2012 AAU'!T12+'2013 AAU'!T12+'2014 AAU'!T12+'2015 AAU'!T12</f>
        <v>0</v>
      </c>
      <c r="U12" s="58">
        <f>'2008 AAU'!U12+'2009 AAU'!U12+'2010 AAU'!U12+'2011 AAU'!U12+'2012 AAU'!U12+'2013 AAU'!U12+'2014 AAU'!U12+'2015 AAU'!U12</f>
        <v>0</v>
      </c>
      <c r="V12" s="58">
        <f>'2008 AAU'!V12+'2009 AAU'!V12+'2010 AAU'!V12+'2011 AAU'!V12+'2012 AAU'!V12+'2013 AAU'!V12+'2014 AAU'!V12+'2015 AAU'!V12</f>
        <v>0</v>
      </c>
      <c r="W12" s="58">
        <f>'2008 AAU'!W12+'2009 AAU'!W12+'2010 AAU'!W12+'2011 AAU'!W12+'2012 AAU'!W12+'2013 AAU'!W12+'2014 AAU'!W12+'2015 AAU'!W12</f>
        <v>0</v>
      </c>
      <c r="X12" s="58">
        <f>'2008 AAU'!X12+'2009 AAU'!X12+'2010 AAU'!X12+'2011 AAU'!X12+'2012 AAU'!X12+'2013 AAU'!X12+'2014 AAU'!X12+'2015 AAU'!X12</f>
        <v>0</v>
      </c>
      <c r="Y12" s="58">
        <f>'2008 AAU'!Y12+'2009 AAU'!Y12+'2010 AAU'!Y12+'2011 AAU'!Y12+'2012 AAU'!Y12+'2013 AAU'!Y12+'2014 AAU'!Y12+'2015 AAU'!Y12</f>
        <v>80000</v>
      </c>
      <c r="Z12" s="58">
        <f>'2008 AAU'!Z12+'2009 AAU'!Z12+'2010 AAU'!Z12+'2011 AAU'!Z12+'2012 AAU'!Z12+'2013 AAU'!Z12+'2014 AAU'!Z12+'2015 AAU'!Z12</f>
        <v>0</v>
      </c>
      <c r="AA12" s="58">
        <f>'2008 AAU'!AA12+'2009 AAU'!AA12+'2010 AAU'!AA12+'2011 AAU'!AA12+'2012 AAU'!AA12+'2013 AAU'!AA12+'2014 AAU'!AA12+'2015 AAU'!AA12</f>
        <v>0</v>
      </c>
      <c r="AB12" s="58">
        <f>'2008 AAU'!AB12+'2009 AAU'!AB12+'2010 AAU'!AB12+'2011 AAU'!AB12+'2012 AAU'!AB12+'2013 AAU'!AB12+'2014 AAU'!AB12+'2015 AAU'!AB12</f>
        <v>0</v>
      </c>
      <c r="AC12" s="58">
        <f>'2008 AAU'!AC12+'2009 AAU'!AC12+'2010 AAU'!AC12+'2011 AAU'!AC12+'2012 AAU'!AC12+'2013 AAU'!AC12+'2014 AAU'!AC12+'2015 AAU'!AC12</f>
        <v>0</v>
      </c>
      <c r="AD12" s="58">
        <f>'2008 AAU'!AD12+'2009 AAU'!AD12+'2010 AAU'!AD12+'2011 AAU'!AD12+'2012 AAU'!AD12+'2013 AAU'!AD12+'2014 AAU'!AD12+'2015 AAU'!AD12</f>
        <v>0</v>
      </c>
      <c r="AE12" s="58">
        <f>'2008 AAU'!AE12+'2009 AAU'!AE12+'2010 AAU'!AE12+'2011 AAU'!AE12+'2012 AAU'!AE12+'2013 AAU'!AE12+'2014 AAU'!AE12+'2015 AAU'!AE12</f>
        <v>0</v>
      </c>
      <c r="AF12" s="58">
        <f>'2008 AAU'!AF12+'2009 AAU'!AF12+'2010 AAU'!AF12+'2011 AAU'!AF12+'2012 AAU'!AF12+'2013 AAU'!AF12+'2014 AAU'!AF12+'2015 AAU'!AF12</f>
        <v>0</v>
      </c>
      <c r="AG12" s="58">
        <f>'2008 AAU'!AG12+'2009 AAU'!AG12+'2010 AAU'!AG12+'2011 AAU'!AG12+'2012 AAU'!AG12+'2013 AAU'!AG12+'2014 AAU'!AG12+'2015 AAU'!AG12</f>
        <v>0</v>
      </c>
      <c r="AH12" s="58">
        <f>'2008 AAU'!AH12+'2009 AAU'!AH12+'2010 AAU'!AH12+'2011 AAU'!AH12+'2012 AAU'!AH12+'2013 AAU'!AH12+'2014 AAU'!AH12+'2015 AAU'!AH12</f>
        <v>0</v>
      </c>
      <c r="AI12" s="58">
        <f>'2008 AAU'!AI12+'2009 AAU'!AI12+'2010 AAU'!AI12+'2011 AAU'!AI12+'2012 AAU'!AI12+'2013 AAU'!AI12+'2014 AAU'!AI12+'2015 AAU'!AI12</f>
        <v>0</v>
      </c>
      <c r="AJ12" s="58">
        <f>'2008 AAU'!AJ12+'2009 AAU'!AJ12+'2010 AAU'!AJ12+'2011 AAU'!AJ12+'2012 AAU'!AJ12+'2013 AAU'!AJ12+'2014 AAU'!AJ12+'2015 AAU'!AJ12</f>
        <v>0</v>
      </c>
      <c r="AK12" s="58">
        <f>'2008 AAU'!AK12+'2009 AAU'!AK12+'2010 AAU'!AK12+'2011 AAU'!AK12+'2012 AAU'!AK12+'2013 AAU'!AK12+'2014 AAU'!AK12+'2015 AAU'!AK12</f>
        <v>0</v>
      </c>
      <c r="AL12" s="58">
        <f>'2008 AAU'!AL12+'2009 AAU'!AL12+'2010 AAU'!AL12+'2011 AAU'!AL12+'2012 AAU'!AL12+'2013 AAU'!AL12+'2014 AAU'!AL12+'2015 AAU'!AL12</f>
        <v>0</v>
      </c>
      <c r="AM12" s="58">
        <f>'2008 AAU'!AM12+'2009 AAU'!AM12+'2010 AAU'!AM12+'2011 AAU'!AM12+'2012 AAU'!AM12+'2013 AAU'!AM12+'2014 AAU'!AM12+'2015 AAU'!AM12</f>
        <v>0</v>
      </c>
      <c r="AN12" s="61">
        <f>'2008 AAU'!AN12+'2009 AAU'!AN12+'2010 AAU'!AN12+'2011 AAU'!AN12+'2012 AAU'!AN12+'2013 AAU'!AN12+'2014 AAU'!AN12+'2015 AAU'!AN12</f>
        <v>0</v>
      </c>
    </row>
    <row r="13" spans="1:40" ht="14.25" x14ac:dyDescent="0.15">
      <c r="A13" s="62" t="s">
        <v>12</v>
      </c>
      <c r="B13" s="57">
        <f t="shared" si="1"/>
        <v>471576760</v>
      </c>
      <c r="C13" s="58">
        <f>'2008 AAU'!C13+'2009 AAU'!C13+'2010 AAU'!C13+'2011 AAU'!C13+'2012 AAU'!C13+'2013 AAU'!C13+'2014 AAU'!C13+'2015 AAU'!C13</f>
        <v>143411534</v>
      </c>
      <c r="D13" s="58">
        <f>'2008 AAU'!D13+'2009 AAU'!D13+'2010 AAU'!D13+'2011 AAU'!D13+'2012 AAU'!D13+'2013 AAU'!D13+'2014 AAU'!D13+'2015 AAU'!D13</f>
        <v>2502908</v>
      </c>
      <c r="E13" s="58">
        <f>'2008 AAU'!E13+'2009 AAU'!E13+'2010 AAU'!E13+'2011 AAU'!E13+'2012 AAU'!E13+'2013 AAU'!E13+'2014 AAU'!E13+'2015 AAU'!E13</f>
        <v>1628883</v>
      </c>
      <c r="F13" s="58">
        <f>'2008 AAU'!F13+'2009 AAU'!F13+'2010 AAU'!F13+'2011 AAU'!F13+'2012 AAU'!F13+'2013 AAU'!F13+'2014 AAU'!F13+'2015 AAU'!F13</f>
        <v>7962880</v>
      </c>
      <c r="G13" s="58">
        <f>'2008 AAU'!G13+'2009 AAU'!G13+'2010 AAU'!G13+'2011 AAU'!G13+'2012 AAU'!G13+'2013 AAU'!G13+'2014 AAU'!G13+'2015 AAU'!G13</f>
        <v>300672</v>
      </c>
      <c r="H13" s="58">
        <f>'2008 AAU'!H13+'2009 AAU'!H13+'2010 AAU'!H13+'2011 AAU'!H13+'2012 AAU'!H13+'2013 AAU'!H13+'2014 AAU'!H13+'2015 AAU'!H13</f>
        <v>73719944</v>
      </c>
      <c r="I13" s="58">
        <f>'2008 AAU'!I13+'2009 AAU'!I13+'2010 AAU'!I13+'2011 AAU'!I13+'2012 AAU'!I13+'2013 AAU'!I13+'2014 AAU'!I13+'2015 AAU'!I13</f>
        <v>20138791</v>
      </c>
      <c r="J13" s="58">
        <f>'2008 AAU'!J13+'2009 AAU'!J13+'2010 AAU'!J13+'2011 AAU'!J13+'2012 AAU'!J13+'2013 AAU'!J13+'2014 AAU'!J13+'2015 AAU'!J13</f>
        <v>356111</v>
      </c>
      <c r="K13" s="58">
        <f>'2008 AAU'!K13+'2009 AAU'!K13+'2010 AAU'!K13+'2011 AAU'!K13+'2012 AAU'!K13+'2013 AAU'!K13+'2014 AAU'!K13+'2015 AAU'!K13</f>
        <v>19432</v>
      </c>
      <c r="L13" s="70"/>
      <c r="M13" s="58">
        <f>'2008 AAU'!M13+'2009 AAU'!M13+'2010 AAU'!M13+'2011 AAU'!M13+'2012 AAU'!M13+'2013 AAU'!M13+'2014 AAU'!M13+'2015 AAU'!M13</f>
        <v>0</v>
      </c>
      <c r="N13" s="58">
        <f>'2008 AAU'!N13+'2009 AAU'!N13+'2010 AAU'!N13+'2011 AAU'!N13+'2012 AAU'!N13+'2013 AAU'!N13+'2014 AAU'!N13+'2015 AAU'!N13</f>
        <v>45677539</v>
      </c>
      <c r="O13" s="58">
        <f>'2008 AAU'!O13+'2009 AAU'!O13+'2010 AAU'!O13+'2011 AAU'!O13+'2012 AAU'!O13+'2013 AAU'!O13+'2014 AAU'!O13+'2015 AAU'!O13</f>
        <v>145085</v>
      </c>
      <c r="P13" s="58">
        <f>'2008 AAU'!P13+'2009 AAU'!P13+'2010 AAU'!P13+'2011 AAU'!P13+'2012 AAU'!P13+'2013 AAU'!P13+'2014 AAU'!P13+'2015 AAU'!P13</f>
        <v>13376162</v>
      </c>
      <c r="Q13" s="58">
        <f>'2008 AAU'!Q13+'2009 AAU'!Q13+'2010 AAU'!Q13+'2011 AAU'!Q13+'2012 AAU'!Q13+'2013 AAU'!Q13+'2014 AAU'!Q13+'2015 AAU'!Q13</f>
        <v>870434</v>
      </c>
      <c r="R13" s="58">
        <f>'2008 AAU'!R13+'2009 AAU'!R13+'2010 AAU'!R13+'2011 AAU'!R13+'2012 AAU'!R13+'2013 AAU'!R13+'2014 AAU'!R13+'2015 AAU'!R13</f>
        <v>147981656</v>
      </c>
      <c r="S13" s="58">
        <f>'2008 AAU'!S13+'2009 AAU'!S13+'2010 AAU'!S13+'2011 AAU'!S13+'2012 AAU'!S13+'2013 AAU'!S13+'2014 AAU'!S13+'2015 AAU'!S13</f>
        <v>0</v>
      </c>
      <c r="T13" s="58">
        <f>'2008 AAU'!T13+'2009 AAU'!T13+'2010 AAU'!T13+'2011 AAU'!T13+'2012 AAU'!T13+'2013 AAU'!T13+'2014 AAU'!T13+'2015 AAU'!T13</f>
        <v>791453</v>
      </c>
      <c r="U13" s="58">
        <f>'2008 AAU'!U13+'2009 AAU'!U13+'2010 AAU'!U13+'2011 AAU'!U13+'2012 AAU'!U13+'2013 AAU'!U13+'2014 AAU'!U13+'2015 AAU'!U13</f>
        <v>702140</v>
      </c>
      <c r="V13" s="58">
        <f>'2008 AAU'!V13+'2009 AAU'!V13+'2010 AAU'!V13+'2011 AAU'!V13+'2012 AAU'!V13+'2013 AAU'!V13+'2014 AAU'!V13+'2015 AAU'!V13</f>
        <v>341917</v>
      </c>
      <c r="W13" s="58">
        <f>'2008 AAU'!W13+'2009 AAU'!W13+'2010 AAU'!W13+'2011 AAU'!W13+'2012 AAU'!W13+'2013 AAU'!W13+'2014 AAU'!W13+'2015 AAU'!W13</f>
        <v>10000</v>
      </c>
      <c r="X13" s="58">
        <f>'2008 AAU'!X13+'2009 AAU'!X13+'2010 AAU'!X13+'2011 AAU'!X13+'2012 AAU'!X13+'2013 AAU'!X13+'2014 AAU'!X13+'2015 AAU'!X13</f>
        <v>0</v>
      </c>
      <c r="Y13" s="58">
        <f>'2008 AAU'!Y13+'2009 AAU'!Y13+'2010 AAU'!Y13+'2011 AAU'!Y13+'2012 AAU'!Y13+'2013 AAU'!Y13+'2014 AAU'!Y13+'2015 AAU'!Y13</f>
        <v>545197</v>
      </c>
      <c r="Z13" s="58">
        <f>'2008 AAU'!Z13+'2009 AAU'!Z13+'2010 AAU'!Z13+'2011 AAU'!Z13+'2012 AAU'!Z13+'2013 AAU'!Z13+'2014 AAU'!Z13+'2015 AAU'!Z13</f>
        <v>1099004</v>
      </c>
      <c r="AA13" s="58">
        <f>'2008 AAU'!AA13+'2009 AAU'!AA13+'2010 AAU'!AA13+'2011 AAU'!AA13+'2012 AAU'!AA13+'2013 AAU'!AA13+'2014 AAU'!AA13+'2015 AAU'!AA13</f>
        <v>2661283</v>
      </c>
      <c r="AB13" s="58">
        <f>'2008 AAU'!AB13+'2009 AAU'!AB13+'2010 AAU'!AB13+'2011 AAU'!AB13+'2012 AAU'!AB13+'2013 AAU'!AB13+'2014 AAU'!AB13+'2015 AAU'!AB13</f>
        <v>26558</v>
      </c>
      <c r="AC13" s="58">
        <f>'2008 AAU'!AC13+'2009 AAU'!AC13+'2010 AAU'!AC13+'2011 AAU'!AC13+'2012 AAU'!AC13+'2013 AAU'!AC13+'2014 AAU'!AC13+'2015 AAU'!AC13</f>
        <v>0</v>
      </c>
      <c r="AD13" s="58">
        <f>'2008 AAU'!AD13+'2009 AAU'!AD13+'2010 AAU'!AD13+'2011 AAU'!AD13+'2012 AAU'!AD13+'2013 AAU'!AD13+'2014 AAU'!AD13+'2015 AAU'!AD13</f>
        <v>0</v>
      </c>
      <c r="AE13" s="58">
        <f>'2008 AAU'!AE13+'2009 AAU'!AE13+'2010 AAU'!AE13+'2011 AAU'!AE13+'2012 AAU'!AE13+'2013 AAU'!AE13+'2014 AAU'!AE13+'2015 AAU'!AE13</f>
        <v>0</v>
      </c>
      <c r="AF13" s="58">
        <f>'2008 AAU'!AF13+'2009 AAU'!AF13+'2010 AAU'!AF13+'2011 AAU'!AF13+'2012 AAU'!AF13+'2013 AAU'!AF13+'2014 AAU'!AF13+'2015 AAU'!AF13</f>
        <v>0</v>
      </c>
      <c r="AG13" s="58">
        <f>'2008 AAU'!AG13+'2009 AAU'!AG13+'2010 AAU'!AG13+'2011 AAU'!AG13+'2012 AAU'!AG13+'2013 AAU'!AG13+'2014 AAU'!AG13+'2015 AAU'!AG13</f>
        <v>0</v>
      </c>
      <c r="AH13" s="58">
        <f>'2008 AAU'!AH13+'2009 AAU'!AH13+'2010 AAU'!AH13+'2011 AAU'!AH13+'2012 AAU'!AH13+'2013 AAU'!AH13+'2014 AAU'!AH13+'2015 AAU'!AH13</f>
        <v>0</v>
      </c>
      <c r="AI13" s="58">
        <f>'2008 AAU'!AI13+'2009 AAU'!AI13+'2010 AAU'!AI13+'2011 AAU'!AI13+'2012 AAU'!AI13+'2013 AAU'!AI13+'2014 AAU'!AI13+'2015 AAU'!AI13</f>
        <v>0</v>
      </c>
      <c r="AJ13" s="58">
        <f>'2008 AAU'!AJ13+'2009 AAU'!AJ13+'2010 AAU'!AJ13+'2011 AAU'!AJ13+'2012 AAU'!AJ13+'2013 AAU'!AJ13+'2014 AAU'!AJ13+'2015 AAU'!AJ13</f>
        <v>7211461</v>
      </c>
      <c r="AK13" s="58">
        <f>'2008 AAU'!AK13+'2009 AAU'!AK13+'2010 AAU'!AK13+'2011 AAU'!AK13+'2012 AAU'!AK13+'2013 AAU'!AK13+'2014 AAU'!AK13+'2015 AAU'!AK13</f>
        <v>0</v>
      </c>
      <c r="AL13" s="58">
        <f>'2008 AAU'!AL13+'2009 AAU'!AL13+'2010 AAU'!AL13+'2011 AAU'!AL13+'2012 AAU'!AL13+'2013 AAU'!AL13+'2014 AAU'!AL13+'2015 AAU'!AL13</f>
        <v>0</v>
      </c>
      <c r="AM13" s="58">
        <f>'2008 AAU'!AM13+'2009 AAU'!AM13+'2010 AAU'!AM13+'2011 AAU'!AM13+'2012 AAU'!AM13+'2013 AAU'!AM13+'2014 AAU'!AM13+'2015 AAU'!AM13</f>
        <v>95716</v>
      </c>
      <c r="AN13" s="61">
        <f>'2008 AAU'!AN13+'2009 AAU'!AN13+'2010 AAU'!AN13+'2011 AAU'!AN13+'2012 AAU'!AN13+'2013 AAU'!AN13+'2014 AAU'!AN13+'2015 AAU'!AN13</f>
        <v>0</v>
      </c>
    </row>
    <row r="14" spans="1:40" ht="14.25" x14ac:dyDescent="0.15">
      <c r="A14" s="62" t="s">
        <v>18</v>
      </c>
      <c r="B14" s="57">
        <f t="shared" si="1"/>
        <v>5313214</v>
      </c>
      <c r="C14" s="58">
        <f>'2008 AAU'!C14+'2009 AAU'!C14+'2010 AAU'!C14+'2011 AAU'!C14+'2012 AAU'!C14+'2013 AAU'!C14+'2014 AAU'!C14+'2015 AAU'!C14</f>
        <v>1582655</v>
      </c>
      <c r="D14" s="58">
        <f>'2008 AAU'!D14+'2009 AAU'!D14+'2010 AAU'!D14+'2011 AAU'!D14+'2012 AAU'!D14+'2013 AAU'!D14+'2014 AAU'!D14+'2015 AAU'!D14</f>
        <v>0</v>
      </c>
      <c r="E14" s="58">
        <f>'2008 AAU'!E14+'2009 AAU'!E14+'2010 AAU'!E14+'2011 AAU'!E14+'2012 AAU'!E14+'2013 AAU'!E14+'2014 AAU'!E14+'2015 AAU'!E14</f>
        <v>246995</v>
      </c>
      <c r="F14" s="58">
        <f>'2008 AAU'!F14+'2009 AAU'!F14+'2010 AAU'!F14+'2011 AAU'!F14+'2012 AAU'!F14+'2013 AAU'!F14+'2014 AAU'!F14+'2015 AAU'!F14</f>
        <v>951000</v>
      </c>
      <c r="G14" s="58">
        <f>'2008 AAU'!G14+'2009 AAU'!G14+'2010 AAU'!G14+'2011 AAU'!G14+'2012 AAU'!G14+'2013 AAU'!G14+'2014 AAU'!G14+'2015 AAU'!G14</f>
        <v>0</v>
      </c>
      <c r="H14" s="58">
        <f>'2008 AAU'!H14+'2009 AAU'!H14+'2010 AAU'!H14+'2011 AAU'!H14+'2012 AAU'!H14+'2013 AAU'!H14+'2014 AAU'!H14+'2015 AAU'!H14</f>
        <v>816632</v>
      </c>
      <c r="I14" s="58">
        <f>'2008 AAU'!I14+'2009 AAU'!I14+'2010 AAU'!I14+'2011 AAU'!I14+'2012 AAU'!I14+'2013 AAU'!I14+'2014 AAU'!I14+'2015 AAU'!I14</f>
        <v>772050</v>
      </c>
      <c r="J14" s="58">
        <f>'2008 AAU'!J14+'2009 AAU'!J14+'2010 AAU'!J14+'2011 AAU'!J14+'2012 AAU'!J14+'2013 AAU'!J14+'2014 AAU'!J14+'2015 AAU'!J14</f>
        <v>0</v>
      </c>
      <c r="K14" s="58">
        <f>'2008 AAU'!K14+'2009 AAU'!K14+'2010 AAU'!K14+'2011 AAU'!K14+'2012 AAU'!K14+'2013 AAU'!K14+'2014 AAU'!K14+'2015 AAU'!K14</f>
        <v>0</v>
      </c>
      <c r="L14" s="58">
        <f>'2008 AAU'!L14+'2009 AAU'!L14+'2010 AAU'!L14+'2011 AAU'!L14+'2012 AAU'!L14+'2013 AAU'!L14+'2014 AAU'!L14+'2015 AAU'!L14</f>
        <v>0</v>
      </c>
      <c r="M14" s="70"/>
      <c r="N14" s="58">
        <f>'2008 AAU'!N14+'2009 AAU'!N14+'2010 AAU'!N14+'2011 AAU'!N14+'2012 AAU'!N14+'2013 AAU'!N14+'2014 AAU'!N14+'2015 AAU'!N14</f>
        <v>55395</v>
      </c>
      <c r="O14" s="58">
        <f>'2008 AAU'!O14+'2009 AAU'!O14+'2010 AAU'!O14+'2011 AAU'!O14+'2012 AAU'!O14+'2013 AAU'!O14+'2014 AAU'!O14+'2015 AAU'!O14</f>
        <v>0</v>
      </c>
      <c r="P14" s="58">
        <f>'2008 AAU'!P14+'2009 AAU'!P14+'2010 AAU'!P14+'2011 AAU'!P14+'2012 AAU'!P14+'2013 AAU'!P14+'2014 AAU'!P14+'2015 AAU'!P14</f>
        <v>0</v>
      </c>
      <c r="Q14" s="58">
        <f>'2008 AAU'!Q14+'2009 AAU'!Q14+'2010 AAU'!Q14+'2011 AAU'!Q14+'2012 AAU'!Q14+'2013 AAU'!Q14+'2014 AAU'!Q14+'2015 AAU'!Q14</f>
        <v>432500</v>
      </c>
      <c r="R14" s="58">
        <f>'2008 AAU'!R14+'2009 AAU'!R14+'2010 AAU'!R14+'2011 AAU'!R14+'2012 AAU'!R14+'2013 AAU'!R14+'2014 AAU'!R14+'2015 AAU'!R14</f>
        <v>335987</v>
      </c>
      <c r="S14" s="58">
        <f>'2008 AAU'!S14+'2009 AAU'!S14+'2010 AAU'!S14+'2011 AAU'!S14+'2012 AAU'!S14+'2013 AAU'!S14+'2014 AAU'!S14+'2015 AAU'!S14</f>
        <v>0</v>
      </c>
      <c r="T14" s="58">
        <f>'2008 AAU'!T14+'2009 AAU'!T14+'2010 AAU'!T14+'2011 AAU'!T14+'2012 AAU'!T14+'2013 AAU'!T14+'2014 AAU'!T14+'2015 AAU'!T14</f>
        <v>0</v>
      </c>
      <c r="U14" s="58">
        <f>'2008 AAU'!U14+'2009 AAU'!U14+'2010 AAU'!U14+'2011 AAU'!U14+'2012 AAU'!U14+'2013 AAU'!U14+'2014 AAU'!U14+'2015 AAU'!U14</f>
        <v>0</v>
      </c>
      <c r="V14" s="58">
        <f>'2008 AAU'!V14+'2009 AAU'!V14+'2010 AAU'!V14+'2011 AAU'!V14+'2012 AAU'!V14+'2013 AAU'!V14+'2014 AAU'!V14+'2015 AAU'!V14</f>
        <v>0</v>
      </c>
      <c r="W14" s="58">
        <f>'2008 AAU'!W14+'2009 AAU'!W14+'2010 AAU'!W14+'2011 AAU'!W14+'2012 AAU'!W14+'2013 AAU'!W14+'2014 AAU'!W14+'2015 AAU'!W14</f>
        <v>0</v>
      </c>
      <c r="X14" s="58">
        <f>'2008 AAU'!X14+'2009 AAU'!X14+'2010 AAU'!X14+'2011 AAU'!X14+'2012 AAU'!X14+'2013 AAU'!X14+'2014 AAU'!X14+'2015 AAU'!X14</f>
        <v>0</v>
      </c>
      <c r="Y14" s="58">
        <f>'2008 AAU'!Y14+'2009 AAU'!Y14+'2010 AAU'!Y14+'2011 AAU'!Y14+'2012 AAU'!Y14+'2013 AAU'!Y14+'2014 AAU'!Y14+'2015 AAU'!Y14</f>
        <v>0</v>
      </c>
      <c r="Z14" s="58">
        <f>'2008 AAU'!Z14+'2009 AAU'!Z14+'2010 AAU'!Z14+'2011 AAU'!Z14+'2012 AAU'!Z14+'2013 AAU'!Z14+'2014 AAU'!Z14+'2015 AAU'!Z14</f>
        <v>0</v>
      </c>
      <c r="AA14" s="58">
        <f>'2008 AAU'!AA14+'2009 AAU'!AA14+'2010 AAU'!AA14+'2011 AAU'!AA14+'2012 AAU'!AA14+'2013 AAU'!AA14+'2014 AAU'!AA14+'2015 AAU'!AA14</f>
        <v>0</v>
      </c>
      <c r="AB14" s="58">
        <f>'2008 AAU'!AB14+'2009 AAU'!AB14+'2010 AAU'!AB14+'2011 AAU'!AB14+'2012 AAU'!AB14+'2013 AAU'!AB14+'2014 AAU'!AB14+'2015 AAU'!AB14</f>
        <v>0</v>
      </c>
      <c r="AC14" s="58">
        <f>'2008 AAU'!AC14+'2009 AAU'!AC14+'2010 AAU'!AC14+'2011 AAU'!AC14+'2012 AAU'!AC14+'2013 AAU'!AC14+'2014 AAU'!AC14+'2015 AAU'!AC14</f>
        <v>0</v>
      </c>
      <c r="AD14" s="58">
        <f>'2008 AAU'!AD14+'2009 AAU'!AD14+'2010 AAU'!AD14+'2011 AAU'!AD14+'2012 AAU'!AD14+'2013 AAU'!AD14+'2014 AAU'!AD14+'2015 AAU'!AD14</f>
        <v>0</v>
      </c>
      <c r="AE14" s="58">
        <f>'2008 AAU'!AE14+'2009 AAU'!AE14+'2010 AAU'!AE14+'2011 AAU'!AE14+'2012 AAU'!AE14+'2013 AAU'!AE14+'2014 AAU'!AE14+'2015 AAU'!AE14</f>
        <v>0</v>
      </c>
      <c r="AF14" s="58">
        <f>'2008 AAU'!AF14+'2009 AAU'!AF14+'2010 AAU'!AF14+'2011 AAU'!AF14+'2012 AAU'!AF14+'2013 AAU'!AF14+'2014 AAU'!AF14+'2015 AAU'!AF14</f>
        <v>0</v>
      </c>
      <c r="AG14" s="58">
        <f>'2008 AAU'!AG14+'2009 AAU'!AG14+'2010 AAU'!AG14+'2011 AAU'!AG14+'2012 AAU'!AG14+'2013 AAU'!AG14+'2014 AAU'!AG14+'2015 AAU'!AG14</f>
        <v>0</v>
      </c>
      <c r="AH14" s="58">
        <f>'2008 AAU'!AH14+'2009 AAU'!AH14+'2010 AAU'!AH14+'2011 AAU'!AH14+'2012 AAU'!AH14+'2013 AAU'!AH14+'2014 AAU'!AH14+'2015 AAU'!AH14</f>
        <v>0</v>
      </c>
      <c r="AI14" s="58">
        <f>'2008 AAU'!AI14+'2009 AAU'!AI14+'2010 AAU'!AI14+'2011 AAU'!AI14+'2012 AAU'!AI14+'2013 AAU'!AI14+'2014 AAU'!AI14+'2015 AAU'!AI14</f>
        <v>0</v>
      </c>
      <c r="AJ14" s="58">
        <f>'2008 AAU'!AJ14+'2009 AAU'!AJ14+'2010 AAU'!AJ14+'2011 AAU'!AJ14+'2012 AAU'!AJ14+'2013 AAU'!AJ14+'2014 AAU'!AJ14+'2015 AAU'!AJ14</f>
        <v>32000</v>
      </c>
      <c r="AK14" s="58">
        <f>'2008 AAU'!AK14+'2009 AAU'!AK14+'2010 AAU'!AK14+'2011 AAU'!AK14+'2012 AAU'!AK14+'2013 AAU'!AK14+'2014 AAU'!AK14+'2015 AAU'!AK14</f>
        <v>0</v>
      </c>
      <c r="AL14" s="58">
        <f>'2008 AAU'!AL14+'2009 AAU'!AL14+'2010 AAU'!AL14+'2011 AAU'!AL14+'2012 AAU'!AL14+'2013 AAU'!AL14+'2014 AAU'!AL14+'2015 AAU'!AL14</f>
        <v>0</v>
      </c>
      <c r="AM14" s="58">
        <f>'2008 AAU'!AM14+'2009 AAU'!AM14+'2010 AAU'!AM14+'2011 AAU'!AM14+'2012 AAU'!AM14+'2013 AAU'!AM14+'2014 AAU'!AM14+'2015 AAU'!AM14</f>
        <v>88000</v>
      </c>
      <c r="AN14" s="61">
        <f>'2008 AAU'!AN14+'2009 AAU'!AN14+'2010 AAU'!AN14+'2011 AAU'!AN14+'2012 AAU'!AN14+'2013 AAU'!AN14+'2014 AAU'!AN14+'2015 AAU'!AN14</f>
        <v>0</v>
      </c>
    </row>
    <row r="15" spans="1:40" ht="14.25" x14ac:dyDescent="0.15">
      <c r="A15" s="62" t="s">
        <v>265</v>
      </c>
      <c r="B15" s="57">
        <f t="shared" si="1"/>
        <v>791908986</v>
      </c>
      <c r="C15" s="58">
        <f>'2008 AAU'!C15+'2009 AAU'!C15+'2010 AAU'!C15+'2011 AAU'!C15+'2012 AAU'!C15+'2013 AAU'!C15+'2014 AAU'!C15+'2015 AAU'!C15</f>
        <v>171867034</v>
      </c>
      <c r="D15" s="58">
        <f>'2008 AAU'!D15+'2009 AAU'!D15+'2010 AAU'!D15+'2011 AAU'!D15+'2012 AAU'!D15+'2013 AAU'!D15+'2014 AAU'!D15+'2015 AAU'!D15</f>
        <v>2629347</v>
      </c>
      <c r="E15" s="58">
        <f>'2008 AAU'!E15+'2009 AAU'!E15+'2010 AAU'!E15+'2011 AAU'!E15+'2012 AAU'!E15+'2013 AAU'!E15+'2014 AAU'!E15+'2015 AAU'!E15</f>
        <v>60268067</v>
      </c>
      <c r="F15" s="58">
        <f>'2008 AAU'!F15+'2009 AAU'!F15+'2010 AAU'!F15+'2011 AAU'!F15+'2012 AAU'!F15+'2013 AAU'!F15+'2014 AAU'!F15+'2015 AAU'!F15</f>
        <v>64332910</v>
      </c>
      <c r="G15" s="58">
        <f>'2008 AAU'!G15+'2009 AAU'!G15+'2010 AAU'!G15+'2011 AAU'!G15+'2012 AAU'!G15+'2013 AAU'!G15+'2014 AAU'!G15+'2015 AAU'!G15</f>
        <v>1407830</v>
      </c>
      <c r="H15" s="58">
        <f>'2008 AAU'!H15+'2009 AAU'!H15+'2010 AAU'!H15+'2011 AAU'!H15+'2012 AAU'!H15+'2013 AAU'!H15+'2014 AAU'!H15+'2015 AAU'!H15</f>
        <v>114481695</v>
      </c>
      <c r="I15" s="58">
        <f>'2008 AAU'!I15+'2009 AAU'!I15+'2010 AAU'!I15+'2011 AAU'!I15+'2012 AAU'!I15+'2013 AAU'!I15+'2014 AAU'!I15+'2015 AAU'!I15</f>
        <v>110833985</v>
      </c>
      <c r="J15" s="58">
        <f>'2008 AAU'!J15+'2009 AAU'!J15+'2010 AAU'!J15+'2011 AAU'!J15+'2012 AAU'!J15+'2013 AAU'!J15+'2014 AAU'!J15+'2015 AAU'!J15</f>
        <v>370305</v>
      </c>
      <c r="K15" s="58">
        <f>'2008 AAU'!K15+'2009 AAU'!K15+'2010 AAU'!K15+'2011 AAU'!K15+'2012 AAU'!K15+'2013 AAU'!K15+'2014 AAU'!K15+'2015 AAU'!K15</f>
        <v>594600</v>
      </c>
      <c r="L15" s="58">
        <f>'2008 AAU'!L15+'2009 AAU'!L15+'2010 AAU'!L15+'2011 AAU'!L15+'2012 AAU'!L15+'2013 AAU'!L15+'2014 AAU'!L15+'2015 AAU'!L15</f>
        <v>45365370</v>
      </c>
      <c r="M15" s="58">
        <f>'2008 AAU'!M15+'2009 AAU'!M15+'2010 AAU'!M15+'2011 AAU'!M15+'2012 AAU'!M15+'2013 AAU'!M15+'2014 AAU'!M15+'2015 AAU'!M15</f>
        <v>470000</v>
      </c>
      <c r="N15" s="70"/>
      <c r="O15" s="58">
        <f>'2008 AAU'!O15+'2009 AAU'!O15+'2010 AAU'!O15+'2011 AAU'!O15+'2012 AAU'!O15+'2013 AAU'!O15+'2014 AAU'!O15+'2015 AAU'!O15</f>
        <v>1572044</v>
      </c>
      <c r="P15" s="58">
        <f>'2008 AAU'!P15+'2009 AAU'!P15+'2010 AAU'!P15+'2011 AAU'!P15+'2012 AAU'!P15+'2013 AAU'!P15+'2014 AAU'!P15+'2015 AAU'!P15</f>
        <v>8269168</v>
      </c>
      <c r="Q15" s="58">
        <f>'2008 AAU'!Q15+'2009 AAU'!Q15+'2010 AAU'!Q15+'2011 AAU'!Q15+'2012 AAU'!Q15+'2013 AAU'!Q15+'2014 AAU'!Q15+'2015 AAU'!Q15</f>
        <v>5480938</v>
      </c>
      <c r="R15" s="58">
        <f>'2008 AAU'!R15+'2009 AAU'!R15+'2010 AAU'!R15+'2011 AAU'!R15+'2012 AAU'!R15+'2013 AAU'!R15+'2014 AAU'!R15+'2015 AAU'!R15</f>
        <v>156302891</v>
      </c>
      <c r="S15" s="58">
        <f>'2008 AAU'!S15+'2009 AAU'!S15+'2010 AAU'!S15+'2011 AAU'!S15+'2012 AAU'!S15+'2013 AAU'!S15+'2014 AAU'!S15+'2015 AAU'!S15</f>
        <v>618059</v>
      </c>
      <c r="T15" s="58">
        <f>'2008 AAU'!T15+'2009 AAU'!T15+'2010 AAU'!T15+'2011 AAU'!T15+'2012 AAU'!T15+'2013 AAU'!T15+'2014 AAU'!T15+'2015 AAU'!T15</f>
        <v>11112653</v>
      </c>
      <c r="U15" s="58">
        <f>'2008 AAU'!U15+'2009 AAU'!U15+'2010 AAU'!U15+'2011 AAU'!U15+'2012 AAU'!U15+'2013 AAU'!U15+'2014 AAU'!U15+'2015 AAU'!U15</f>
        <v>84645</v>
      </c>
      <c r="V15" s="58">
        <f>'2008 AAU'!V15+'2009 AAU'!V15+'2010 AAU'!V15+'2011 AAU'!V15+'2012 AAU'!V15+'2013 AAU'!V15+'2014 AAU'!V15+'2015 AAU'!V15</f>
        <v>1135672</v>
      </c>
      <c r="W15" s="58">
        <f>'2008 AAU'!W15+'2009 AAU'!W15+'2010 AAU'!W15+'2011 AAU'!W15+'2012 AAU'!W15+'2013 AAU'!W15+'2014 AAU'!W15+'2015 AAU'!W15</f>
        <v>302882</v>
      </c>
      <c r="X15" s="58">
        <f>'2008 AAU'!X15+'2009 AAU'!X15+'2010 AAU'!X15+'2011 AAU'!X15+'2012 AAU'!X15+'2013 AAU'!X15+'2014 AAU'!X15+'2015 AAU'!X15</f>
        <v>2123212</v>
      </c>
      <c r="Y15" s="58">
        <f>'2008 AAU'!Y15+'2009 AAU'!Y15+'2010 AAU'!Y15+'2011 AAU'!Y15+'2012 AAU'!Y15+'2013 AAU'!Y15+'2014 AAU'!Y15+'2015 AAU'!Y15</f>
        <v>18392369</v>
      </c>
      <c r="Z15" s="58">
        <f>'2008 AAU'!Z15+'2009 AAU'!Z15+'2010 AAU'!Z15+'2011 AAU'!Z15+'2012 AAU'!Z15+'2013 AAU'!Z15+'2014 AAU'!Z15+'2015 AAU'!Z15</f>
        <v>817996</v>
      </c>
      <c r="AA15" s="58">
        <f>'2008 AAU'!AA15+'2009 AAU'!AA15+'2010 AAU'!AA15+'2011 AAU'!AA15+'2012 AAU'!AA15+'2013 AAU'!AA15+'2014 AAU'!AA15+'2015 AAU'!AA15</f>
        <v>2417350</v>
      </c>
      <c r="AB15" s="58">
        <f>'2008 AAU'!AB15+'2009 AAU'!AB15+'2010 AAU'!AB15+'2011 AAU'!AB15+'2012 AAU'!AB15+'2013 AAU'!AB15+'2014 AAU'!AB15+'2015 AAU'!AB15</f>
        <v>299681</v>
      </c>
      <c r="AC15" s="58">
        <f>'2008 AAU'!AC15+'2009 AAU'!AC15+'2010 AAU'!AC15+'2011 AAU'!AC15+'2012 AAU'!AC15+'2013 AAU'!AC15+'2014 AAU'!AC15+'2015 AAU'!AC15</f>
        <v>0</v>
      </c>
      <c r="AD15" s="58">
        <f>'2008 AAU'!AD15+'2009 AAU'!AD15+'2010 AAU'!AD15+'2011 AAU'!AD15+'2012 AAU'!AD15+'2013 AAU'!AD15+'2014 AAU'!AD15+'2015 AAU'!AD15</f>
        <v>0</v>
      </c>
      <c r="AE15" s="58">
        <f>'2008 AAU'!AE15+'2009 AAU'!AE15+'2010 AAU'!AE15+'2011 AAU'!AE15+'2012 AAU'!AE15+'2013 AAU'!AE15+'2014 AAU'!AE15+'2015 AAU'!AE15</f>
        <v>0</v>
      </c>
      <c r="AF15" s="58">
        <f>'2008 AAU'!AF15+'2009 AAU'!AF15+'2010 AAU'!AF15+'2011 AAU'!AF15+'2012 AAU'!AF15+'2013 AAU'!AF15+'2014 AAU'!AF15+'2015 AAU'!AF15</f>
        <v>0</v>
      </c>
      <c r="AG15" s="58">
        <f>'2008 AAU'!AG15+'2009 AAU'!AG15+'2010 AAU'!AG15+'2011 AAU'!AG15+'2012 AAU'!AG15+'2013 AAU'!AG15+'2014 AAU'!AG15+'2015 AAU'!AG15</f>
        <v>0</v>
      </c>
      <c r="AH15" s="58">
        <f>'2008 AAU'!AH15+'2009 AAU'!AH15+'2010 AAU'!AH15+'2011 AAU'!AH15+'2012 AAU'!AH15+'2013 AAU'!AH15+'2014 AAU'!AH15+'2015 AAU'!AH15</f>
        <v>0</v>
      </c>
      <c r="AI15" s="58">
        <f>'2008 AAU'!AI15+'2009 AAU'!AI15+'2010 AAU'!AI15+'2011 AAU'!AI15+'2012 AAU'!AI15+'2013 AAU'!AI15+'2014 AAU'!AI15+'2015 AAU'!AI15</f>
        <v>0</v>
      </c>
      <c r="AJ15" s="58">
        <f>'2008 AAU'!AJ15+'2009 AAU'!AJ15+'2010 AAU'!AJ15+'2011 AAU'!AJ15+'2012 AAU'!AJ15+'2013 AAU'!AJ15+'2014 AAU'!AJ15+'2015 AAU'!AJ15</f>
        <v>4819054</v>
      </c>
      <c r="AK15" s="58">
        <f>'2008 AAU'!AK15+'2009 AAU'!AK15+'2010 AAU'!AK15+'2011 AAU'!AK15+'2012 AAU'!AK15+'2013 AAU'!AK15+'2014 AAU'!AK15+'2015 AAU'!AK15</f>
        <v>0</v>
      </c>
      <c r="AL15" s="58">
        <f>'2008 AAU'!AL15+'2009 AAU'!AL15+'2010 AAU'!AL15+'2011 AAU'!AL15+'2012 AAU'!AL15+'2013 AAU'!AL15+'2014 AAU'!AL15+'2015 AAU'!AL15</f>
        <v>5066342</v>
      </c>
      <c r="AM15" s="58">
        <f>'2008 AAU'!AM15+'2009 AAU'!AM15+'2010 AAU'!AM15+'2011 AAU'!AM15+'2012 AAU'!AM15+'2013 AAU'!AM15+'2014 AAU'!AM15+'2015 AAU'!AM15</f>
        <v>469901</v>
      </c>
      <c r="AN15" s="61">
        <f>'2008 AAU'!AN15+'2009 AAU'!AN15+'2010 AAU'!AN15+'2011 AAU'!AN15+'2012 AAU'!AN15+'2013 AAU'!AN15+'2014 AAU'!AN15+'2015 AAU'!AN15</f>
        <v>2986</v>
      </c>
    </row>
    <row r="16" spans="1:40" ht="14.25" x14ac:dyDescent="0.15">
      <c r="A16" s="62" t="s">
        <v>5</v>
      </c>
      <c r="B16" s="57">
        <f t="shared" si="1"/>
        <v>84295504</v>
      </c>
      <c r="C16" s="58">
        <f>'2008 AAU'!C16+'2009 AAU'!C16+'2010 AAU'!C16+'2011 AAU'!C16+'2012 AAU'!C16+'2013 AAU'!C16+'2014 AAU'!C16+'2015 AAU'!C16</f>
        <v>24313929</v>
      </c>
      <c r="D16" s="58">
        <f>'2008 AAU'!D16+'2009 AAU'!D16+'2010 AAU'!D16+'2011 AAU'!D16+'2012 AAU'!D16+'2013 AAU'!D16+'2014 AAU'!D16+'2015 AAU'!D16</f>
        <v>0</v>
      </c>
      <c r="E16" s="58">
        <f>'2008 AAU'!E16+'2009 AAU'!E16+'2010 AAU'!E16+'2011 AAU'!E16+'2012 AAU'!E16+'2013 AAU'!E16+'2014 AAU'!E16+'2015 AAU'!E16</f>
        <v>47826</v>
      </c>
      <c r="F16" s="58">
        <f>'2008 AAU'!F16+'2009 AAU'!F16+'2010 AAU'!F16+'2011 AAU'!F16+'2012 AAU'!F16+'2013 AAU'!F16+'2014 AAU'!F16+'2015 AAU'!F16</f>
        <v>13634064</v>
      </c>
      <c r="G16" s="58">
        <f>'2008 AAU'!G16+'2009 AAU'!G16+'2010 AAU'!G16+'2011 AAU'!G16+'2012 AAU'!G16+'2013 AAU'!G16+'2014 AAU'!G16+'2015 AAU'!G16</f>
        <v>0</v>
      </c>
      <c r="H16" s="58">
        <f>'2008 AAU'!H16+'2009 AAU'!H16+'2010 AAU'!H16+'2011 AAU'!H16+'2012 AAU'!H16+'2013 AAU'!H16+'2014 AAU'!H16+'2015 AAU'!H16</f>
        <v>13978977</v>
      </c>
      <c r="I16" s="58">
        <f>'2008 AAU'!I16+'2009 AAU'!I16+'2010 AAU'!I16+'2011 AAU'!I16+'2012 AAU'!I16+'2013 AAU'!I16+'2014 AAU'!I16+'2015 AAU'!I16</f>
        <v>3797537</v>
      </c>
      <c r="J16" s="58">
        <f>'2008 AAU'!J16+'2009 AAU'!J16+'2010 AAU'!J16+'2011 AAU'!J16+'2012 AAU'!J16+'2013 AAU'!J16+'2014 AAU'!J16+'2015 AAU'!J16</f>
        <v>0</v>
      </c>
      <c r="K16" s="58">
        <f>'2008 AAU'!K16+'2009 AAU'!K16+'2010 AAU'!K16+'2011 AAU'!K16+'2012 AAU'!K16+'2013 AAU'!K16+'2014 AAU'!K16+'2015 AAU'!K16</f>
        <v>1660000</v>
      </c>
      <c r="L16" s="58">
        <f>'2008 AAU'!L16+'2009 AAU'!L16+'2010 AAU'!L16+'2011 AAU'!L16+'2012 AAU'!L16+'2013 AAU'!L16+'2014 AAU'!L16+'2015 AAU'!L16</f>
        <v>474958</v>
      </c>
      <c r="M16" s="58">
        <f>'2008 AAU'!M16+'2009 AAU'!M16+'2010 AAU'!M16+'2011 AAU'!M16+'2012 AAU'!M16+'2013 AAU'!M16+'2014 AAU'!M16+'2015 AAU'!M16</f>
        <v>0</v>
      </c>
      <c r="N16" s="58">
        <f>'2008 AAU'!N16+'2009 AAU'!N16+'2010 AAU'!N16+'2011 AAU'!N16+'2012 AAU'!N16+'2013 AAU'!N16+'2014 AAU'!N16+'2015 AAU'!N16</f>
        <v>1110570</v>
      </c>
      <c r="O16" s="70"/>
      <c r="P16" s="58">
        <f>'2008 AAU'!P16+'2009 AAU'!P16+'2010 AAU'!P16+'2011 AAU'!P16+'2012 AAU'!P16+'2013 AAU'!P16+'2014 AAU'!P16+'2015 AAU'!P16</f>
        <v>13694925</v>
      </c>
      <c r="Q16" s="58">
        <f>'2008 AAU'!Q16+'2009 AAU'!Q16+'2010 AAU'!Q16+'2011 AAU'!Q16+'2012 AAU'!Q16+'2013 AAU'!Q16+'2014 AAU'!Q16+'2015 AAU'!Q16</f>
        <v>0</v>
      </c>
      <c r="R16" s="58">
        <f>'2008 AAU'!R16+'2009 AAU'!R16+'2010 AAU'!R16+'2011 AAU'!R16+'2012 AAU'!R16+'2013 AAU'!R16+'2014 AAU'!R16+'2015 AAU'!R16</f>
        <v>11488718</v>
      </c>
      <c r="S16" s="58">
        <f>'2008 AAU'!S16+'2009 AAU'!S16+'2010 AAU'!S16+'2011 AAU'!S16+'2012 AAU'!S16+'2013 AAU'!S16+'2014 AAU'!S16+'2015 AAU'!S16</f>
        <v>0</v>
      </c>
      <c r="T16" s="58">
        <f>'2008 AAU'!T16+'2009 AAU'!T16+'2010 AAU'!T16+'2011 AAU'!T16+'2012 AAU'!T16+'2013 AAU'!T16+'2014 AAU'!T16+'2015 AAU'!T16</f>
        <v>0</v>
      </c>
      <c r="U16" s="58">
        <f>'2008 AAU'!U16+'2009 AAU'!U16+'2010 AAU'!U16+'2011 AAU'!U16+'2012 AAU'!U16+'2013 AAU'!U16+'2014 AAU'!U16+'2015 AAU'!U16</f>
        <v>0</v>
      </c>
      <c r="V16" s="58">
        <f>'2008 AAU'!V16+'2009 AAU'!V16+'2010 AAU'!V16+'2011 AAU'!V16+'2012 AAU'!V16+'2013 AAU'!V16+'2014 AAU'!V16+'2015 AAU'!V16</f>
        <v>0</v>
      </c>
      <c r="W16" s="58">
        <f>'2008 AAU'!W16+'2009 AAU'!W16+'2010 AAU'!W16+'2011 AAU'!W16+'2012 AAU'!W16+'2013 AAU'!W16+'2014 AAU'!W16+'2015 AAU'!W16</f>
        <v>0</v>
      </c>
      <c r="X16" s="58">
        <f>'2008 AAU'!X16+'2009 AAU'!X16+'2010 AAU'!X16+'2011 AAU'!X16+'2012 AAU'!X16+'2013 AAU'!X16+'2014 AAU'!X16+'2015 AAU'!X16</f>
        <v>0</v>
      </c>
      <c r="Y16" s="58">
        <f>'2008 AAU'!Y16+'2009 AAU'!Y16+'2010 AAU'!Y16+'2011 AAU'!Y16+'2012 AAU'!Y16+'2013 AAU'!Y16+'2014 AAU'!Y16+'2015 AAU'!Y16</f>
        <v>0</v>
      </c>
      <c r="Z16" s="58">
        <f>'2008 AAU'!Z16+'2009 AAU'!Z16+'2010 AAU'!Z16+'2011 AAU'!Z16+'2012 AAU'!Z16+'2013 AAU'!Z16+'2014 AAU'!Z16+'2015 AAU'!Z16</f>
        <v>85000</v>
      </c>
      <c r="AA16" s="58">
        <f>'2008 AAU'!AA16+'2009 AAU'!AA16+'2010 AAU'!AA16+'2011 AAU'!AA16+'2012 AAU'!AA16+'2013 AAU'!AA16+'2014 AAU'!AA16+'2015 AAU'!AA16</f>
        <v>9000</v>
      </c>
      <c r="AB16" s="58">
        <f>'2008 AAU'!AB16+'2009 AAU'!AB16+'2010 AAU'!AB16+'2011 AAU'!AB16+'2012 AAU'!AB16+'2013 AAU'!AB16+'2014 AAU'!AB16+'2015 AAU'!AB16</f>
        <v>0</v>
      </c>
      <c r="AC16" s="58">
        <f>'2008 AAU'!AC16+'2009 AAU'!AC16+'2010 AAU'!AC16+'2011 AAU'!AC16+'2012 AAU'!AC16+'2013 AAU'!AC16+'2014 AAU'!AC16+'2015 AAU'!AC16</f>
        <v>0</v>
      </c>
      <c r="AD16" s="58">
        <f>'2008 AAU'!AD16+'2009 AAU'!AD16+'2010 AAU'!AD16+'2011 AAU'!AD16+'2012 AAU'!AD16+'2013 AAU'!AD16+'2014 AAU'!AD16+'2015 AAU'!AD16</f>
        <v>0</v>
      </c>
      <c r="AE16" s="58">
        <f>'2008 AAU'!AE16+'2009 AAU'!AE16+'2010 AAU'!AE16+'2011 AAU'!AE16+'2012 AAU'!AE16+'2013 AAU'!AE16+'2014 AAU'!AE16+'2015 AAU'!AE16</f>
        <v>0</v>
      </c>
      <c r="AF16" s="58">
        <f>'2008 AAU'!AF16+'2009 AAU'!AF16+'2010 AAU'!AF16+'2011 AAU'!AF16+'2012 AAU'!AF16+'2013 AAU'!AF16+'2014 AAU'!AF16+'2015 AAU'!AF16</f>
        <v>0</v>
      </c>
      <c r="AG16" s="58">
        <f>'2008 AAU'!AG16+'2009 AAU'!AG16+'2010 AAU'!AG16+'2011 AAU'!AG16+'2012 AAU'!AG16+'2013 AAU'!AG16+'2014 AAU'!AG16+'2015 AAU'!AG16</f>
        <v>0</v>
      </c>
      <c r="AH16" s="58">
        <f>'2008 AAU'!AH16+'2009 AAU'!AH16+'2010 AAU'!AH16+'2011 AAU'!AH16+'2012 AAU'!AH16+'2013 AAU'!AH16+'2014 AAU'!AH16+'2015 AAU'!AH16</f>
        <v>0</v>
      </c>
      <c r="AI16" s="58">
        <f>'2008 AAU'!AI16+'2009 AAU'!AI16+'2010 AAU'!AI16+'2011 AAU'!AI16+'2012 AAU'!AI16+'2013 AAU'!AI16+'2014 AAU'!AI16+'2015 AAU'!AI16</f>
        <v>0</v>
      </c>
      <c r="AJ16" s="58">
        <f>'2008 AAU'!AJ16+'2009 AAU'!AJ16+'2010 AAU'!AJ16+'2011 AAU'!AJ16+'2012 AAU'!AJ16+'2013 AAU'!AJ16+'2014 AAU'!AJ16+'2015 AAU'!AJ16</f>
        <v>0</v>
      </c>
      <c r="AK16" s="58">
        <f>'2008 AAU'!AK16+'2009 AAU'!AK16+'2010 AAU'!AK16+'2011 AAU'!AK16+'2012 AAU'!AK16+'2013 AAU'!AK16+'2014 AAU'!AK16+'2015 AAU'!AK16</f>
        <v>0</v>
      </c>
      <c r="AL16" s="58">
        <f>'2008 AAU'!AL16+'2009 AAU'!AL16+'2010 AAU'!AL16+'2011 AAU'!AL16+'2012 AAU'!AL16+'2013 AAU'!AL16+'2014 AAU'!AL16+'2015 AAU'!AL16</f>
        <v>0</v>
      </c>
      <c r="AM16" s="58">
        <f>'2008 AAU'!AM16+'2009 AAU'!AM16+'2010 AAU'!AM16+'2011 AAU'!AM16+'2012 AAU'!AM16+'2013 AAU'!AM16+'2014 AAU'!AM16+'2015 AAU'!AM16</f>
        <v>0</v>
      </c>
      <c r="AN16" s="61">
        <f>'2008 AAU'!AN16+'2009 AAU'!AN16+'2010 AAU'!AN16+'2011 AAU'!AN16+'2012 AAU'!AN16+'2013 AAU'!AN16+'2014 AAU'!AN16+'2015 AAU'!AN16</f>
        <v>0</v>
      </c>
    </row>
    <row r="17" spans="1:40" ht="14.25" x14ac:dyDescent="0.15">
      <c r="A17" s="62" t="s">
        <v>7</v>
      </c>
      <c r="B17" s="57">
        <f t="shared" si="1"/>
        <v>389882284</v>
      </c>
      <c r="C17" s="58">
        <f>'2008 AAU'!C17+'2009 AAU'!C17+'2010 AAU'!C17+'2011 AAU'!C17+'2012 AAU'!C17+'2013 AAU'!C17+'2014 AAU'!C17+'2015 AAU'!C17</f>
        <v>157198333</v>
      </c>
      <c r="D17" s="58">
        <f>'2008 AAU'!D17+'2009 AAU'!D17+'2010 AAU'!D17+'2011 AAU'!D17+'2012 AAU'!D17+'2013 AAU'!D17+'2014 AAU'!D17+'2015 AAU'!D17</f>
        <v>368286</v>
      </c>
      <c r="E17" s="58">
        <f>'2008 AAU'!E17+'2009 AAU'!E17+'2010 AAU'!E17+'2011 AAU'!E17+'2012 AAU'!E17+'2013 AAU'!E17+'2014 AAU'!E17+'2015 AAU'!E17</f>
        <v>3869091</v>
      </c>
      <c r="F17" s="58">
        <f>'2008 AAU'!F17+'2009 AAU'!F17+'2010 AAU'!F17+'2011 AAU'!F17+'2012 AAU'!F17+'2013 AAU'!F17+'2014 AAU'!F17+'2015 AAU'!F17</f>
        <v>16634814</v>
      </c>
      <c r="G17" s="58">
        <f>'2008 AAU'!G17+'2009 AAU'!G17+'2010 AAU'!G17+'2011 AAU'!G17+'2012 AAU'!G17+'2013 AAU'!G17+'2014 AAU'!G17+'2015 AAU'!G17</f>
        <v>194239</v>
      </c>
      <c r="H17" s="58">
        <f>'2008 AAU'!H17+'2009 AAU'!H17+'2010 AAU'!H17+'2011 AAU'!H17+'2012 AAU'!H17+'2013 AAU'!H17+'2014 AAU'!H17+'2015 AAU'!H17</f>
        <v>79517269</v>
      </c>
      <c r="I17" s="58">
        <f>'2008 AAU'!I17+'2009 AAU'!I17+'2010 AAU'!I17+'2011 AAU'!I17+'2012 AAU'!I17+'2013 AAU'!I17+'2014 AAU'!I17+'2015 AAU'!I17</f>
        <v>10542639</v>
      </c>
      <c r="J17" s="58">
        <f>'2008 AAU'!J17+'2009 AAU'!J17+'2010 AAU'!J17+'2011 AAU'!J17+'2012 AAU'!J17+'2013 AAU'!J17+'2014 AAU'!J17+'2015 AAU'!J17</f>
        <v>10000</v>
      </c>
      <c r="K17" s="58">
        <f>'2008 AAU'!K17+'2009 AAU'!K17+'2010 AAU'!K17+'2011 AAU'!K17+'2012 AAU'!K17+'2013 AAU'!K17+'2014 AAU'!K17+'2015 AAU'!K17</f>
        <v>2691700</v>
      </c>
      <c r="L17" s="58">
        <f>'2008 AAU'!L17+'2009 AAU'!L17+'2010 AAU'!L17+'2011 AAU'!L17+'2012 AAU'!L17+'2013 AAU'!L17+'2014 AAU'!L17+'2015 AAU'!L17</f>
        <v>10782923</v>
      </c>
      <c r="M17" s="58">
        <f>'2008 AAU'!M17+'2009 AAU'!M17+'2010 AAU'!M17+'2011 AAU'!M17+'2012 AAU'!M17+'2013 AAU'!M17+'2014 AAU'!M17+'2015 AAU'!M17</f>
        <v>310000</v>
      </c>
      <c r="N17" s="58">
        <f>'2008 AAU'!N17+'2009 AAU'!N17+'2010 AAU'!N17+'2011 AAU'!N17+'2012 AAU'!N17+'2013 AAU'!N17+'2014 AAU'!N17+'2015 AAU'!N17</f>
        <v>10054851</v>
      </c>
      <c r="O17" s="58">
        <f>'2008 AAU'!O17+'2009 AAU'!O17+'2010 AAU'!O17+'2011 AAU'!O17+'2012 AAU'!O17+'2013 AAU'!O17+'2014 AAU'!O17+'2015 AAU'!O17</f>
        <v>6266186</v>
      </c>
      <c r="P17" s="70"/>
      <c r="Q17" s="58">
        <f>'2008 AAU'!Q17+'2009 AAU'!Q17+'2010 AAU'!Q17+'2011 AAU'!Q17+'2012 AAU'!Q17+'2013 AAU'!Q17+'2014 AAU'!Q17+'2015 AAU'!Q17</f>
        <v>32000</v>
      </c>
      <c r="R17" s="58">
        <f>'2008 AAU'!R17+'2009 AAU'!R17+'2010 AAU'!R17+'2011 AAU'!R17+'2012 AAU'!R17+'2013 AAU'!R17+'2014 AAU'!R17+'2015 AAU'!R17</f>
        <v>90390567</v>
      </c>
      <c r="S17" s="58">
        <f>'2008 AAU'!S17+'2009 AAU'!S17+'2010 AAU'!S17+'2011 AAU'!S17+'2012 AAU'!S17+'2013 AAU'!S17+'2014 AAU'!S17+'2015 AAU'!S17</f>
        <v>0</v>
      </c>
      <c r="T17" s="58">
        <f>'2008 AAU'!T17+'2009 AAU'!T17+'2010 AAU'!T17+'2011 AAU'!T17+'2012 AAU'!T17+'2013 AAU'!T17+'2014 AAU'!T17+'2015 AAU'!T17</f>
        <v>0</v>
      </c>
      <c r="U17" s="58">
        <f>'2008 AAU'!U17+'2009 AAU'!U17+'2010 AAU'!U17+'2011 AAU'!U17+'2012 AAU'!U17+'2013 AAU'!U17+'2014 AAU'!U17+'2015 AAU'!U17</f>
        <v>0</v>
      </c>
      <c r="V17" s="58">
        <f>'2008 AAU'!V17+'2009 AAU'!V17+'2010 AAU'!V17+'2011 AAU'!V17+'2012 AAU'!V17+'2013 AAU'!V17+'2014 AAU'!V17+'2015 AAU'!V17</f>
        <v>3500</v>
      </c>
      <c r="W17" s="58">
        <f>'2008 AAU'!W17+'2009 AAU'!W17+'2010 AAU'!W17+'2011 AAU'!W17+'2012 AAU'!W17+'2013 AAU'!W17+'2014 AAU'!W17+'2015 AAU'!W17</f>
        <v>20000</v>
      </c>
      <c r="X17" s="58">
        <f>'2008 AAU'!X17+'2009 AAU'!X17+'2010 AAU'!X17+'2011 AAU'!X17+'2012 AAU'!X17+'2013 AAU'!X17+'2014 AAU'!X17+'2015 AAU'!X17</f>
        <v>0</v>
      </c>
      <c r="Y17" s="58">
        <f>'2008 AAU'!Y17+'2009 AAU'!Y17+'2010 AAU'!Y17+'2011 AAU'!Y17+'2012 AAU'!Y17+'2013 AAU'!Y17+'2014 AAU'!Y17+'2015 AAU'!Y17</f>
        <v>710398</v>
      </c>
      <c r="Z17" s="58">
        <f>'2008 AAU'!Z17+'2009 AAU'!Z17+'2010 AAU'!Z17+'2011 AAU'!Z17+'2012 AAU'!Z17+'2013 AAU'!Z17+'2014 AAU'!Z17+'2015 AAU'!Z17</f>
        <v>30000</v>
      </c>
      <c r="AA17" s="58">
        <f>'2008 AAU'!AA17+'2009 AAU'!AA17+'2010 AAU'!AA17+'2011 AAU'!AA17+'2012 AAU'!AA17+'2013 AAU'!AA17+'2014 AAU'!AA17+'2015 AAU'!AA17</f>
        <v>0</v>
      </c>
      <c r="AB17" s="58">
        <f>'2008 AAU'!AB17+'2009 AAU'!AB17+'2010 AAU'!AB17+'2011 AAU'!AB17+'2012 AAU'!AB17+'2013 AAU'!AB17+'2014 AAU'!AB17+'2015 AAU'!AB17</f>
        <v>0</v>
      </c>
      <c r="AC17" s="58">
        <f>'2008 AAU'!AC17+'2009 AAU'!AC17+'2010 AAU'!AC17+'2011 AAU'!AC17+'2012 AAU'!AC17+'2013 AAU'!AC17+'2014 AAU'!AC17+'2015 AAU'!AC17</f>
        <v>0</v>
      </c>
      <c r="AD17" s="58">
        <f>'2008 AAU'!AD17+'2009 AAU'!AD17+'2010 AAU'!AD17+'2011 AAU'!AD17+'2012 AAU'!AD17+'2013 AAU'!AD17+'2014 AAU'!AD17+'2015 AAU'!AD17</f>
        <v>0</v>
      </c>
      <c r="AE17" s="58">
        <f>'2008 AAU'!AE17+'2009 AAU'!AE17+'2010 AAU'!AE17+'2011 AAU'!AE17+'2012 AAU'!AE17+'2013 AAU'!AE17+'2014 AAU'!AE17+'2015 AAU'!AE17</f>
        <v>0</v>
      </c>
      <c r="AF17" s="58">
        <f>'2008 AAU'!AF17+'2009 AAU'!AF17+'2010 AAU'!AF17+'2011 AAU'!AF17+'2012 AAU'!AF17+'2013 AAU'!AF17+'2014 AAU'!AF17+'2015 AAU'!AF17</f>
        <v>0</v>
      </c>
      <c r="AG17" s="58">
        <f>'2008 AAU'!AG17+'2009 AAU'!AG17+'2010 AAU'!AG17+'2011 AAU'!AG17+'2012 AAU'!AG17+'2013 AAU'!AG17+'2014 AAU'!AG17+'2015 AAU'!AG17</f>
        <v>0</v>
      </c>
      <c r="AH17" s="58">
        <f>'2008 AAU'!AH17+'2009 AAU'!AH17+'2010 AAU'!AH17+'2011 AAU'!AH17+'2012 AAU'!AH17+'2013 AAU'!AH17+'2014 AAU'!AH17+'2015 AAU'!AH17</f>
        <v>0</v>
      </c>
      <c r="AI17" s="58">
        <f>'2008 AAU'!AI17+'2009 AAU'!AI17+'2010 AAU'!AI17+'2011 AAU'!AI17+'2012 AAU'!AI17+'2013 AAU'!AI17+'2014 AAU'!AI17+'2015 AAU'!AI17</f>
        <v>0</v>
      </c>
      <c r="AJ17" s="58">
        <f>'2008 AAU'!AJ17+'2009 AAU'!AJ17+'2010 AAU'!AJ17+'2011 AAU'!AJ17+'2012 AAU'!AJ17+'2013 AAU'!AJ17+'2014 AAU'!AJ17+'2015 AAU'!AJ17</f>
        <v>0</v>
      </c>
      <c r="AK17" s="58">
        <f>'2008 AAU'!AK17+'2009 AAU'!AK17+'2010 AAU'!AK17+'2011 AAU'!AK17+'2012 AAU'!AK17+'2013 AAU'!AK17+'2014 AAU'!AK17+'2015 AAU'!AK17</f>
        <v>0</v>
      </c>
      <c r="AL17" s="58">
        <f>'2008 AAU'!AL17+'2009 AAU'!AL17+'2010 AAU'!AL17+'2011 AAU'!AL17+'2012 AAU'!AL17+'2013 AAU'!AL17+'2014 AAU'!AL17+'2015 AAU'!AL17</f>
        <v>0</v>
      </c>
      <c r="AM17" s="58">
        <f>'2008 AAU'!AM17+'2009 AAU'!AM17+'2010 AAU'!AM17+'2011 AAU'!AM17+'2012 AAU'!AM17+'2013 AAU'!AM17+'2014 AAU'!AM17+'2015 AAU'!AM17</f>
        <v>255488</v>
      </c>
      <c r="AN17" s="61">
        <f>'2008 AAU'!AN17+'2009 AAU'!AN17+'2010 AAU'!AN17+'2011 AAU'!AN17+'2012 AAU'!AN17+'2013 AAU'!AN17+'2014 AAU'!AN17+'2015 AAU'!AN17</f>
        <v>0</v>
      </c>
    </row>
    <row r="18" spans="1:40" ht="14.25" x14ac:dyDescent="0.15">
      <c r="A18" s="62" t="s">
        <v>9</v>
      </c>
      <c r="B18" s="57">
        <f t="shared" si="1"/>
        <v>63228791</v>
      </c>
      <c r="C18" s="58">
        <f>'2008 AAU'!C18+'2009 AAU'!C18+'2010 AAU'!C18+'2011 AAU'!C18+'2012 AAU'!C18+'2013 AAU'!C18+'2014 AAU'!C18+'2015 AAU'!C18</f>
        <v>18204063</v>
      </c>
      <c r="D18" s="58">
        <f>'2008 AAU'!D18+'2009 AAU'!D18+'2010 AAU'!D18+'2011 AAU'!D18+'2012 AAU'!D18+'2013 AAU'!D18+'2014 AAU'!D18+'2015 AAU'!D18</f>
        <v>898845</v>
      </c>
      <c r="E18" s="58">
        <f>'2008 AAU'!E18+'2009 AAU'!E18+'2010 AAU'!E18+'2011 AAU'!E18+'2012 AAU'!E18+'2013 AAU'!E18+'2014 AAU'!E18+'2015 AAU'!E18</f>
        <v>257000</v>
      </c>
      <c r="F18" s="58">
        <f>'2008 AAU'!F18+'2009 AAU'!F18+'2010 AAU'!F18+'2011 AAU'!F18+'2012 AAU'!F18+'2013 AAU'!F18+'2014 AAU'!F18+'2015 AAU'!F18</f>
        <v>5298319</v>
      </c>
      <c r="G18" s="58">
        <f>'2008 AAU'!G18+'2009 AAU'!G18+'2010 AAU'!G18+'2011 AAU'!G18+'2012 AAU'!G18+'2013 AAU'!G18+'2014 AAU'!G18+'2015 AAU'!G18</f>
        <v>5877002</v>
      </c>
      <c r="H18" s="58">
        <f>'2008 AAU'!H18+'2009 AAU'!H18+'2010 AAU'!H18+'2011 AAU'!H18+'2012 AAU'!H18+'2013 AAU'!H18+'2014 AAU'!H18+'2015 AAU'!H18</f>
        <v>652486</v>
      </c>
      <c r="I18" s="58">
        <f>'2008 AAU'!I18+'2009 AAU'!I18+'2010 AAU'!I18+'2011 AAU'!I18+'2012 AAU'!I18+'2013 AAU'!I18+'2014 AAU'!I18+'2015 AAU'!I18</f>
        <v>8137947</v>
      </c>
      <c r="J18" s="58">
        <f>'2008 AAU'!J18+'2009 AAU'!J18+'2010 AAU'!J18+'2011 AAU'!J18+'2012 AAU'!J18+'2013 AAU'!J18+'2014 AAU'!J18+'2015 AAU'!J18</f>
        <v>0</v>
      </c>
      <c r="K18" s="58">
        <f>'2008 AAU'!K18+'2009 AAU'!K18+'2010 AAU'!K18+'2011 AAU'!K18+'2012 AAU'!K18+'2013 AAU'!K18+'2014 AAU'!K18+'2015 AAU'!K18</f>
        <v>390500</v>
      </c>
      <c r="L18" s="58">
        <f>'2008 AAU'!L18+'2009 AAU'!L18+'2010 AAU'!L18+'2011 AAU'!L18+'2012 AAU'!L18+'2013 AAU'!L18+'2014 AAU'!L18+'2015 AAU'!L18</f>
        <v>1586182</v>
      </c>
      <c r="M18" s="58">
        <f>'2008 AAU'!M18+'2009 AAU'!M18+'2010 AAU'!M18+'2011 AAU'!M18+'2012 AAU'!M18+'2013 AAU'!M18+'2014 AAU'!M18+'2015 AAU'!M18</f>
        <v>19000</v>
      </c>
      <c r="N18" s="58">
        <f>'2008 AAU'!N18+'2009 AAU'!N18+'2010 AAU'!N18+'2011 AAU'!N18+'2012 AAU'!N18+'2013 AAU'!N18+'2014 AAU'!N18+'2015 AAU'!N18</f>
        <v>3906633</v>
      </c>
      <c r="O18" s="58">
        <f>'2008 AAU'!O18+'2009 AAU'!O18+'2010 AAU'!O18+'2011 AAU'!O18+'2012 AAU'!O18+'2013 AAU'!O18+'2014 AAU'!O18+'2015 AAU'!O18</f>
        <v>0</v>
      </c>
      <c r="P18" s="58">
        <f>'2008 AAU'!P18+'2009 AAU'!P18+'2010 AAU'!P18+'2011 AAU'!P18+'2012 AAU'!P18+'2013 AAU'!P18+'2014 AAU'!P18+'2015 AAU'!P18</f>
        <v>0</v>
      </c>
      <c r="Q18" s="70"/>
      <c r="R18" s="58">
        <f>'2008 AAU'!R18+'2009 AAU'!R18+'2010 AAU'!R18+'2011 AAU'!R18+'2012 AAU'!R18+'2013 AAU'!R18+'2014 AAU'!R18+'2015 AAU'!R18</f>
        <v>14096110</v>
      </c>
      <c r="S18" s="58">
        <f>'2008 AAU'!S18+'2009 AAU'!S18+'2010 AAU'!S18+'2011 AAU'!S18+'2012 AAU'!S18+'2013 AAU'!S18+'2014 AAU'!S18+'2015 AAU'!S18</f>
        <v>0</v>
      </c>
      <c r="T18" s="58">
        <f>'2008 AAU'!T18+'2009 AAU'!T18+'2010 AAU'!T18+'2011 AAU'!T18+'2012 AAU'!T18+'2013 AAU'!T18+'2014 AAU'!T18+'2015 AAU'!T18</f>
        <v>50000</v>
      </c>
      <c r="U18" s="58">
        <f>'2008 AAU'!U18+'2009 AAU'!U18+'2010 AAU'!U18+'2011 AAU'!U18+'2012 AAU'!U18+'2013 AAU'!U18+'2014 AAU'!U18+'2015 AAU'!U18</f>
        <v>36011</v>
      </c>
      <c r="V18" s="58">
        <f>'2008 AAU'!V18+'2009 AAU'!V18+'2010 AAU'!V18+'2011 AAU'!V18+'2012 AAU'!V18+'2013 AAU'!V18+'2014 AAU'!V18+'2015 AAU'!V18</f>
        <v>0</v>
      </c>
      <c r="W18" s="58">
        <f>'2008 AAU'!W18+'2009 AAU'!W18+'2010 AAU'!W18+'2011 AAU'!W18+'2012 AAU'!W18+'2013 AAU'!W18+'2014 AAU'!W18+'2015 AAU'!W18</f>
        <v>0</v>
      </c>
      <c r="X18" s="58">
        <f>'2008 AAU'!X18+'2009 AAU'!X18+'2010 AAU'!X18+'2011 AAU'!X18+'2012 AAU'!X18+'2013 AAU'!X18+'2014 AAU'!X18+'2015 AAU'!X18</f>
        <v>0</v>
      </c>
      <c r="Y18" s="58">
        <f>'2008 AAU'!Y18+'2009 AAU'!Y18+'2010 AAU'!Y18+'2011 AAU'!Y18+'2012 AAU'!Y18+'2013 AAU'!Y18+'2014 AAU'!Y18+'2015 AAU'!Y18</f>
        <v>0</v>
      </c>
      <c r="Z18" s="58">
        <f>'2008 AAU'!Z18+'2009 AAU'!Z18+'2010 AAU'!Z18+'2011 AAU'!Z18+'2012 AAU'!Z18+'2013 AAU'!Z18+'2014 AAU'!Z18+'2015 AAU'!Z18</f>
        <v>0</v>
      </c>
      <c r="AA18" s="58">
        <f>'2008 AAU'!AA18+'2009 AAU'!AA18+'2010 AAU'!AA18+'2011 AAU'!AA18+'2012 AAU'!AA18+'2013 AAU'!AA18+'2014 AAU'!AA18+'2015 AAU'!AA18</f>
        <v>460000</v>
      </c>
      <c r="AB18" s="58">
        <f>'2008 AAU'!AB18+'2009 AAU'!AB18+'2010 AAU'!AB18+'2011 AAU'!AB18+'2012 AAU'!AB18+'2013 AAU'!AB18+'2014 AAU'!AB18+'2015 AAU'!AB18</f>
        <v>0</v>
      </c>
      <c r="AC18" s="58">
        <f>'2008 AAU'!AC18+'2009 AAU'!AC18+'2010 AAU'!AC18+'2011 AAU'!AC18+'2012 AAU'!AC18+'2013 AAU'!AC18+'2014 AAU'!AC18+'2015 AAU'!AC18</f>
        <v>0</v>
      </c>
      <c r="AD18" s="58">
        <f>'2008 AAU'!AD18+'2009 AAU'!AD18+'2010 AAU'!AD18+'2011 AAU'!AD18+'2012 AAU'!AD18+'2013 AAU'!AD18+'2014 AAU'!AD18+'2015 AAU'!AD18</f>
        <v>0</v>
      </c>
      <c r="AE18" s="58">
        <f>'2008 AAU'!AE18+'2009 AAU'!AE18+'2010 AAU'!AE18+'2011 AAU'!AE18+'2012 AAU'!AE18+'2013 AAU'!AE18+'2014 AAU'!AE18+'2015 AAU'!AE18</f>
        <v>0</v>
      </c>
      <c r="AF18" s="58">
        <f>'2008 AAU'!AF18+'2009 AAU'!AF18+'2010 AAU'!AF18+'2011 AAU'!AF18+'2012 AAU'!AF18+'2013 AAU'!AF18+'2014 AAU'!AF18+'2015 AAU'!AF18</f>
        <v>0</v>
      </c>
      <c r="AG18" s="58">
        <f>'2008 AAU'!AG18+'2009 AAU'!AG18+'2010 AAU'!AG18+'2011 AAU'!AG18+'2012 AAU'!AG18+'2013 AAU'!AG18+'2014 AAU'!AG18+'2015 AAU'!AG18</f>
        <v>0</v>
      </c>
      <c r="AH18" s="58">
        <f>'2008 AAU'!AH18+'2009 AAU'!AH18+'2010 AAU'!AH18+'2011 AAU'!AH18+'2012 AAU'!AH18+'2013 AAU'!AH18+'2014 AAU'!AH18+'2015 AAU'!AH18</f>
        <v>182</v>
      </c>
      <c r="AI18" s="58">
        <f>'2008 AAU'!AI18+'2009 AAU'!AI18+'2010 AAU'!AI18+'2011 AAU'!AI18+'2012 AAU'!AI18+'2013 AAU'!AI18+'2014 AAU'!AI18+'2015 AAU'!AI18</f>
        <v>0</v>
      </c>
      <c r="AJ18" s="58">
        <f>'2008 AAU'!AJ18+'2009 AAU'!AJ18+'2010 AAU'!AJ18+'2011 AAU'!AJ18+'2012 AAU'!AJ18+'2013 AAU'!AJ18+'2014 AAU'!AJ18+'2015 AAU'!AJ18</f>
        <v>994530</v>
      </c>
      <c r="AK18" s="58">
        <f>'2008 AAU'!AK18+'2009 AAU'!AK18+'2010 AAU'!AK18+'2011 AAU'!AK18+'2012 AAU'!AK18+'2013 AAU'!AK18+'2014 AAU'!AK18+'2015 AAU'!AK18</f>
        <v>0</v>
      </c>
      <c r="AL18" s="58">
        <f>'2008 AAU'!AL18+'2009 AAU'!AL18+'2010 AAU'!AL18+'2011 AAU'!AL18+'2012 AAU'!AL18+'2013 AAU'!AL18+'2014 AAU'!AL18+'2015 AAU'!AL18</f>
        <v>0</v>
      </c>
      <c r="AM18" s="58">
        <f>'2008 AAU'!AM18+'2009 AAU'!AM18+'2010 AAU'!AM18+'2011 AAU'!AM18+'2012 AAU'!AM18+'2013 AAU'!AM18+'2014 AAU'!AM18+'2015 AAU'!AM18</f>
        <v>2361990</v>
      </c>
      <c r="AN18" s="61">
        <f>'2008 AAU'!AN18+'2009 AAU'!AN18+'2010 AAU'!AN18+'2011 AAU'!AN18+'2012 AAU'!AN18+'2013 AAU'!AN18+'2014 AAU'!AN18+'2015 AAU'!AN18</f>
        <v>1991</v>
      </c>
    </row>
    <row r="19" spans="1:40" ht="14.25" x14ac:dyDescent="0.15">
      <c r="A19" s="62" t="s">
        <v>14</v>
      </c>
      <c r="B19" s="57">
        <f t="shared" si="1"/>
        <v>2195063579</v>
      </c>
      <c r="C19" s="58">
        <f>'2008 AAU'!C19+'2009 AAU'!C19+'2010 AAU'!C19+'2011 AAU'!C19+'2012 AAU'!C19+'2013 AAU'!C19+'2014 AAU'!C19+'2015 AAU'!C19</f>
        <v>486383447</v>
      </c>
      <c r="D19" s="58">
        <f>'2008 AAU'!D19+'2009 AAU'!D19+'2010 AAU'!D19+'2011 AAU'!D19+'2012 AAU'!D19+'2013 AAU'!D19+'2014 AAU'!D19+'2015 AAU'!D19</f>
        <v>11852003</v>
      </c>
      <c r="E19" s="58">
        <f>'2008 AAU'!E19+'2009 AAU'!E19+'2010 AAU'!E19+'2011 AAU'!E19+'2012 AAU'!E19+'2013 AAU'!E19+'2014 AAU'!E19+'2015 AAU'!E19</f>
        <v>11017140</v>
      </c>
      <c r="F19" s="58">
        <f>'2008 AAU'!F19+'2009 AAU'!F19+'2010 AAU'!F19+'2011 AAU'!F19+'2012 AAU'!F19+'2013 AAU'!F19+'2014 AAU'!F19+'2015 AAU'!F19</f>
        <v>237931366</v>
      </c>
      <c r="G19" s="58">
        <f>'2008 AAU'!G19+'2009 AAU'!G19+'2010 AAU'!G19+'2011 AAU'!G19+'2012 AAU'!G19+'2013 AAU'!G19+'2014 AAU'!G19+'2015 AAU'!G19</f>
        <v>27928642</v>
      </c>
      <c r="H19" s="58">
        <f>'2008 AAU'!H19+'2009 AAU'!H19+'2010 AAU'!H19+'2011 AAU'!H19+'2012 AAU'!H19+'2013 AAU'!H19+'2014 AAU'!H19+'2015 AAU'!H19</f>
        <v>546195517</v>
      </c>
      <c r="I19" s="58">
        <f>'2008 AAU'!I19+'2009 AAU'!I19+'2010 AAU'!I19+'2011 AAU'!I19+'2012 AAU'!I19+'2013 AAU'!I19+'2014 AAU'!I19+'2015 AAU'!I19</f>
        <v>401760864</v>
      </c>
      <c r="J19" s="58">
        <f>'2008 AAU'!J19+'2009 AAU'!J19+'2010 AAU'!J19+'2011 AAU'!J19+'2012 AAU'!J19+'2013 AAU'!J19+'2014 AAU'!J19+'2015 AAU'!J19</f>
        <v>926997</v>
      </c>
      <c r="K19" s="58">
        <f>'2008 AAU'!K19+'2009 AAU'!K19+'2010 AAU'!K19+'2011 AAU'!K19+'2012 AAU'!K19+'2013 AAU'!K19+'2014 AAU'!K19+'2015 AAU'!K19</f>
        <v>7278456</v>
      </c>
      <c r="L19" s="58">
        <f>'2008 AAU'!L19+'2009 AAU'!L19+'2010 AAU'!L19+'2011 AAU'!L19+'2012 AAU'!L19+'2013 AAU'!L19+'2014 AAU'!L19+'2015 AAU'!L19</f>
        <v>91656665</v>
      </c>
      <c r="M19" s="58">
        <f>'2008 AAU'!M19+'2009 AAU'!M19+'2010 AAU'!M19+'2011 AAU'!M19+'2012 AAU'!M19+'2013 AAU'!M19+'2014 AAU'!M19+'2015 AAU'!M19</f>
        <v>104521</v>
      </c>
      <c r="N19" s="58">
        <f>'2008 AAU'!N19+'2009 AAU'!N19+'2010 AAU'!N19+'2011 AAU'!N19+'2012 AAU'!N19+'2013 AAU'!N19+'2014 AAU'!N19+'2015 AAU'!N19</f>
        <v>180058388</v>
      </c>
      <c r="O19" s="58">
        <f>'2008 AAU'!O19+'2009 AAU'!O19+'2010 AAU'!O19+'2011 AAU'!O19+'2012 AAU'!O19+'2013 AAU'!O19+'2014 AAU'!O19+'2015 AAU'!O19</f>
        <v>6317741</v>
      </c>
      <c r="P19" s="58">
        <f>'2008 AAU'!P19+'2009 AAU'!P19+'2010 AAU'!P19+'2011 AAU'!P19+'2012 AAU'!P19+'2013 AAU'!P19+'2014 AAU'!P19+'2015 AAU'!P19</f>
        <v>29578687</v>
      </c>
      <c r="Q19" s="58">
        <f>'2008 AAU'!Q19+'2009 AAU'!Q19+'2010 AAU'!Q19+'2011 AAU'!Q19+'2012 AAU'!Q19+'2013 AAU'!Q19+'2014 AAU'!Q19+'2015 AAU'!Q19</f>
        <v>4378344</v>
      </c>
      <c r="R19" s="70"/>
      <c r="S19" s="58">
        <f>'2008 AAU'!S19+'2009 AAU'!S19+'2010 AAU'!S19+'2011 AAU'!S19+'2012 AAU'!S19+'2013 AAU'!S19+'2014 AAU'!S19+'2015 AAU'!S19</f>
        <v>595056</v>
      </c>
      <c r="T19" s="58">
        <f>'2008 AAU'!T19+'2009 AAU'!T19+'2010 AAU'!T19+'2011 AAU'!T19+'2012 AAU'!T19+'2013 AAU'!T19+'2014 AAU'!T19+'2015 AAU'!T19</f>
        <v>22584171</v>
      </c>
      <c r="U19" s="58">
        <f>'2008 AAU'!U19+'2009 AAU'!U19+'2010 AAU'!U19+'2011 AAU'!U19+'2012 AAU'!U19+'2013 AAU'!U19+'2014 AAU'!U19+'2015 AAU'!U19</f>
        <v>8971688</v>
      </c>
      <c r="V19" s="58">
        <f>'2008 AAU'!V19+'2009 AAU'!V19+'2010 AAU'!V19+'2011 AAU'!V19+'2012 AAU'!V19+'2013 AAU'!V19+'2014 AAU'!V19+'2015 AAU'!V19</f>
        <v>5263731</v>
      </c>
      <c r="W19" s="58">
        <f>'2008 AAU'!W19+'2009 AAU'!W19+'2010 AAU'!W19+'2011 AAU'!W19+'2012 AAU'!W19+'2013 AAU'!W19+'2014 AAU'!W19+'2015 AAU'!W19</f>
        <v>13031516</v>
      </c>
      <c r="X19" s="58">
        <f>'2008 AAU'!X19+'2009 AAU'!X19+'2010 AAU'!X19+'2011 AAU'!X19+'2012 AAU'!X19+'2013 AAU'!X19+'2014 AAU'!X19+'2015 AAU'!X19</f>
        <v>6432056</v>
      </c>
      <c r="Y19" s="58">
        <f>'2008 AAU'!Y19+'2009 AAU'!Y19+'2010 AAU'!Y19+'2011 AAU'!Y19+'2012 AAU'!Y19+'2013 AAU'!Y19+'2014 AAU'!Y19+'2015 AAU'!Y19</f>
        <v>14034227</v>
      </c>
      <c r="Z19" s="58">
        <f>'2008 AAU'!Z19+'2009 AAU'!Z19+'2010 AAU'!Z19+'2011 AAU'!Z19+'2012 AAU'!Z19+'2013 AAU'!Z19+'2014 AAU'!Z19+'2015 AAU'!Z19</f>
        <v>9274549</v>
      </c>
      <c r="AA19" s="58">
        <f>'2008 AAU'!AA19+'2009 AAU'!AA19+'2010 AAU'!AA19+'2011 AAU'!AA19+'2012 AAU'!AA19+'2013 AAU'!AA19+'2014 AAU'!AA19+'2015 AAU'!AA19</f>
        <v>2079262</v>
      </c>
      <c r="AB19" s="58">
        <f>'2008 AAU'!AB19+'2009 AAU'!AB19+'2010 AAU'!AB19+'2011 AAU'!AB19+'2012 AAU'!AB19+'2013 AAU'!AB19+'2014 AAU'!AB19+'2015 AAU'!AB19</f>
        <v>146895</v>
      </c>
      <c r="AC19" s="58">
        <f>'2008 AAU'!AC19+'2009 AAU'!AC19+'2010 AAU'!AC19+'2011 AAU'!AC19+'2012 AAU'!AC19+'2013 AAU'!AC19+'2014 AAU'!AC19+'2015 AAU'!AC19</f>
        <v>0</v>
      </c>
      <c r="AD19" s="58">
        <f>'2008 AAU'!AD19+'2009 AAU'!AD19+'2010 AAU'!AD19+'2011 AAU'!AD19+'2012 AAU'!AD19+'2013 AAU'!AD19+'2014 AAU'!AD19+'2015 AAU'!AD19</f>
        <v>0</v>
      </c>
      <c r="AE19" s="58">
        <f>'2008 AAU'!AE19+'2009 AAU'!AE19+'2010 AAU'!AE19+'2011 AAU'!AE19+'2012 AAU'!AE19+'2013 AAU'!AE19+'2014 AAU'!AE19+'2015 AAU'!AE19</f>
        <v>0</v>
      </c>
      <c r="AF19" s="58">
        <f>'2008 AAU'!AF19+'2009 AAU'!AF19+'2010 AAU'!AF19+'2011 AAU'!AF19+'2012 AAU'!AF19+'2013 AAU'!AF19+'2014 AAU'!AF19+'2015 AAU'!AF19</f>
        <v>0</v>
      </c>
      <c r="AG19" s="58">
        <f>'2008 AAU'!AG19+'2009 AAU'!AG19+'2010 AAU'!AG19+'2011 AAU'!AG19+'2012 AAU'!AG19+'2013 AAU'!AG19+'2014 AAU'!AG19+'2015 AAU'!AG19</f>
        <v>0</v>
      </c>
      <c r="AH19" s="58">
        <f>'2008 AAU'!AH19+'2009 AAU'!AH19+'2010 AAU'!AH19+'2011 AAU'!AH19+'2012 AAU'!AH19+'2013 AAU'!AH19+'2014 AAU'!AH19+'2015 AAU'!AH19</f>
        <v>0</v>
      </c>
      <c r="AI19" s="58">
        <f>'2008 AAU'!AI19+'2009 AAU'!AI19+'2010 AAU'!AI19+'2011 AAU'!AI19+'2012 AAU'!AI19+'2013 AAU'!AI19+'2014 AAU'!AI19+'2015 AAU'!AI19</f>
        <v>472049</v>
      </c>
      <c r="AJ19" s="58">
        <f>'2008 AAU'!AJ19+'2009 AAU'!AJ19+'2010 AAU'!AJ19+'2011 AAU'!AJ19+'2012 AAU'!AJ19+'2013 AAU'!AJ19+'2014 AAU'!AJ19+'2015 AAU'!AJ19</f>
        <v>12322738</v>
      </c>
      <c r="AK19" s="58">
        <f>'2008 AAU'!AK19+'2009 AAU'!AK19+'2010 AAU'!AK19+'2011 AAU'!AK19+'2012 AAU'!AK19+'2013 AAU'!AK19+'2014 AAU'!AK19+'2015 AAU'!AK19</f>
        <v>0</v>
      </c>
      <c r="AL19" s="58">
        <f>'2008 AAU'!AL19+'2009 AAU'!AL19+'2010 AAU'!AL19+'2011 AAU'!AL19+'2012 AAU'!AL19+'2013 AAU'!AL19+'2014 AAU'!AL19+'2015 AAU'!AL19</f>
        <v>216212</v>
      </c>
      <c r="AM19" s="58">
        <f>'2008 AAU'!AM19+'2009 AAU'!AM19+'2010 AAU'!AM19+'2011 AAU'!AM19+'2012 AAU'!AM19+'2013 AAU'!AM19+'2014 AAU'!AM19+'2015 AAU'!AM19</f>
        <v>18213366</v>
      </c>
      <c r="AN19" s="61">
        <f>'2008 AAU'!AN19+'2009 AAU'!AN19+'2010 AAU'!AN19+'2011 AAU'!AN19+'2012 AAU'!AN19+'2013 AAU'!AN19+'2014 AAU'!AN19+'2015 AAU'!AN19</f>
        <v>38057285</v>
      </c>
    </row>
    <row r="20" spans="1:40" ht="14.25" x14ac:dyDescent="0.15">
      <c r="A20" s="63" t="s">
        <v>22</v>
      </c>
      <c r="B20" s="57">
        <f t="shared" si="1"/>
        <v>135120633</v>
      </c>
      <c r="C20" s="58">
        <f>'2008 AAU'!C20+'2009 AAU'!C20+'2010 AAU'!C20+'2011 AAU'!C20+'2012 AAU'!C20+'2013 AAU'!C20+'2014 AAU'!C20+'2015 AAU'!C20</f>
        <v>17741210</v>
      </c>
      <c r="D20" s="58">
        <f>'2008 AAU'!D20+'2009 AAU'!D20+'2010 AAU'!D20+'2011 AAU'!D20+'2012 AAU'!D20+'2013 AAU'!D20+'2014 AAU'!D20+'2015 AAU'!D20</f>
        <v>7855142</v>
      </c>
      <c r="E20" s="58">
        <f>'2008 AAU'!E20+'2009 AAU'!E20+'2010 AAU'!E20+'2011 AAU'!E20+'2012 AAU'!E20+'2013 AAU'!E20+'2014 AAU'!E20+'2015 AAU'!E20</f>
        <v>1129380</v>
      </c>
      <c r="F20" s="58">
        <f>'2008 AAU'!F20+'2009 AAU'!F20+'2010 AAU'!F20+'2011 AAU'!F20+'2012 AAU'!F20+'2013 AAU'!F20+'2014 AAU'!F20+'2015 AAU'!F20</f>
        <v>1081250</v>
      </c>
      <c r="G20" s="58">
        <f>'2008 AAU'!G20+'2009 AAU'!G20+'2010 AAU'!G20+'2011 AAU'!G20+'2012 AAU'!G20+'2013 AAU'!G20+'2014 AAU'!G20+'2015 AAU'!G20</f>
        <v>2093</v>
      </c>
      <c r="H20" s="58">
        <f>'2008 AAU'!H20+'2009 AAU'!H20+'2010 AAU'!H20+'2011 AAU'!H20+'2012 AAU'!H20+'2013 AAU'!H20+'2014 AAU'!H20+'2015 AAU'!H20</f>
        <v>4196831</v>
      </c>
      <c r="I20" s="58">
        <f>'2008 AAU'!I20+'2009 AAU'!I20+'2010 AAU'!I20+'2011 AAU'!I20+'2012 AAU'!I20+'2013 AAU'!I20+'2014 AAU'!I20+'2015 AAU'!I20</f>
        <v>54704</v>
      </c>
      <c r="J20" s="58">
        <f>'2008 AAU'!J20+'2009 AAU'!J20+'2010 AAU'!J20+'2011 AAU'!J20+'2012 AAU'!J20+'2013 AAU'!J20+'2014 AAU'!J20+'2015 AAU'!J20</f>
        <v>38593</v>
      </c>
      <c r="K20" s="58">
        <f>'2008 AAU'!K20+'2009 AAU'!K20+'2010 AAU'!K20+'2011 AAU'!K20+'2012 AAU'!K20+'2013 AAU'!K20+'2014 AAU'!K20+'2015 AAU'!K20</f>
        <v>0</v>
      </c>
      <c r="L20" s="58">
        <f>'2008 AAU'!L20+'2009 AAU'!L20+'2010 AAU'!L20+'2011 AAU'!L20+'2012 AAU'!L20+'2013 AAU'!L20+'2014 AAU'!L20+'2015 AAU'!L20</f>
        <v>3864670</v>
      </c>
      <c r="M20" s="58">
        <f>'2008 AAU'!M20+'2009 AAU'!M20+'2010 AAU'!M20+'2011 AAU'!M20+'2012 AAU'!M20+'2013 AAU'!M20+'2014 AAU'!M20+'2015 AAU'!M20</f>
        <v>0</v>
      </c>
      <c r="N20" s="58">
        <f>'2008 AAU'!N20+'2009 AAU'!N20+'2010 AAU'!N20+'2011 AAU'!N20+'2012 AAU'!N20+'2013 AAU'!N20+'2014 AAU'!N20+'2015 AAU'!N20</f>
        <v>3192822</v>
      </c>
      <c r="O20" s="58">
        <f>'2008 AAU'!O20+'2009 AAU'!O20+'2010 AAU'!O20+'2011 AAU'!O20+'2012 AAU'!O20+'2013 AAU'!O20+'2014 AAU'!O20+'2015 AAU'!O20</f>
        <v>0</v>
      </c>
      <c r="P20" s="58">
        <f>'2008 AAU'!P20+'2009 AAU'!P20+'2010 AAU'!P20+'2011 AAU'!P20+'2012 AAU'!P20+'2013 AAU'!P20+'2014 AAU'!P20+'2015 AAU'!P20</f>
        <v>0</v>
      </c>
      <c r="Q20" s="58">
        <f>'2008 AAU'!Q20+'2009 AAU'!Q20+'2010 AAU'!Q20+'2011 AAU'!Q20+'2012 AAU'!Q20+'2013 AAU'!Q20+'2014 AAU'!Q20+'2015 AAU'!Q20</f>
        <v>1600</v>
      </c>
      <c r="R20" s="58">
        <f>'2008 AAU'!R20+'2009 AAU'!R20+'2010 AAU'!R20+'2011 AAU'!R20+'2012 AAU'!R20+'2013 AAU'!R20+'2014 AAU'!R20+'2015 AAU'!R20</f>
        <v>9777400</v>
      </c>
      <c r="S20" s="70"/>
      <c r="T20" s="58">
        <f>'2008 AAU'!T20+'2009 AAU'!T20+'2010 AAU'!T20+'2011 AAU'!T20+'2012 AAU'!T20+'2013 AAU'!T20+'2014 AAU'!T20+'2015 AAU'!T20</f>
        <v>5040822</v>
      </c>
      <c r="U20" s="58">
        <f>'2008 AAU'!U20+'2009 AAU'!U20+'2010 AAU'!U20+'2011 AAU'!U20+'2012 AAU'!U20+'2013 AAU'!U20+'2014 AAU'!U20+'2015 AAU'!U20</f>
        <v>0</v>
      </c>
      <c r="V20" s="58">
        <f>'2008 AAU'!V20+'2009 AAU'!V20+'2010 AAU'!V20+'2011 AAU'!V20+'2012 AAU'!V20+'2013 AAU'!V20+'2014 AAU'!V20+'2015 AAU'!V20</f>
        <v>60000</v>
      </c>
      <c r="W20" s="58">
        <f>'2008 AAU'!W20+'2009 AAU'!W20+'2010 AAU'!W20+'2011 AAU'!W20+'2012 AAU'!W20+'2013 AAU'!W20+'2014 AAU'!W20+'2015 AAU'!W20</f>
        <v>0</v>
      </c>
      <c r="X20" s="58">
        <f>'2008 AAU'!X20+'2009 AAU'!X20+'2010 AAU'!X20+'2011 AAU'!X20+'2012 AAU'!X20+'2013 AAU'!X20+'2014 AAU'!X20+'2015 AAU'!X20</f>
        <v>0</v>
      </c>
      <c r="Y20" s="58">
        <f>'2008 AAU'!Y20+'2009 AAU'!Y20+'2010 AAU'!Y20+'2011 AAU'!Y20+'2012 AAU'!Y20+'2013 AAU'!Y20+'2014 AAU'!Y20+'2015 AAU'!Y20</f>
        <v>2336019</v>
      </c>
      <c r="Z20" s="58">
        <f>'2008 AAU'!Z20+'2009 AAU'!Z20+'2010 AAU'!Z20+'2011 AAU'!Z20+'2012 AAU'!Z20+'2013 AAU'!Z20+'2014 AAU'!Z20+'2015 AAU'!Z20</f>
        <v>2461408</v>
      </c>
      <c r="AA20" s="58">
        <f>'2008 AAU'!AA20+'2009 AAU'!AA20+'2010 AAU'!AA20+'2011 AAU'!AA20+'2012 AAU'!AA20+'2013 AAU'!AA20+'2014 AAU'!AA20+'2015 AAU'!AA20</f>
        <v>55882</v>
      </c>
      <c r="AB20" s="58">
        <f>'2008 AAU'!AB20+'2009 AAU'!AB20+'2010 AAU'!AB20+'2011 AAU'!AB20+'2012 AAU'!AB20+'2013 AAU'!AB20+'2014 AAU'!AB20+'2015 AAU'!AB20</f>
        <v>0</v>
      </c>
      <c r="AC20" s="58">
        <f>'2008 AAU'!AC20+'2009 AAU'!AC20+'2010 AAU'!AC20+'2011 AAU'!AC20+'2012 AAU'!AC20+'2013 AAU'!AC20+'2014 AAU'!AC20+'2015 AAU'!AC20</f>
        <v>0</v>
      </c>
      <c r="AD20" s="58">
        <f>'2008 AAU'!AD20+'2009 AAU'!AD20+'2010 AAU'!AD20+'2011 AAU'!AD20+'2012 AAU'!AD20+'2013 AAU'!AD20+'2014 AAU'!AD20+'2015 AAU'!AD20</f>
        <v>0</v>
      </c>
      <c r="AE20" s="58">
        <f>'2008 AAU'!AE20+'2009 AAU'!AE20+'2010 AAU'!AE20+'2011 AAU'!AE20+'2012 AAU'!AE20+'2013 AAU'!AE20+'2014 AAU'!AE20+'2015 AAU'!AE20</f>
        <v>0</v>
      </c>
      <c r="AF20" s="58">
        <f>'2008 AAU'!AF20+'2009 AAU'!AF20+'2010 AAU'!AF20+'2011 AAU'!AF20+'2012 AAU'!AF20+'2013 AAU'!AF20+'2014 AAU'!AF20+'2015 AAU'!AF20</f>
        <v>0</v>
      </c>
      <c r="AG20" s="58">
        <f>'2008 AAU'!AG20+'2009 AAU'!AG20+'2010 AAU'!AG20+'2011 AAU'!AG20+'2012 AAU'!AG20+'2013 AAU'!AG20+'2014 AAU'!AG20+'2015 AAU'!AG20</f>
        <v>0</v>
      </c>
      <c r="AH20" s="58">
        <f>'2008 AAU'!AH20+'2009 AAU'!AH20+'2010 AAU'!AH20+'2011 AAU'!AH20+'2012 AAU'!AH20+'2013 AAU'!AH20+'2014 AAU'!AH20+'2015 AAU'!AH20</f>
        <v>0</v>
      </c>
      <c r="AI20" s="58">
        <f>'2008 AAU'!AI20+'2009 AAU'!AI20+'2010 AAU'!AI20+'2011 AAU'!AI20+'2012 AAU'!AI20+'2013 AAU'!AI20+'2014 AAU'!AI20+'2015 AAU'!AI20</f>
        <v>1230</v>
      </c>
      <c r="AJ20" s="58">
        <f>'2008 AAU'!AJ20+'2009 AAU'!AJ20+'2010 AAU'!AJ20+'2011 AAU'!AJ20+'2012 AAU'!AJ20+'2013 AAU'!AJ20+'2014 AAU'!AJ20+'2015 AAU'!AJ20</f>
        <v>40000002</v>
      </c>
      <c r="AK20" s="58">
        <f>'2008 AAU'!AK20+'2009 AAU'!AK20+'2010 AAU'!AK20+'2011 AAU'!AK20+'2012 AAU'!AK20+'2013 AAU'!AK20+'2014 AAU'!AK20+'2015 AAU'!AK20</f>
        <v>0</v>
      </c>
      <c r="AL20" s="58">
        <f>'2008 AAU'!AL20+'2009 AAU'!AL20+'2010 AAU'!AL20+'2011 AAU'!AL20+'2012 AAU'!AL20+'2013 AAU'!AL20+'2014 AAU'!AL20+'2015 AAU'!AL20</f>
        <v>0</v>
      </c>
      <c r="AM20" s="58">
        <f>'2008 AAU'!AM20+'2009 AAU'!AM20+'2010 AAU'!AM20+'2011 AAU'!AM20+'2012 AAU'!AM20+'2013 AAU'!AM20+'2014 AAU'!AM20+'2015 AAU'!AM20</f>
        <v>1231</v>
      </c>
      <c r="AN20" s="61">
        <f>'2008 AAU'!AN20+'2009 AAU'!AN20+'2010 AAU'!AN20+'2011 AAU'!AN20+'2012 AAU'!AN20+'2013 AAU'!AN20+'2014 AAU'!AN20+'2015 AAU'!AN20</f>
        <v>36228344</v>
      </c>
    </row>
    <row r="21" spans="1:40" ht="14.25" x14ac:dyDescent="0.15">
      <c r="A21" s="63" t="s">
        <v>21</v>
      </c>
      <c r="B21" s="57">
        <f t="shared" si="1"/>
        <v>344592182</v>
      </c>
      <c r="C21" s="58">
        <f>'2008 AAU'!C21+'2009 AAU'!C21+'2010 AAU'!C21+'2011 AAU'!C21+'2012 AAU'!C21+'2013 AAU'!C21+'2014 AAU'!C21+'2015 AAU'!C21</f>
        <v>74492910</v>
      </c>
      <c r="D21" s="58">
        <f>'2008 AAU'!D21+'2009 AAU'!D21+'2010 AAU'!D21+'2011 AAU'!D21+'2012 AAU'!D21+'2013 AAU'!D21+'2014 AAU'!D21+'2015 AAU'!D21</f>
        <v>5517377</v>
      </c>
      <c r="E21" s="58">
        <f>'2008 AAU'!E21+'2009 AAU'!E21+'2010 AAU'!E21+'2011 AAU'!E21+'2012 AAU'!E21+'2013 AAU'!E21+'2014 AAU'!E21+'2015 AAU'!E21</f>
        <v>1350010</v>
      </c>
      <c r="F21" s="58">
        <f>'2008 AAU'!F21+'2009 AAU'!F21+'2010 AAU'!F21+'2011 AAU'!F21+'2012 AAU'!F21+'2013 AAU'!F21+'2014 AAU'!F21+'2015 AAU'!F21</f>
        <v>13415564</v>
      </c>
      <c r="G21" s="58">
        <f>'2008 AAU'!G21+'2009 AAU'!G21+'2010 AAU'!G21+'2011 AAU'!G21+'2012 AAU'!G21+'2013 AAU'!G21+'2014 AAU'!G21+'2015 AAU'!G21</f>
        <v>21905</v>
      </c>
      <c r="H21" s="58">
        <f>'2008 AAU'!H21+'2009 AAU'!H21+'2010 AAU'!H21+'2011 AAU'!H21+'2012 AAU'!H21+'2013 AAU'!H21+'2014 AAU'!H21+'2015 AAU'!H21</f>
        <v>39793424</v>
      </c>
      <c r="I21" s="58">
        <f>'2008 AAU'!I21+'2009 AAU'!I21+'2010 AAU'!I21+'2011 AAU'!I21+'2012 AAU'!I21+'2013 AAU'!I21+'2014 AAU'!I21+'2015 AAU'!I21</f>
        <v>37942740</v>
      </c>
      <c r="J21" s="58">
        <f>'2008 AAU'!J21+'2009 AAU'!J21+'2010 AAU'!J21+'2011 AAU'!J21+'2012 AAU'!J21+'2013 AAU'!J21+'2014 AAU'!J21+'2015 AAU'!J21</f>
        <v>0</v>
      </c>
      <c r="K21" s="58">
        <f>'2008 AAU'!K21+'2009 AAU'!K21+'2010 AAU'!K21+'2011 AAU'!K21+'2012 AAU'!K21+'2013 AAU'!K21+'2014 AAU'!K21+'2015 AAU'!K21</f>
        <v>229500</v>
      </c>
      <c r="L21" s="58">
        <f>'2008 AAU'!L21+'2009 AAU'!L21+'2010 AAU'!L21+'2011 AAU'!L21+'2012 AAU'!L21+'2013 AAU'!L21+'2014 AAU'!L21+'2015 AAU'!L21</f>
        <v>6139313</v>
      </c>
      <c r="M21" s="58">
        <f>'2008 AAU'!M21+'2009 AAU'!M21+'2010 AAU'!M21+'2011 AAU'!M21+'2012 AAU'!M21+'2013 AAU'!M21+'2014 AAU'!M21+'2015 AAU'!M21</f>
        <v>200000</v>
      </c>
      <c r="N21" s="58">
        <f>'2008 AAU'!N21+'2009 AAU'!N21+'2010 AAU'!N21+'2011 AAU'!N21+'2012 AAU'!N21+'2013 AAU'!N21+'2014 AAU'!N21+'2015 AAU'!N21</f>
        <v>10920025</v>
      </c>
      <c r="O21" s="58">
        <f>'2008 AAU'!O21+'2009 AAU'!O21+'2010 AAU'!O21+'2011 AAU'!O21+'2012 AAU'!O21+'2013 AAU'!O21+'2014 AAU'!O21+'2015 AAU'!O21</f>
        <v>2904082</v>
      </c>
      <c r="P21" s="58">
        <f>'2008 AAU'!P21+'2009 AAU'!P21+'2010 AAU'!P21+'2011 AAU'!P21+'2012 AAU'!P21+'2013 AAU'!P21+'2014 AAU'!P21+'2015 AAU'!P21</f>
        <v>6803500</v>
      </c>
      <c r="Q21" s="58">
        <f>'2008 AAU'!Q21+'2009 AAU'!Q21+'2010 AAU'!Q21+'2011 AAU'!Q21+'2012 AAU'!Q21+'2013 AAU'!Q21+'2014 AAU'!Q21+'2015 AAU'!Q21</f>
        <v>85689</v>
      </c>
      <c r="R21" s="58">
        <f>'2008 AAU'!R21+'2009 AAU'!R21+'2010 AAU'!R21+'2011 AAU'!R21+'2012 AAU'!R21+'2013 AAU'!R21+'2014 AAU'!R21+'2015 AAU'!R21</f>
        <v>40294035</v>
      </c>
      <c r="S21" s="58">
        <f>'2008 AAU'!S21+'2009 AAU'!S21+'2010 AAU'!S21+'2011 AAU'!S21+'2012 AAU'!S21+'2013 AAU'!S21+'2014 AAU'!S21+'2015 AAU'!S21</f>
        <v>66115</v>
      </c>
      <c r="T21" s="70"/>
      <c r="U21" s="58">
        <f>'2008 AAU'!U21+'2009 AAU'!U21+'2010 AAU'!U21+'2011 AAU'!U21+'2012 AAU'!U21+'2013 AAU'!U21+'2014 AAU'!U21+'2015 AAU'!U21</f>
        <v>76000</v>
      </c>
      <c r="V21" s="58">
        <f>'2008 AAU'!V21+'2009 AAU'!V21+'2010 AAU'!V21+'2011 AAU'!V21+'2012 AAU'!V21+'2013 AAU'!V21+'2014 AAU'!V21+'2015 AAU'!V21</f>
        <v>2204663</v>
      </c>
      <c r="W21" s="58">
        <f>'2008 AAU'!W21+'2009 AAU'!W21+'2010 AAU'!W21+'2011 AAU'!W21+'2012 AAU'!W21+'2013 AAU'!W21+'2014 AAU'!W21+'2015 AAU'!W21</f>
        <v>0</v>
      </c>
      <c r="X21" s="58">
        <f>'2008 AAU'!X21+'2009 AAU'!X21+'2010 AAU'!X21+'2011 AAU'!X21+'2012 AAU'!X21+'2013 AAU'!X21+'2014 AAU'!X21+'2015 AAU'!X21</f>
        <v>0</v>
      </c>
      <c r="Y21" s="58">
        <f>'2008 AAU'!Y21+'2009 AAU'!Y21+'2010 AAU'!Y21+'2011 AAU'!Y21+'2012 AAU'!Y21+'2013 AAU'!Y21+'2014 AAU'!Y21+'2015 AAU'!Y21</f>
        <v>4806394</v>
      </c>
      <c r="Z21" s="58">
        <f>'2008 AAU'!Z21+'2009 AAU'!Z21+'2010 AAU'!Z21+'2011 AAU'!Z21+'2012 AAU'!Z21+'2013 AAU'!Z21+'2014 AAU'!Z21+'2015 AAU'!Z21</f>
        <v>171603</v>
      </c>
      <c r="AA21" s="58">
        <f>'2008 AAU'!AA21+'2009 AAU'!AA21+'2010 AAU'!AA21+'2011 AAU'!AA21+'2012 AAU'!AA21+'2013 AAU'!AA21+'2014 AAU'!AA21+'2015 AAU'!AA21</f>
        <v>3692065</v>
      </c>
      <c r="AB21" s="58">
        <f>'2008 AAU'!AB21+'2009 AAU'!AB21+'2010 AAU'!AB21+'2011 AAU'!AB21+'2012 AAU'!AB21+'2013 AAU'!AB21+'2014 AAU'!AB21+'2015 AAU'!AB21</f>
        <v>0</v>
      </c>
      <c r="AC21" s="58">
        <f>'2008 AAU'!AC21+'2009 AAU'!AC21+'2010 AAU'!AC21+'2011 AAU'!AC21+'2012 AAU'!AC21+'2013 AAU'!AC21+'2014 AAU'!AC21+'2015 AAU'!AC21</f>
        <v>0</v>
      </c>
      <c r="AD21" s="58">
        <f>'2008 AAU'!AD21+'2009 AAU'!AD21+'2010 AAU'!AD21+'2011 AAU'!AD21+'2012 AAU'!AD21+'2013 AAU'!AD21+'2014 AAU'!AD21+'2015 AAU'!AD21</f>
        <v>0</v>
      </c>
      <c r="AE21" s="58">
        <f>'2008 AAU'!AE21+'2009 AAU'!AE21+'2010 AAU'!AE21+'2011 AAU'!AE21+'2012 AAU'!AE21+'2013 AAU'!AE21+'2014 AAU'!AE21+'2015 AAU'!AE21</f>
        <v>0</v>
      </c>
      <c r="AF21" s="58">
        <f>'2008 AAU'!AF21+'2009 AAU'!AF21+'2010 AAU'!AF21+'2011 AAU'!AF21+'2012 AAU'!AF21+'2013 AAU'!AF21+'2014 AAU'!AF21+'2015 AAU'!AF21</f>
        <v>0</v>
      </c>
      <c r="AG21" s="58">
        <f>'2008 AAU'!AG21+'2009 AAU'!AG21+'2010 AAU'!AG21+'2011 AAU'!AG21+'2012 AAU'!AG21+'2013 AAU'!AG21+'2014 AAU'!AG21+'2015 AAU'!AG21</f>
        <v>0</v>
      </c>
      <c r="AH21" s="58">
        <f>'2008 AAU'!AH21+'2009 AAU'!AH21+'2010 AAU'!AH21+'2011 AAU'!AH21+'2012 AAU'!AH21+'2013 AAU'!AH21+'2014 AAU'!AH21+'2015 AAU'!AH21</f>
        <v>0</v>
      </c>
      <c r="AI21" s="58">
        <f>'2008 AAU'!AI21+'2009 AAU'!AI21+'2010 AAU'!AI21+'2011 AAU'!AI21+'2012 AAU'!AI21+'2013 AAU'!AI21+'2014 AAU'!AI21+'2015 AAU'!AI21</f>
        <v>88570674</v>
      </c>
      <c r="AJ21" s="58">
        <f>'2008 AAU'!AJ21+'2009 AAU'!AJ21+'2010 AAU'!AJ21+'2011 AAU'!AJ21+'2012 AAU'!AJ21+'2013 AAU'!AJ21+'2014 AAU'!AJ21+'2015 AAU'!AJ21</f>
        <v>2058000</v>
      </c>
      <c r="AK21" s="58">
        <f>'2008 AAU'!AK21+'2009 AAU'!AK21+'2010 AAU'!AK21+'2011 AAU'!AK21+'2012 AAU'!AK21+'2013 AAU'!AK21+'2014 AAU'!AK21+'2015 AAU'!AK21</f>
        <v>0</v>
      </c>
      <c r="AL21" s="58">
        <f>'2008 AAU'!AL21+'2009 AAU'!AL21+'2010 AAU'!AL21+'2011 AAU'!AL21+'2012 AAU'!AL21+'2013 AAU'!AL21+'2014 AAU'!AL21+'2015 AAU'!AL21</f>
        <v>0</v>
      </c>
      <c r="AM21" s="58">
        <f>'2008 AAU'!AM21+'2009 AAU'!AM21+'2010 AAU'!AM21+'2011 AAU'!AM21+'2012 AAU'!AM21+'2013 AAU'!AM21+'2014 AAU'!AM21+'2015 AAU'!AM21</f>
        <v>234224</v>
      </c>
      <c r="AN21" s="61">
        <f>'2008 AAU'!AN21+'2009 AAU'!AN21+'2010 AAU'!AN21+'2011 AAU'!AN21+'2012 AAU'!AN21+'2013 AAU'!AN21+'2014 AAU'!AN21+'2015 AAU'!AN21</f>
        <v>2602370</v>
      </c>
    </row>
    <row r="22" spans="1:40" ht="14.25" x14ac:dyDescent="0.15">
      <c r="A22" s="63" t="s">
        <v>26</v>
      </c>
      <c r="B22" s="57">
        <f t="shared" si="1"/>
        <v>112412790</v>
      </c>
      <c r="C22" s="58">
        <f>'2008 AAU'!C22+'2009 AAU'!C22+'2010 AAU'!C22+'2011 AAU'!C22+'2012 AAU'!C22+'2013 AAU'!C22+'2014 AAU'!C22+'2015 AAU'!C22</f>
        <v>12945865</v>
      </c>
      <c r="D22" s="58">
        <f>'2008 AAU'!D22+'2009 AAU'!D22+'2010 AAU'!D22+'2011 AAU'!D22+'2012 AAU'!D22+'2013 AAU'!D22+'2014 AAU'!D22+'2015 AAU'!D22</f>
        <v>13908930</v>
      </c>
      <c r="E22" s="58">
        <f>'2008 AAU'!E22+'2009 AAU'!E22+'2010 AAU'!E22+'2011 AAU'!E22+'2012 AAU'!E22+'2013 AAU'!E22+'2014 AAU'!E22+'2015 AAU'!E22</f>
        <v>0</v>
      </c>
      <c r="F22" s="58">
        <f>'2008 AAU'!F22+'2009 AAU'!F22+'2010 AAU'!F22+'2011 AAU'!F22+'2012 AAU'!F22+'2013 AAU'!F22+'2014 AAU'!F22+'2015 AAU'!F22</f>
        <v>1080606</v>
      </c>
      <c r="G22" s="58">
        <f>'2008 AAU'!G22+'2009 AAU'!G22+'2010 AAU'!G22+'2011 AAU'!G22+'2012 AAU'!G22+'2013 AAU'!G22+'2014 AAU'!G22+'2015 AAU'!G22</f>
        <v>431490</v>
      </c>
      <c r="H22" s="58">
        <f>'2008 AAU'!H22+'2009 AAU'!H22+'2010 AAU'!H22+'2011 AAU'!H22+'2012 AAU'!H22+'2013 AAU'!H22+'2014 AAU'!H22+'2015 AAU'!H22</f>
        <v>363901</v>
      </c>
      <c r="I22" s="58">
        <f>'2008 AAU'!I22+'2009 AAU'!I22+'2010 AAU'!I22+'2011 AAU'!I22+'2012 AAU'!I22+'2013 AAU'!I22+'2014 AAU'!I22+'2015 AAU'!I22</f>
        <v>18534320</v>
      </c>
      <c r="J22" s="58">
        <f>'2008 AAU'!J22+'2009 AAU'!J22+'2010 AAU'!J22+'2011 AAU'!J22+'2012 AAU'!J22+'2013 AAU'!J22+'2014 AAU'!J22+'2015 AAU'!J22</f>
        <v>0</v>
      </c>
      <c r="K22" s="58">
        <f>'2008 AAU'!K22+'2009 AAU'!K22+'2010 AAU'!K22+'2011 AAU'!K22+'2012 AAU'!K22+'2013 AAU'!K22+'2014 AAU'!K22+'2015 AAU'!K22</f>
        <v>0</v>
      </c>
      <c r="L22" s="58">
        <f>'2008 AAU'!L22+'2009 AAU'!L22+'2010 AAU'!L22+'2011 AAU'!L22+'2012 AAU'!L22+'2013 AAU'!L22+'2014 AAU'!L22+'2015 AAU'!L22</f>
        <v>300000</v>
      </c>
      <c r="M22" s="58">
        <f>'2008 AAU'!M22+'2009 AAU'!M22+'2010 AAU'!M22+'2011 AAU'!M22+'2012 AAU'!M22+'2013 AAU'!M22+'2014 AAU'!M22+'2015 AAU'!M22</f>
        <v>6750000</v>
      </c>
      <c r="N22" s="58">
        <f>'2008 AAU'!N22+'2009 AAU'!N22+'2010 AAU'!N22+'2011 AAU'!N22+'2012 AAU'!N22+'2013 AAU'!N22+'2014 AAU'!N22+'2015 AAU'!N22</f>
        <v>302069</v>
      </c>
      <c r="O22" s="58">
        <f>'2008 AAU'!O22+'2009 AAU'!O22+'2010 AAU'!O22+'2011 AAU'!O22+'2012 AAU'!O22+'2013 AAU'!O22+'2014 AAU'!O22+'2015 AAU'!O22</f>
        <v>1905</v>
      </c>
      <c r="P22" s="58">
        <f>'2008 AAU'!P22+'2009 AAU'!P22+'2010 AAU'!P22+'2011 AAU'!P22+'2012 AAU'!P22+'2013 AAU'!P22+'2014 AAU'!P22+'2015 AAU'!P22</f>
        <v>14044335</v>
      </c>
      <c r="Q22" s="58">
        <f>'2008 AAU'!Q22+'2009 AAU'!Q22+'2010 AAU'!Q22+'2011 AAU'!Q22+'2012 AAU'!Q22+'2013 AAU'!Q22+'2014 AAU'!Q22+'2015 AAU'!Q22</f>
        <v>271126</v>
      </c>
      <c r="R22" s="58">
        <f>'2008 AAU'!R22+'2009 AAU'!R22+'2010 AAU'!R22+'2011 AAU'!R22+'2012 AAU'!R22+'2013 AAU'!R22+'2014 AAU'!R22+'2015 AAU'!R22</f>
        <v>482962</v>
      </c>
      <c r="S22" s="58">
        <f>'2008 AAU'!S22+'2009 AAU'!S22+'2010 AAU'!S22+'2011 AAU'!S22+'2012 AAU'!S22+'2013 AAU'!S22+'2014 AAU'!S22+'2015 AAU'!S22</f>
        <v>0</v>
      </c>
      <c r="T22" s="58">
        <f>'2008 AAU'!T22+'2009 AAU'!T22+'2010 AAU'!T22+'2011 AAU'!T22+'2012 AAU'!T22+'2013 AAU'!T22+'2014 AAU'!T22+'2015 AAU'!T22</f>
        <v>225001</v>
      </c>
      <c r="U22" s="70"/>
      <c r="V22" s="58">
        <f>'2008 AAU'!V22+'2009 AAU'!V22+'2010 AAU'!V22+'2011 AAU'!V22+'2012 AAU'!V22+'2013 AAU'!V22+'2014 AAU'!V22+'2015 AAU'!V22</f>
        <v>0</v>
      </c>
      <c r="W22" s="58">
        <f>'2008 AAU'!W22+'2009 AAU'!W22+'2010 AAU'!W22+'2011 AAU'!W22+'2012 AAU'!W22+'2013 AAU'!W22+'2014 AAU'!W22+'2015 AAU'!W22</f>
        <v>277588</v>
      </c>
      <c r="X22" s="58">
        <f>'2008 AAU'!X22+'2009 AAU'!X22+'2010 AAU'!X22+'2011 AAU'!X22+'2012 AAU'!X22+'2013 AAU'!X22+'2014 AAU'!X22+'2015 AAU'!X22</f>
        <v>0</v>
      </c>
      <c r="Y22" s="58">
        <f>'2008 AAU'!Y22+'2009 AAU'!Y22+'2010 AAU'!Y22+'2011 AAU'!Y22+'2012 AAU'!Y22+'2013 AAU'!Y22+'2014 AAU'!Y22+'2015 AAU'!Y22</f>
        <v>4</v>
      </c>
      <c r="Z22" s="58">
        <f>'2008 AAU'!Z22+'2009 AAU'!Z22+'2010 AAU'!Z22+'2011 AAU'!Z22+'2012 AAU'!Z22+'2013 AAU'!Z22+'2014 AAU'!Z22+'2015 AAU'!Z22</f>
        <v>56995</v>
      </c>
      <c r="AA22" s="58">
        <f>'2008 AAU'!AA22+'2009 AAU'!AA22+'2010 AAU'!AA22+'2011 AAU'!AA22+'2012 AAU'!AA22+'2013 AAU'!AA22+'2014 AAU'!AA22+'2015 AAU'!AA22</f>
        <v>1</v>
      </c>
      <c r="AB22" s="58">
        <f>'2008 AAU'!AB22+'2009 AAU'!AB22+'2010 AAU'!AB22+'2011 AAU'!AB22+'2012 AAU'!AB22+'2013 AAU'!AB22+'2014 AAU'!AB22+'2015 AAU'!AB22</f>
        <v>0</v>
      </c>
      <c r="AC22" s="58">
        <f>'2008 AAU'!AC22+'2009 AAU'!AC22+'2010 AAU'!AC22+'2011 AAU'!AC22+'2012 AAU'!AC22+'2013 AAU'!AC22+'2014 AAU'!AC22+'2015 AAU'!AC22</f>
        <v>0</v>
      </c>
      <c r="AD22" s="58">
        <f>'2008 AAU'!AD22+'2009 AAU'!AD22+'2010 AAU'!AD22+'2011 AAU'!AD22+'2012 AAU'!AD22+'2013 AAU'!AD22+'2014 AAU'!AD22+'2015 AAU'!AD22</f>
        <v>0</v>
      </c>
      <c r="AE22" s="58">
        <f>'2008 AAU'!AE22+'2009 AAU'!AE22+'2010 AAU'!AE22+'2011 AAU'!AE22+'2012 AAU'!AE22+'2013 AAU'!AE22+'2014 AAU'!AE22+'2015 AAU'!AE22</f>
        <v>0</v>
      </c>
      <c r="AF22" s="58">
        <f>'2008 AAU'!AF22+'2009 AAU'!AF22+'2010 AAU'!AF22+'2011 AAU'!AF22+'2012 AAU'!AF22+'2013 AAU'!AF22+'2014 AAU'!AF22+'2015 AAU'!AF22</f>
        <v>0</v>
      </c>
      <c r="AG22" s="58">
        <f>'2008 AAU'!AG22+'2009 AAU'!AG22+'2010 AAU'!AG22+'2011 AAU'!AG22+'2012 AAU'!AG22+'2013 AAU'!AG22+'2014 AAU'!AG22+'2015 AAU'!AG22</f>
        <v>0</v>
      </c>
      <c r="AH22" s="58">
        <f>'2008 AAU'!AH22+'2009 AAU'!AH22+'2010 AAU'!AH22+'2011 AAU'!AH22+'2012 AAU'!AH22+'2013 AAU'!AH22+'2014 AAU'!AH22+'2015 AAU'!AH22</f>
        <v>0</v>
      </c>
      <c r="AI22" s="58">
        <f>'2008 AAU'!AI22+'2009 AAU'!AI22+'2010 AAU'!AI22+'2011 AAU'!AI22+'2012 AAU'!AI22+'2013 AAU'!AI22+'2014 AAU'!AI22+'2015 AAU'!AI22</f>
        <v>23200000</v>
      </c>
      <c r="AJ22" s="58">
        <f>'2008 AAU'!AJ22+'2009 AAU'!AJ22+'2010 AAU'!AJ22+'2011 AAU'!AJ22+'2012 AAU'!AJ22+'2013 AAU'!AJ22+'2014 AAU'!AJ22+'2015 AAU'!AJ22</f>
        <v>1464242</v>
      </c>
      <c r="AK22" s="58">
        <f>'2008 AAU'!AK22+'2009 AAU'!AK22+'2010 AAU'!AK22+'2011 AAU'!AK22+'2012 AAU'!AK22+'2013 AAU'!AK22+'2014 AAU'!AK22+'2015 AAU'!AK22</f>
        <v>0</v>
      </c>
      <c r="AL22" s="58">
        <f>'2008 AAU'!AL22+'2009 AAU'!AL22+'2010 AAU'!AL22+'2011 AAU'!AL22+'2012 AAU'!AL22+'2013 AAU'!AL22+'2014 AAU'!AL22+'2015 AAU'!AL22</f>
        <v>0</v>
      </c>
      <c r="AM22" s="58">
        <f>'2008 AAU'!AM22+'2009 AAU'!AM22+'2010 AAU'!AM22+'2011 AAU'!AM22+'2012 AAU'!AM22+'2013 AAU'!AM22+'2014 AAU'!AM22+'2015 AAU'!AM22</f>
        <v>25000</v>
      </c>
      <c r="AN22" s="61">
        <f>'2008 AAU'!AN22+'2009 AAU'!AN22+'2010 AAU'!AN22+'2011 AAU'!AN22+'2012 AAU'!AN22+'2013 AAU'!AN22+'2014 AAU'!AN22+'2015 AAU'!AN22</f>
        <v>17746450</v>
      </c>
    </row>
    <row r="23" spans="1:40" ht="14.25" x14ac:dyDescent="0.15">
      <c r="A23" s="63" t="s">
        <v>23</v>
      </c>
      <c r="B23" s="57">
        <f t="shared" si="1"/>
        <v>63424400</v>
      </c>
      <c r="C23" s="58">
        <f>'2008 AAU'!C23+'2009 AAU'!C23+'2010 AAU'!C23+'2011 AAU'!C23+'2012 AAU'!C23+'2013 AAU'!C23+'2014 AAU'!C23+'2015 AAU'!C23</f>
        <v>14828872</v>
      </c>
      <c r="D23" s="58">
        <f>'2008 AAU'!D23+'2009 AAU'!D23+'2010 AAU'!D23+'2011 AAU'!D23+'2012 AAU'!D23+'2013 AAU'!D23+'2014 AAU'!D23+'2015 AAU'!D23</f>
        <v>1459671</v>
      </c>
      <c r="E23" s="58">
        <f>'2008 AAU'!E23+'2009 AAU'!E23+'2010 AAU'!E23+'2011 AAU'!E23+'2012 AAU'!E23+'2013 AAU'!E23+'2014 AAU'!E23+'2015 AAU'!E23</f>
        <v>3368446</v>
      </c>
      <c r="F23" s="58">
        <f>'2008 AAU'!F23+'2009 AAU'!F23+'2010 AAU'!F23+'2011 AAU'!F23+'2012 AAU'!F23+'2013 AAU'!F23+'2014 AAU'!F23+'2015 AAU'!F23</f>
        <v>3573757</v>
      </c>
      <c r="G23" s="58">
        <f>'2008 AAU'!G23+'2009 AAU'!G23+'2010 AAU'!G23+'2011 AAU'!G23+'2012 AAU'!G23+'2013 AAU'!G23+'2014 AAU'!G23+'2015 AAU'!G23</f>
        <v>0</v>
      </c>
      <c r="H23" s="58">
        <f>'2008 AAU'!H23+'2009 AAU'!H23+'2010 AAU'!H23+'2011 AAU'!H23+'2012 AAU'!H23+'2013 AAU'!H23+'2014 AAU'!H23+'2015 AAU'!H23</f>
        <v>1750769</v>
      </c>
      <c r="I23" s="58">
        <f>'2008 AAU'!I23+'2009 AAU'!I23+'2010 AAU'!I23+'2011 AAU'!I23+'2012 AAU'!I23+'2013 AAU'!I23+'2014 AAU'!I23+'2015 AAU'!I23</f>
        <v>5701680</v>
      </c>
      <c r="J23" s="58">
        <f>'2008 AAU'!J23+'2009 AAU'!J23+'2010 AAU'!J23+'2011 AAU'!J23+'2012 AAU'!J23+'2013 AAU'!J23+'2014 AAU'!J23+'2015 AAU'!J23</f>
        <v>0</v>
      </c>
      <c r="K23" s="58">
        <f>'2008 AAU'!K23+'2009 AAU'!K23+'2010 AAU'!K23+'2011 AAU'!K23+'2012 AAU'!K23+'2013 AAU'!K23+'2014 AAU'!K23+'2015 AAU'!K23</f>
        <v>0</v>
      </c>
      <c r="L23" s="58">
        <f>'2008 AAU'!L23+'2009 AAU'!L23+'2010 AAU'!L23+'2011 AAU'!L23+'2012 AAU'!L23+'2013 AAU'!L23+'2014 AAU'!L23+'2015 AAU'!L23</f>
        <v>635381</v>
      </c>
      <c r="M23" s="58">
        <f>'2008 AAU'!M23+'2009 AAU'!M23+'2010 AAU'!M23+'2011 AAU'!M23+'2012 AAU'!M23+'2013 AAU'!M23+'2014 AAU'!M23+'2015 AAU'!M23</f>
        <v>0</v>
      </c>
      <c r="N23" s="58">
        <f>'2008 AAU'!N23+'2009 AAU'!N23+'2010 AAU'!N23+'2011 AAU'!N23+'2012 AAU'!N23+'2013 AAU'!N23+'2014 AAU'!N23+'2015 AAU'!N23</f>
        <v>3304736</v>
      </c>
      <c r="O23" s="58">
        <f>'2008 AAU'!O23+'2009 AAU'!O23+'2010 AAU'!O23+'2011 AAU'!O23+'2012 AAU'!O23+'2013 AAU'!O23+'2014 AAU'!O23+'2015 AAU'!O23</f>
        <v>0</v>
      </c>
      <c r="P23" s="58">
        <f>'2008 AAU'!P23+'2009 AAU'!P23+'2010 AAU'!P23+'2011 AAU'!P23+'2012 AAU'!P23+'2013 AAU'!P23+'2014 AAU'!P23+'2015 AAU'!P23</f>
        <v>6689300</v>
      </c>
      <c r="Q23" s="58">
        <f>'2008 AAU'!Q23+'2009 AAU'!Q23+'2010 AAU'!Q23+'2011 AAU'!Q23+'2012 AAU'!Q23+'2013 AAU'!Q23+'2014 AAU'!Q23+'2015 AAU'!Q23</f>
        <v>0</v>
      </c>
      <c r="R23" s="58">
        <f>'2008 AAU'!R23+'2009 AAU'!R23+'2010 AAU'!R23+'2011 AAU'!R23+'2012 AAU'!R23+'2013 AAU'!R23+'2014 AAU'!R23+'2015 AAU'!R23</f>
        <v>14054329</v>
      </c>
      <c r="S23" s="58">
        <f>'2008 AAU'!S23+'2009 AAU'!S23+'2010 AAU'!S23+'2011 AAU'!S23+'2012 AAU'!S23+'2013 AAU'!S23+'2014 AAU'!S23+'2015 AAU'!S23</f>
        <v>23736</v>
      </c>
      <c r="T23" s="58">
        <f>'2008 AAU'!T23+'2009 AAU'!T23+'2010 AAU'!T23+'2011 AAU'!T23+'2012 AAU'!T23+'2013 AAU'!T23+'2014 AAU'!T23+'2015 AAU'!T23</f>
        <v>2377756</v>
      </c>
      <c r="U23" s="58">
        <f>'2008 AAU'!U23+'2009 AAU'!U23+'2010 AAU'!U23+'2011 AAU'!U23+'2012 AAU'!U23+'2013 AAU'!U23+'2014 AAU'!U23+'2015 AAU'!U23</f>
        <v>0</v>
      </c>
      <c r="V23" s="70"/>
      <c r="W23" s="58">
        <f>'2008 AAU'!W23+'2009 AAU'!W23+'2010 AAU'!W23+'2011 AAU'!W23+'2012 AAU'!W23+'2013 AAU'!W23+'2014 AAU'!W23+'2015 AAU'!W23</f>
        <v>0</v>
      </c>
      <c r="X23" s="58">
        <f>'2008 AAU'!X23+'2009 AAU'!X23+'2010 AAU'!X23+'2011 AAU'!X23+'2012 AAU'!X23+'2013 AAU'!X23+'2014 AAU'!X23+'2015 AAU'!X23</f>
        <v>0</v>
      </c>
      <c r="Y23" s="58">
        <f>'2008 AAU'!Y23+'2009 AAU'!Y23+'2010 AAU'!Y23+'2011 AAU'!Y23+'2012 AAU'!Y23+'2013 AAU'!Y23+'2014 AAU'!Y23+'2015 AAU'!Y23</f>
        <v>27482</v>
      </c>
      <c r="Z23" s="58">
        <f>'2008 AAU'!Z23+'2009 AAU'!Z23+'2010 AAU'!Z23+'2011 AAU'!Z23+'2012 AAU'!Z23+'2013 AAU'!Z23+'2014 AAU'!Z23+'2015 AAU'!Z23</f>
        <v>0</v>
      </c>
      <c r="AA23" s="58">
        <f>'2008 AAU'!AA23+'2009 AAU'!AA23+'2010 AAU'!AA23+'2011 AAU'!AA23+'2012 AAU'!AA23+'2013 AAU'!AA23+'2014 AAU'!AA23+'2015 AAU'!AA23</f>
        <v>553485</v>
      </c>
      <c r="AB23" s="58">
        <f>'2008 AAU'!AB23+'2009 AAU'!AB23+'2010 AAU'!AB23+'2011 AAU'!AB23+'2012 AAU'!AB23+'2013 AAU'!AB23+'2014 AAU'!AB23+'2015 AAU'!AB23</f>
        <v>0</v>
      </c>
      <c r="AC23" s="58">
        <f>'2008 AAU'!AC23+'2009 AAU'!AC23+'2010 AAU'!AC23+'2011 AAU'!AC23+'2012 AAU'!AC23+'2013 AAU'!AC23+'2014 AAU'!AC23+'2015 AAU'!AC23</f>
        <v>0</v>
      </c>
      <c r="AD23" s="58">
        <f>'2008 AAU'!AD23+'2009 AAU'!AD23+'2010 AAU'!AD23+'2011 AAU'!AD23+'2012 AAU'!AD23+'2013 AAU'!AD23+'2014 AAU'!AD23+'2015 AAU'!AD23</f>
        <v>0</v>
      </c>
      <c r="AE23" s="58">
        <f>'2008 AAU'!AE23+'2009 AAU'!AE23+'2010 AAU'!AE23+'2011 AAU'!AE23+'2012 AAU'!AE23+'2013 AAU'!AE23+'2014 AAU'!AE23+'2015 AAU'!AE23</f>
        <v>0</v>
      </c>
      <c r="AF23" s="58">
        <f>'2008 AAU'!AF23+'2009 AAU'!AF23+'2010 AAU'!AF23+'2011 AAU'!AF23+'2012 AAU'!AF23+'2013 AAU'!AF23+'2014 AAU'!AF23+'2015 AAU'!AF23</f>
        <v>0</v>
      </c>
      <c r="AG23" s="58">
        <f>'2008 AAU'!AG23+'2009 AAU'!AG23+'2010 AAU'!AG23+'2011 AAU'!AG23+'2012 AAU'!AG23+'2013 AAU'!AG23+'2014 AAU'!AG23+'2015 AAU'!AG23</f>
        <v>0</v>
      </c>
      <c r="AH23" s="58">
        <f>'2008 AAU'!AH23+'2009 AAU'!AH23+'2010 AAU'!AH23+'2011 AAU'!AH23+'2012 AAU'!AH23+'2013 AAU'!AH23+'2014 AAU'!AH23+'2015 AAU'!AH23</f>
        <v>0</v>
      </c>
      <c r="AI23" s="58">
        <f>'2008 AAU'!AI23+'2009 AAU'!AI23+'2010 AAU'!AI23+'2011 AAU'!AI23+'2012 AAU'!AI23+'2013 AAU'!AI23+'2014 AAU'!AI23+'2015 AAU'!AI23</f>
        <v>3000000</v>
      </c>
      <c r="AJ23" s="58">
        <f>'2008 AAU'!AJ23+'2009 AAU'!AJ23+'2010 AAU'!AJ23+'2011 AAU'!AJ23+'2012 AAU'!AJ23+'2013 AAU'!AJ23+'2014 AAU'!AJ23+'2015 AAU'!AJ23</f>
        <v>0</v>
      </c>
      <c r="AK23" s="58">
        <f>'2008 AAU'!AK23+'2009 AAU'!AK23+'2010 AAU'!AK23+'2011 AAU'!AK23+'2012 AAU'!AK23+'2013 AAU'!AK23+'2014 AAU'!AK23+'2015 AAU'!AK23</f>
        <v>0</v>
      </c>
      <c r="AL23" s="58">
        <f>'2008 AAU'!AL23+'2009 AAU'!AL23+'2010 AAU'!AL23+'2011 AAU'!AL23+'2012 AAU'!AL23+'2013 AAU'!AL23+'2014 AAU'!AL23+'2015 AAU'!AL23</f>
        <v>0</v>
      </c>
      <c r="AM23" s="58">
        <f>'2008 AAU'!AM23+'2009 AAU'!AM23+'2010 AAU'!AM23+'2011 AAU'!AM23+'2012 AAU'!AM23+'2013 AAU'!AM23+'2014 AAU'!AM23+'2015 AAU'!AM23</f>
        <v>75000</v>
      </c>
      <c r="AN23" s="61">
        <f>'2008 AAU'!AN23+'2009 AAU'!AN23+'2010 AAU'!AN23+'2011 AAU'!AN23+'2012 AAU'!AN23+'2013 AAU'!AN23+'2014 AAU'!AN23+'2015 AAU'!AN23</f>
        <v>2000000</v>
      </c>
    </row>
    <row r="24" spans="1:40" ht="14.25" x14ac:dyDescent="0.15">
      <c r="A24" s="63" t="s">
        <v>27</v>
      </c>
      <c r="B24" s="57">
        <f t="shared" si="1"/>
        <v>76765331</v>
      </c>
      <c r="C24" s="58">
        <f>'2008 AAU'!C24+'2009 AAU'!C24+'2010 AAU'!C24+'2011 AAU'!C24+'2012 AAU'!C24+'2013 AAU'!C24+'2014 AAU'!C24+'2015 AAU'!C24</f>
        <v>9465503</v>
      </c>
      <c r="D24" s="58">
        <f>'2008 AAU'!D24+'2009 AAU'!D24+'2010 AAU'!D24+'2011 AAU'!D24+'2012 AAU'!D24+'2013 AAU'!D24+'2014 AAU'!D24+'2015 AAU'!D24</f>
        <v>13530027</v>
      </c>
      <c r="E24" s="58">
        <f>'2008 AAU'!E24+'2009 AAU'!E24+'2010 AAU'!E24+'2011 AAU'!E24+'2012 AAU'!E24+'2013 AAU'!E24+'2014 AAU'!E24+'2015 AAU'!E24</f>
        <v>0</v>
      </c>
      <c r="F24" s="58">
        <f>'2008 AAU'!F24+'2009 AAU'!F24+'2010 AAU'!F24+'2011 AAU'!F24+'2012 AAU'!F24+'2013 AAU'!F24+'2014 AAU'!F24+'2015 AAU'!F24</f>
        <v>408211</v>
      </c>
      <c r="G24" s="58">
        <f>'2008 AAU'!G24+'2009 AAU'!G24+'2010 AAU'!G24+'2011 AAU'!G24+'2012 AAU'!G24+'2013 AAU'!G24+'2014 AAU'!G24+'2015 AAU'!G24</f>
        <v>553517</v>
      </c>
      <c r="H24" s="58">
        <f>'2008 AAU'!H24+'2009 AAU'!H24+'2010 AAU'!H24+'2011 AAU'!H24+'2012 AAU'!H24+'2013 AAU'!H24+'2014 AAU'!H24+'2015 AAU'!H24</f>
        <v>264498</v>
      </c>
      <c r="I24" s="58">
        <f>'2008 AAU'!I24+'2009 AAU'!I24+'2010 AAU'!I24+'2011 AAU'!I24+'2012 AAU'!I24+'2013 AAU'!I24+'2014 AAU'!I24+'2015 AAU'!I24</f>
        <v>0</v>
      </c>
      <c r="J24" s="58">
        <f>'2008 AAU'!J24+'2009 AAU'!J24+'2010 AAU'!J24+'2011 AAU'!J24+'2012 AAU'!J24+'2013 AAU'!J24+'2014 AAU'!J24+'2015 AAU'!J24</f>
        <v>0</v>
      </c>
      <c r="K24" s="58">
        <f>'2008 AAU'!K24+'2009 AAU'!K24+'2010 AAU'!K24+'2011 AAU'!K24+'2012 AAU'!K24+'2013 AAU'!K24+'2014 AAU'!K24+'2015 AAU'!K24</f>
        <v>0</v>
      </c>
      <c r="L24" s="58">
        <f>'2008 AAU'!L24+'2009 AAU'!L24+'2010 AAU'!L24+'2011 AAU'!L24+'2012 AAU'!L24+'2013 AAU'!L24+'2014 AAU'!L24+'2015 AAU'!L24</f>
        <v>0</v>
      </c>
      <c r="M24" s="58">
        <f>'2008 AAU'!M24+'2009 AAU'!M24+'2010 AAU'!M24+'2011 AAU'!M24+'2012 AAU'!M24+'2013 AAU'!M24+'2014 AAU'!M24+'2015 AAU'!M24</f>
        <v>0</v>
      </c>
      <c r="N24" s="58">
        <f>'2008 AAU'!N24+'2009 AAU'!N24+'2010 AAU'!N24+'2011 AAU'!N24+'2012 AAU'!N24+'2013 AAU'!N24+'2014 AAU'!N24+'2015 AAU'!N24</f>
        <v>4557194</v>
      </c>
      <c r="O24" s="58">
        <f>'2008 AAU'!O24+'2009 AAU'!O24+'2010 AAU'!O24+'2011 AAU'!O24+'2012 AAU'!O24+'2013 AAU'!O24+'2014 AAU'!O24+'2015 AAU'!O24</f>
        <v>4000000</v>
      </c>
      <c r="P24" s="58">
        <f>'2008 AAU'!P24+'2009 AAU'!P24+'2010 AAU'!P24+'2011 AAU'!P24+'2012 AAU'!P24+'2013 AAU'!P24+'2014 AAU'!P24+'2015 AAU'!P24</f>
        <v>5000000</v>
      </c>
      <c r="Q24" s="58">
        <f>'2008 AAU'!Q24+'2009 AAU'!Q24+'2010 AAU'!Q24+'2011 AAU'!Q24+'2012 AAU'!Q24+'2013 AAU'!Q24+'2014 AAU'!Q24+'2015 AAU'!Q24</f>
        <v>0</v>
      </c>
      <c r="R24" s="58">
        <f>'2008 AAU'!R24+'2009 AAU'!R24+'2010 AAU'!R24+'2011 AAU'!R24+'2012 AAU'!R24+'2013 AAU'!R24+'2014 AAU'!R24+'2015 AAU'!R24</f>
        <v>1572577</v>
      </c>
      <c r="S24" s="58">
        <f>'2008 AAU'!S24+'2009 AAU'!S24+'2010 AAU'!S24+'2011 AAU'!S24+'2012 AAU'!S24+'2013 AAU'!S24+'2014 AAU'!S24+'2015 AAU'!S24</f>
        <v>0</v>
      </c>
      <c r="T24" s="58">
        <f>'2008 AAU'!T24+'2009 AAU'!T24+'2010 AAU'!T24+'2011 AAU'!T24+'2012 AAU'!T24+'2013 AAU'!T24+'2014 AAU'!T24+'2015 AAU'!T24</f>
        <v>0</v>
      </c>
      <c r="U24" s="58">
        <f>'2008 AAU'!U24+'2009 AAU'!U24+'2010 AAU'!U24+'2011 AAU'!U24+'2012 AAU'!U24+'2013 AAU'!U24+'2014 AAU'!U24+'2015 AAU'!U24</f>
        <v>97588</v>
      </c>
      <c r="V24" s="58">
        <f>'2008 AAU'!V24+'2009 AAU'!V24+'2010 AAU'!V24+'2011 AAU'!V24+'2012 AAU'!V24+'2013 AAU'!V24+'2014 AAU'!V24+'2015 AAU'!V24</f>
        <v>0</v>
      </c>
      <c r="W24" s="70"/>
      <c r="X24" s="58">
        <f>'2008 AAU'!X24+'2009 AAU'!X24+'2010 AAU'!X24+'2011 AAU'!X24+'2012 AAU'!X24+'2013 AAU'!X24+'2014 AAU'!X24+'2015 AAU'!X24</f>
        <v>11412</v>
      </c>
      <c r="Y24" s="58">
        <f>'2008 AAU'!Y24+'2009 AAU'!Y24+'2010 AAU'!Y24+'2011 AAU'!Y24+'2012 AAU'!Y24+'2013 AAU'!Y24+'2014 AAU'!Y24+'2015 AAU'!Y24</f>
        <v>938000</v>
      </c>
      <c r="Z24" s="58">
        <f>'2008 AAU'!Z24+'2009 AAU'!Z24+'2010 AAU'!Z24+'2011 AAU'!Z24+'2012 AAU'!Z24+'2013 AAU'!Z24+'2014 AAU'!Z24+'2015 AAU'!Z24</f>
        <v>0</v>
      </c>
      <c r="AA24" s="58">
        <f>'2008 AAU'!AA24+'2009 AAU'!AA24+'2010 AAU'!AA24+'2011 AAU'!AA24+'2012 AAU'!AA24+'2013 AAU'!AA24+'2014 AAU'!AA24+'2015 AAU'!AA24</f>
        <v>0</v>
      </c>
      <c r="AB24" s="58">
        <f>'2008 AAU'!AB24+'2009 AAU'!AB24+'2010 AAU'!AB24+'2011 AAU'!AB24+'2012 AAU'!AB24+'2013 AAU'!AB24+'2014 AAU'!AB24+'2015 AAU'!AB24</f>
        <v>9000</v>
      </c>
      <c r="AC24" s="58">
        <f>'2008 AAU'!AC24+'2009 AAU'!AC24+'2010 AAU'!AC24+'2011 AAU'!AC24+'2012 AAU'!AC24+'2013 AAU'!AC24+'2014 AAU'!AC24+'2015 AAU'!AC24</f>
        <v>0</v>
      </c>
      <c r="AD24" s="58">
        <f>'2008 AAU'!AD24+'2009 AAU'!AD24+'2010 AAU'!AD24+'2011 AAU'!AD24+'2012 AAU'!AD24+'2013 AAU'!AD24+'2014 AAU'!AD24+'2015 AAU'!AD24</f>
        <v>0</v>
      </c>
      <c r="AE24" s="58">
        <f>'2008 AAU'!AE24+'2009 AAU'!AE24+'2010 AAU'!AE24+'2011 AAU'!AE24+'2012 AAU'!AE24+'2013 AAU'!AE24+'2014 AAU'!AE24+'2015 AAU'!AE24</f>
        <v>0</v>
      </c>
      <c r="AF24" s="58">
        <f>'2008 AAU'!AF24+'2009 AAU'!AF24+'2010 AAU'!AF24+'2011 AAU'!AF24+'2012 AAU'!AF24+'2013 AAU'!AF24+'2014 AAU'!AF24+'2015 AAU'!AF24</f>
        <v>0</v>
      </c>
      <c r="AG24" s="58">
        <f>'2008 AAU'!AG24+'2009 AAU'!AG24+'2010 AAU'!AG24+'2011 AAU'!AG24+'2012 AAU'!AG24+'2013 AAU'!AG24+'2014 AAU'!AG24+'2015 AAU'!AG24</f>
        <v>0</v>
      </c>
      <c r="AH24" s="58">
        <f>'2008 AAU'!AH24+'2009 AAU'!AH24+'2010 AAU'!AH24+'2011 AAU'!AH24+'2012 AAU'!AH24+'2013 AAU'!AH24+'2014 AAU'!AH24+'2015 AAU'!AH24</f>
        <v>0</v>
      </c>
      <c r="AI24" s="58">
        <f>'2008 AAU'!AI24+'2009 AAU'!AI24+'2010 AAU'!AI24+'2011 AAU'!AI24+'2012 AAU'!AI24+'2013 AAU'!AI24+'2014 AAU'!AI24+'2015 AAU'!AI24</f>
        <v>3000000</v>
      </c>
      <c r="AJ24" s="58">
        <f>'2008 AAU'!AJ24+'2009 AAU'!AJ24+'2010 AAU'!AJ24+'2011 AAU'!AJ24+'2012 AAU'!AJ24+'2013 AAU'!AJ24+'2014 AAU'!AJ24+'2015 AAU'!AJ24</f>
        <v>638000</v>
      </c>
      <c r="AK24" s="58">
        <f>'2008 AAU'!AK24+'2009 AAU'!AK24+'2010 AAU'!AK24+'2011 AAU'!AK24+'2012 AAU'!AK24+'2013 AAU'!AK24+'2014 AAU'!AK24+'2015 AAU'!AK24</f>
        <v>0</v>
      </c>
      <c r="AL24" s="58">
        <f>'2008 AAU'!AL24+'2009 AAU'!AL24+'2010 AAU'!AL24+'2011 AAU'!AL24+'2012 AAU'!AL24+'2013 AAU'!AL24+'2014 AAU'!AL24+'2015 AAU'!AL24</f>
        <v>0</v>
      </c>
      <c r="AM24" s="58">
        <f>'2008 AAU'!AM24+'2009 AAU'!AM24+'2010 AAU'!AM24+'2011 AAU'!AM24+'2012 AAU'!AM24+'2013 AAU'!AM24+'2014 AAU'!AM24+'2015 AAU'!AM24</f>
        <v>0</v>
      </c>
      <c r="AN24" s="61">
        <f>'2008 AAU'!AN24+'2009 AAU'!AN24+'2010 AAU'!AN24+'2011 AAU'!AN24+'2012 AAU'!AN24+'2013 AAU'!AN24+'2014 AAU'!AN24+'2015 AAU'!AN24</f>
        <v>32719804</v>
      </c>
    </row>
    <row r="25" spans="1:40" ht="14.25" x14ac:dyDescent="0.15">
      <c r="A25" s="63" t="s">
        <v>25</v>
      </c>
      <c r="B25" s="57">
        <f t="shared" si="1"/>
        <v>63836870</v>
      </c>
      <c r="C25" s="58">
        <f>'2008 AAU'!C25+'2009 AAU'!C25+'2010 AAU'!C25+'2011 AAU'!C25+'2012 AAU'!C25+'2013 AAU'!C25+'2014 AAU'!C25+'2015 AAU'!C25</f>
        <v>8702713</v>
      </c>
      <c r="D25" s="58">
        <f>'2008 AAU'!D25+'2009 AAU'!D25+'2010 AAU'!D25+'2011 AAU'!D25+'2012 AAU'!D25+'2013 AAU'!D25+'2014 AAU'!D25+'2015 AAU'!D25</f>
        <v>0</v>
      </c>
      <c r="E25" s="58">
        <f>'2008 AAU'!E25+'2009 AAU'!E25+'2010 AAU'!E25+'2011 AAU'!E25+'2012 AAU'!E25+'2013 AAU'!E25+'2014 AAU'!E25+'2015 AAU'!E25</f>
        <v>0</v>
      </c>
      <c r="F25" s="58">
        <f>'2008 AAU'!F25+'2009 AAU'!F25+'2010 AAU'!F25+'2011 AAU'!F25+'2012 AAU'!F25+'2013 AAU'!F25+'2014 AAU'!F25+'2015 AAU'!F25</f>
        <v>3909236</v>
      </c>
      <c r="G25" s="58">
        <f>'2008 AAU'!G25+'2009 AAU'!G25+'2010 AAU'!G25+'2011 AAU'!G25+'2012 AAU'!G25+'2013 AAU'!G25+'2014 AAU'!G25+'2015 AAU'!G25</f>
        <v>425357</v>
      </c>
      <c r="H25" s="58">
        <f>'2008 AAU'!H25+'2009 AAU'!H25+'2010 AAU'!H25+'2011 AAU'!H25+'2012 AAU'!H25+'2013 AAU'!H25+'2014 AAU'!H25+'2015 AAU'!H25</f>
        <v>4854178</v>
      </c>
      <c r="I25" s="58">
        <f>'2008 AAU'!I25+'2009 AAU'!I25+'2010 AAU'!I25+'2011 AAU'!I25+'2012 AAU'!I25+'2013 AAU'!I25+'2014 AAU'!I25+'2015 AAU'!I25</f>
        <v>2654000</v>
      </c>
      <c r="J25" s="58">
        <f>'2008 AAU'!J25+'2009 AAU'!J25+'2010 AAU'!J25+'2011 AAU'!J25+'2012 AAU'!J25+'2013 AAU'!J25+'2014 AAU'!J25+'2015 AAU'!J25</f>
        <v>0</v>
      </c>
      <c r="K25" s="58">
        <f>'2008 AAU'!K25+'2009 AAU'!K25+'2010 AAU'!K25+'2011 AAU'!K25+'2012 AAU'!K25+'2013 AAU'!K25+'2014 AAU'!K25+'2015 AAU'!K25</f>
        <v>0</v>
      </c>
      <c r="L25" s="58">
        <f>'2008 AAU'!L25+'2009 AAU'!L25+'2010 AAU'!L25+'2011 AAU'!L25+'2012 AAU'!L25+'2013 AAU'!L25+'2014 AAU'!L25+'2015 AAU'!L25</f>
        <v>0</v>
      </c>
      <c r="M25" s="58">
        <f>'2008 AAU'!M25+'2009 AAU'!M25+'2010 AAU'!M25+'2011 AAU'!M25+'2012 AAU'!M25+'2013 AAU'!M25+'2014 AAU'!M25+'2015 AAU'!M25</f>
        <v>2000000</v>
      </c>
      <c r="N25" s="58">
        <f>'2008 AAU'!N25+'2009 AAU'!N25+'2010 AAU'!N25+'2011 AAU'!N25+'2012 AAU'!N25+'2013 AAU'!N25+'2014 AAU'!N25+'2015 AAU'!N25</f>
        <v>6570322</v>
      </c>
      <c r="O25" s="58">
        <f>'2008 AAU'!O25+'2009 AAU'!O25+'2010 AAU'!O25+'2011 AAU'!O25+'2012 AAU'!O25+'2013 AAU'!O25+'2014 AAU'!O25+'2015 AAU'!O25</f>
        <v>0</v>
      </c>
      <c r="P25" s="58">
        <f>'2008 AAU'!P25+'2009 AAU'!P25+'2010 AAU'!P25+'2011 AAU'!P25+'2012 AAU'!P25+'2013 AAU'!P25+'2014 AAU'!P25+'2015 AAU'!P25</f>
        <v>7758621</v>
      </c>
      <c r="Q25" s="58">
        <f>'2008 AAU'!Q25+'2009 AAU'!Q25+'2010 AAU'!Q25+'2011 AAU'!Q25+'2012 AAU'!Q25+'2013 AAU'!Q25+'2014 AAU'!Q25+'2015 AAU'!Q25</f>
        <v>22174</v>
      </c>
      <c r="R25" s="58">
        <f>'2008 AAU'!R25+'2009 AAU'!R25+'2010 AAU'!R25+'2011 AAU'!R25+'2012 AAU'!R25+'2013 AAU'!R25+'2014 AAU'!R25+'2015 AAU'!R25</f>
        <v>23291148</v>
      </c>
      <c r="S25" s="58">
        <f>'2008 AAU'!S25+'2009 AAU'!S25+'2010 AAU'!S25+'2011 AAU'!S25+'2012 AAU'!S25+'2013 AAU'!S25+'2014 AAU'!S25+'2015 AAU'!S25</f>
        <v>0</v>
      </c>
      <c r="T25" s="58">
        <f>'2008 AAU'!T25+'2009 AAU'!T25+'2010 AAU'!T25+'2011 AAU'!T25+'2012 AAU'!T25+'2013 AAU'!T25+'2014 AAU'!T25+'2015 AAU'!T25</f>
        <v>15000</v>
      </c>
      <c r="U25" s="58">
        <f>'2008 AAU'!U25+'2009 AAU'!U25+'2010 AAU'!U25+'2011 AAU'!U25+'2012 AAU'!U25+'2013 AAU'!U25+'2014 AAU'!U25+'2015 AAU'!U25</f>
        <v>238012</v>
      </c>
      <c r="V25" s="58">
        <f>'2008 AAU'!V25+'2009 AAU'!V25+'2010 AAU'!V25+'2011 AAU'!V25+'2012 AAU'!V25+'2013 AAU'!V25+'2014 AAU'!V25+'2015 AAU'!V25</f>
        <v>0</v>
      </c>
      <c r="W25" s="58">
        <f>'2008 AAU'!W25+'2009 AAU'!W25+'2010 AAU'!W25+'2011 AAU'!W25+'2012 AAU'!W25+'2013 AAU'!W25+'2014 AAU'!W25+'2015 AAU'!W25</f>
        <v>0</v>
      </c>
      <c r="X25" s="70"/>
      <c r="Y25" s="58">
        <f>'2008 AAU'!Y25+'2009 AAU'!Y25+'2010 AAU'!Y25+'2011 AAU'!Y25+'2012 AAU'!Y25+'2013 AAU'!Y25+'2014 AAU'!Y25+'2015 AAU'!Y25</f>
        <v>100000</v>
      </c>
      <c r="Z25" s="58">
        <f>'2008 AAU'!Z25+'2009 AAU'!Z25+'2010 AAU'!Z25+'2011 AAU'!Z25+'2012 AAU'!Z25+'2013 AAU'!Z25+'2014 AAU'!Z25+'2015 AAU'!Z25</f>
        <v>0</v>
      </c>
      <c r="AA25" s="58">
        <f>'2008 AAU'!AA25+'2009 AAU'!AA25+'2010 AAU'!AA25+'2011 AAU'!AA25+'2012 AAU'!AA25+'2013 AAU'!AA25+'2014 AAU'!AA25+'2015 AAU'!AA25</f>
        <v>24000</v>
      </c>
      <c r="AB25" s="58">
        <f>'2008 AAU'!AB25+'2009 AAU'!AB25+'2010 AAU'!AB25+'2011 AAU'!AB25+'2012 AAU'!AB25+'2013 AAU'!AB25+'2014 AAU'!AB25+'2015 AAU'!AB25</f>
        <v>2920</v>
      </c>
      <c r="AC25" s="58">
        <f>'2008 AAU'!AC25+'2009 AAU'!AC25+'2010 AAU'!AC25+'2011 AAU'!AC25+'2012 AAU'!AC25+'2013 AAU'!AC25+'2014 AAU'!AC25+'2015 AAU'!AC25</f>
        <v>0</v>
      </c>
      <c r="AD25" s="58">
        <f>'2008 AAU'!AD25+'2009 AAU'!AD25+'2010 AAU'!AD25+'2011 AAU'!AD25+'2012 AAU'!AD25+'2013 AAU'!AD25+'2014 AAU'!AD25+'2015 AAU'!AD25</f>
        <v>0</v>
      </c>
      <c r="AE25" s="58">
        <f>'2008 AAU'!AE25+'2009 AAU'!AE25+'2010 AAU'!AE25+'2011 AAU'!AE25+'2012 AAU'!AE25+'2013 AAU'!AE25+'2014 AAU'!AE25+'2015 AAU'!AE25</f>
        <v>0</v>
      </c>
      <c r="AF25" s="58">
        <f>'2008 AAU'!AF25+'2009 AAU'!AF25+'2010 AAU'!AF25+'2011 AAU'!AF25+'2012 AAU'!AF25+'2013 AAU'!AF25+'2014 AAU'!AF25+'2015 AAU'!AF25</f>
        <v>0</v>
      </c>
      <c r="AG25" s="58">
        <f>'2008 AAU'!AG25+'2009 AAU'!AG25+'2010 AAU'!AG25+'2011 AAU'!AG25+'2012 AAU'!AG25+'2013 AAU'!AG25+'2014 AAU'!AG25+'2015 AAU'!AG25</f>
        <v>0</v>
      </c>
      <c r="AH25" s="58">
        <f>'2008 AAU'!AH25+'2009 AAU'!AH25+'2010 AAU'!AH25+'2011 AAU'!AH25+'2012 AAU'!AH25+'2013 AAU'!AH25+'2014 AAU'!AH25+'2015 AAU'!AH25</f>
        <v>0</v>
      </c>
      <c r="AI25" s="58">
        <f>'2008 AAU'!AI25+'2009 AAU'!AI25+'2010 AAU'!AI25+'2011 AAU'!AI25+'2012 AAU'!AI25+'2013 AAU'!AI25+'2014 AAU'!AI25+'2015 AAU'!AI25</f>
        <v>0</v>
      </c>
      <c r="AJ25" s="58">
        <f>'2008 AAU'!AJ25+'2009 AAU'!AJ25+'2010 AAU'!AJ25+'2011 AAU'!AJ25+'2012 AAU'!AJ25+'2013 AAU'!AJ25+'2014 AAU'!AJ25+'2015 AAU'!AJ25</f>
        <v>0</v>
      </c>
      <c r="AK25" s="58">
        <f>'2008 AAU'!AK25+'2009 AAU'!AK25+'2010 AAU'!AK25+'2011 AAU'!AK25+'2012 AAU'!AK25+'2013 AAU'!AK25+'2014 AAU'!AK25+'2015 AAU'!AK25</f>
        <v>0</v>
      </c>
      <c r="AL25" s="58">
        <f>'2008 AAU'!AL25+'2009 AAU'!AL25+'2010 AAU'!AL25+'2011 AAU'!AL25+'2012 AAU'!AL25+'2013 AAU'!AL25+'2014 AAU'!AL25+'2015 AAU'!AL25</f>
        <v>0</v>
      </c>
      <c r="AM25" s="58">
        <f>'2008 AAU'!AM25+'2009 AAU'!AM25+'2010 AAU'!AM25+'2011 AAU'!AM25+'2012 AAU'!AM25+'2013 AAU'!AM25+'2014 AAU'!AM25+'2015 AAU'!AM25</f>
        <v>432155</v>
      </c>
      <c r="AN25" s="61">
        <f>'2008 AAU'!AN25+'2009 AAU'!AN25+'2010 AAU'!AN25+'2011 AAU'!AN25+'2012 AAU'!AN25+'2013 AAU'!AN25+'2014 AAU'!AN25+'2015 AAU'!AN25</f>
        <v>2837034</v>
      </c>
    </row>
    <row r="26" spans="1:40" ht="14.25" x14ac:dyDescent="0.15">
      <c r="A26" s="63" t="s">
        <v>19</v>
      </c>
      <c r="B26" s="57">
        <f t="shared" si="1"/>
        <v>359269571</v>
      </c>
      <c r="C26" s="58">
        <f>'2008 AAU'!C26+'2009 AAU'!C26+'2010 AAU'!C26+'2011 AAU'!C26+'2012 AAU'!C26+'2013 AAU'!C26+'2014 AAU'!C26+'2015 AAU'!C26</f>
        <v>63351971</v>
      </c>
      <c r="D26" s="58">
        <f>'2008 AAU'!D26+'2009 AAU'!D26+'2010 AAU'!D26+'2011 AAU'!D26+'2012 AAU'!D26+'2013 AAU'!D26+'2014 AAU'!D26+'2015 AAU'!D26</f>
        <v>499289</v>
      </c>
      <c r="E26" s="58">
        <f>'2008 AAU'!E26+'2009 AAU'!E26+'2010 AAU'!E26+'2011 AAU'!E26+'2012 AAU'!E26+'2013 AAU'!E26+'2014 AAU'!E26+'2015 AAU'!E26</f>
        <v>6289617</v>
      </c>
      <c r="F26" s="58">
        <f>'2008 AAU'!F26+'2009 AAU'!F26+'2010 AAU'!F26+'2011 AAU'!F26+'2012 AAU'!F26+'2013 AAU'!F26+'2014 AAU'!F26+'2015 AAU'!F26</f>
        <v>11621270</v>
      </c>
      <c r="G26" s="58">
        <f>'2008 AAU'!G26+'2009 AAU'!G26+'2010 AAU'!G26+'2011 AAU'!G26+'2012 AAU'!G26+'2013 AAU'!G26+'2014 AAU'!G26+'2015 AAU'!G26</f>
        <v>600534</v>
      </c>
      <c r="H26" s="58">
        <f>'2008 AAU'!H26+'2009 AAU'!H26+'2010 AAU'!H26+'2011 AAU'!H26+'2012 AAU'!H26+'2013 AAU'!H26+'2014 AAU'!H26+'2015 AAU'!H26</f>
        <v>72174701</v>
      </c>
      <c r="I26" s="58">
        <f>'2008 AAU'!I26+'2009 AAU'!I26+'2010 AAU'!I26+'2011 AAU'!I26+'2012 AAU'!I26+'2013 AAU'!I26+'2014 AAU'!I26+'2015 AAU'!I26</f>
        <v>14105692</v>
      </c>
      <c r="J26" s="58">
        <f>'2008 AAU'!J26+'2009 AAU'!J26+'2010 AAU'!J26+'2011 AAU'!J26+'2012 AAU'!J26+'2013 AAU'!J26+'2014 AAU'!J26+'2015 AAU'!J26</f>
        <v>0</v>
      </c>
      <c r="K26" s="58">
        <f>'2008 AAU'!K26+'2009 AAU'!K26+'2010 AAU'!K26+'2011 AAU'!K26+'2012 AAU'!K26+'2013 AAU'!K26+'2014 AAU'!K26+'2015 AAU'!K26</f>
        <v>1630435</v>
      </c>
      <c r="L26" s="58">
        <f>'2008 AAU'!L26+'2009 AAU'!L26+'2010 AAU'!L26+'2011 AAU'!L26+'2012 AAU'!L26+'2013 AAU'!L26+'2014 AAU'!L26+'2015 AAU'!L26</f>
        <v>25449193</v>
      </c>
      <c r="M26" s="58">
        <f>'2008 AAU'!M26+'2009 AAU'!M26+'2010 AAU'!M26+'2011 AAU'!M26+'2012 AAU'!M26+'2013 AAU'!M26+'2014 AAU'!M26+'2015 AAU'!M26</f>
        <v>0</v>
      </c>
      <c r="N26" s="58">
        <f>'2008 AAU'!N26+'2009 AAU'!N26+'2010 AAU'!N26+'2011 AAU'!N26+'2012 AAU'!N26+'2013 AAU'!N26+'2014 AAU'!N26+'2015 AAU'!N26</f>
        <v>17604634</v>
      </c>
      <c r="O26" s="58">
        <f>'2008 AAU'!O26+'2009 AAU'!O26+'2010 AAU'!O26+'2011 AAU'!O26+'2012 AAU'!O26+'2013 AAU'!O26+'2014 AAU'!O26+'2015 AAU'!O26</f>
        <v>0</v>
      </c>
      <c r="P26" s="58">
        <f>'2008 AAU'!P26+'2009 AAU'!P26+'2010 AAU'!P26+'2011 AAU'!P26+'2012 AAU'!P26+'2013 AAU'!P26+'2014 AAU'!P26+'2015 AAU'!P26</f>
        <v>88343952</v>
      </c>
      <c r="Q26" s="58">
        <f>'2008 AAU'!Q26+'2009 AAU'!Q26+'2010 AAU'!Q26+'2011 AAU'!Q26+'2012 AAU'!Q26+'2013 AAU'!Q26+'2014 AAU'!Q26+'2015 AAU'!Q26</f>
        <v>5730</v>
      </c>
      <c r="R26" s="58">
        <f>'2008 AAU'!R26+'2009 AAU'!R26+'2010 AAU'!R26+'2011 AAU'!R26+'2012 AAU'!R26+'2013 AAU'!R26+'2014 AAU'!R26+'2015 AAU'!R26</f>
        <v>28257543</v>
      </c>
      <c r="S26" s="58">
        <f>'2008 AAU'!S26+'2009 AAU'!S26+'2010 AAU'!S26+'2011 AAU'!S26+'2012 AAU'!S26+'2013 AAU'!S26+'2014 AAU'!S26+'2015 AAU'!S26</f>
        <v>1103774</v>
      </c>
      <c r="T26" s="58">
        <f>'2008 AAU'!T26+'2009 AAU'!T26+'2010 AAU'!T26+'2011 AAU'!T26+'2012 AAU'!T26+'2013 AAU'!T26+'2014 AAU'!T26+'2015 AAU'!T26</f>
        <v>13484990</v>
      </c>
      <c r="U26" s="58">
        <f>'2008 AAU'!U26+'2009 AAU'!U26+'2010 AAU'!U26+'2011 AAU'!U26+'2012 AAU'!U26+'2013 AAU'!U26+'2014 AAU'!U26+'2015 AAU'!U26</f>
        <v>498005</v>
      </c>
      <c r="V26" s="58">
        <f>'2008 AAU'!V26+'2009 AAU'!V26+'2010 AAU'!V26+'2011 AAU'!V26+'2012 AAU'!V26+'2013 AAU'!V26+'2014 AAU'!V26+'2015 AAU'!V26</f>
        <v>6916</v>
      </c>
      <c r="W26" s="58">
        <f>'2008 AAU'!W26+'2009 AAU'!W26+'2010 AAU'!W26+'2011 AAU'!W26+'2012 AAU'!W26+'2013 AAU'!W26+'2014 AAU'!W26+'2015 AAU'!W26</f>
        <v>94000</v>
      </c>
      <c r="X26" s="58">
        <f>'2008 AAU'!X26+'2009 AAU'!X26+'2010 AAU'!X26+'2011 AAU'!X26+'2012 AAU'!X26+'2013 AAU'!X26+'2014 AAU'!X26+'2015 AAU'!X26</f>
        <v>0</v>
      </c>
      <c r="Y26" s="70"/>
      <c r="Z26" s="58">
        <f>'2008 AAU'!Z26+'2009 AAU'!Z26+'2010 AAU'!Z26+'2011 AAU'!Z26+'2012 AAU'!Z26+'2013 AAU'!Z26+'2014 AAU'!Z26+'2015 AAU'!Z26</f>
        <v>676541</v>
      </c>
      <c r="AA26" s="58">
        <f>'2008 AAU'!AA26+'2009 AAU'!AA26+'2010 AAU'!AA26+'2011 AAU'!AA26+'2012 AAU'!AA26+'2013 AAU'!AA26+'2014 AAU'!AA26+'2015 AAU'!AA26</f>
        <v>707800</v>
      </c>
      <c r="AB26" s="58">
        <f>'2008 AAU'!AB26+'2009 AAU'!AB26+'2010 AAU'!AB26+'2011 AAU'!AB26+'2012 AAU'!AB26+'2013 AAU'!AB26+'2014 AAU'!AB26+'2015 AAU'!AB26</f>
        <v>33000</v>
      </c>
      <c r="AC26" s="58">
        <f>'2008 AAU'!AC26+'2009 AAU'!AC26+'2010 AAU'!AC26+'2011 AAU'!AC26+'2012 AAU'!AC26+'2013 AAU'!AC26+'2014 AAU'!AC26+'2015 AAU'!AC26</f>
        <v>0</v>
      </c>
      <c r="AD26" s="58">
        <f>'2008 AAU'!AD26+'2009 AAU'!AD26+'2010 AAU'!AD26+'2011 AAU'!AD26+'2012 AAU'!AD26+'2013 AAU'!AD26+'2014 AAU'!AD26+'2015 AAU'!AD26</f>
        <v>0</v>
      </c>
      <c r="AE26" s="58">
        <f>'2008 AAU'!AE26+'2009 AAU'!AE26+'2010 AAU'!AE26+'2011 AAU'!AE26+'2012 AAU'!AE26+'2013 AAU'!AE26+'2014 AAU'!AE26+'2015 AAU'!AE26</f>
        <v>0</v>
      </c>
      <c r="AF26" s="58">
        <f>'2008 AAU'!AF26+'2009 AAU'!AF26+'2010 AAU'!AF26+'2011 AAU'!AF26+'2012 AAU'!AF26+'2013 AAU'!AF26+'2014 AAU'!AF26+'2015 AAU'!AF26</f>
        <v>0</v>
      </c>
      <c r="AG26" s="58">
        <f>'2008 AAU'!AG26+'2009 AAU'!AG26+'2010 AAU'!AG26+'2011 AAU'!AG26+'2012 AAU'!AG26+'2013 AAU'!AG26+'2014 AAU'!AG26+'2015 AAU'!AG26</f>
        <v>0</v>
      </c>
      <c r="AH26" s="58">
        <f>'2008 AAU'!AH26+'2009 AAU'!AH26+'2010 AAU'!AH26+'2011 AAU'!AH26+'2012 AAU'!AH26+'2013 AAU'!AH26+'2014 AAU'!AH26+'2015 AAU'!AH26</f>
        <v>0</v>
      </c>
      <c r="AI26" s="58">
        <f>'2008 AAU'!AI26+'2009 AAU'!AI26+'2010 AAU'!AI26+'2011 AAU'!AI26+'2012 AAU'!AI26+'2013 AAU'!AI26+'2014 AAU'!AI26+'2015 AAU'!AI26</f>
        <v>8069925</v>
      </c>
      <c r="AJ26" s="58">
        <f>'2008 AAU'!AJ26+'2009 AAU'!AJ26+'2010 AAU'!AJ26+'2011 AAU'!AJ26+'2012 AAU'!AJ26+'2013 AAU'!AJ26+'2014 AAU'!AJ26+'2015 AAU'!AJ26</f>
        <v>3045883</v>
      </c>
      <c r="AK26" s="58">
        <f>'2008 AAU'!AK26+'2009 AAU'!AK26+'2010 AAU'!AK26+'2011 AAU'!AK26+'2012 AAU'!AK26+'2013 AAU'!AK26+'2014 AAU'!AK26+'2015 AAU'!AK26</f>
        <v>0</v>
      </c>
      <c r="AL26" s="58">
        <f>'2008 AAU'!AL26+'2009 AAU'!AL26+'2010 AAU'!AL26+'2011 AAU'!AL26+'2012 AAU'!AL26+'2013 AAU'!AL26+'2014 AAU'!AL26+'2015 AAU'!AL26</f>
        <v>0</v>
      </c>
      <c r="AM26" s="58">
        <f>'2008 AAU'!AM26+'2009 AAU'!AM26+'2010 AAU'!AM26+'2011 AAU'!AM26+'2012 AAU'!AM26+'2013 AAU'!AM26+'2014 AAU'!AM26+'2015 AAU'!AM26</f>
        <v>114176</v>
      </c>
      <c r="AN26" s="61">
        <f>'2008 AAU'!AN26+'2009 AAU'!AN26+'2010 AAU'!AN26+'2011 AAU'!AN26+'2012 AAU'!AN26+'2013 AAU'!AN26+'2014 AAU'!AN26+'2015 AAU'!AN26</f>
        <v>1500000</v>
      </c>
    </row>
    <row r="27" spans="1:40" ht="14.25" x14ac:dyDescent="0.15">
      <c r="A27" s="63" t="s">
        <v>20</v>
      </c>
      <c r="B27" s="57">
        <f t="shared" si="1"/>
        <v>193139276</v>
      </c>
      <c r="C27" s="58">
        <f>'2008 AAU'!C27+'2009 AAU'!C27+'2010 AAU'!C27+'2011 AAU'!C27+'2012 AAU'!C27+'2013 AAU'!C27+'2014 AAU'!C27+'2015 AAU'!C27</f>
        <v>35584059</v>
      </c>
      <c r="D27" s="58">
        <f>'2008 AAU'!D27+'2009 AAU'!D27+'2010 AAU'!D27+'2011 AAU'!D27+'2012 AAU'!D27+'2013 AAU'!D27+'2014 AAU'!D27+'2015 AAU'!D27</f>
        <v>4546959</v>
      </c>
      <c r="E27" s="58">
        <f>'2008 AAU'!E27+'2009 AAU'!E27+'2010 AAU'!E27+'2011 AAU'!E27+'2012 AAU'!E27+'2013 AAU'!E27+'2014 AAU'!E27+'2015 AAU'!E27</f>
        <v>7016999</v>
      </c>
      <c r="F27" s="58">
        <f>'2008 AAU'!F27+'2009 AAU'!F27+'2010 AAU'!F27+'2011 AAU'!F27+'2012 AAU'!F27+'2013 AAU'!F27+'2014 AAU'!F27+'2015 AAU'!F27</f>
        <v>27704536</v>
      </c>
      <c r="G27" s="58">
        <f>'2008 AAU'!G27+'2009 AAU'!G27+'2010 AAU'!G27+'2011 AAU'!G27+'2012 AAU'!G27+'2013 AAU'!G27+'2014 AAU'!G27+'2015 AAU'!G27</f>
        <v>957</v>
      </c>
      <c r="H27" s="58">
        <f>'2008 AAU'!H27+'2009 AAU'!H27+'2010 AAU'!H27+'2011 AAU'!H27+'2012 AAU'!H27+'2013 AAU'!H27+'2014 AAU'!H27+'2015 AAU'!H27</f>
        <v>50538987</v>
      </c>
      <c r="I27" s="58">
        <f>'2008 AAU'!I27+'2009 AAU'!I27+'2010 AAU'!I27+'2011 AAU'!I27+'2012 AAU'!I27+'2013 AAU'!I27+'2014 AAU'!I27+'2015 AAU'!I27</f>
        <v>1980704</v>
      </c>
      <c r="J27" s="58">
        <f>'2008 AAU'!J27+'2009 AAU'!J27+'2010 AAU'!J27+'2011 AAU'!J27+'2012 AAU'!J27+'2013 AAU'!J27+'2014 AAU'!J27+'2015 AAU'!J27</f>
        <v>752168</v>
      </c>
      <c r="K27" s="58">
        <f>'2008 AAU'!K27+'2009 AAU'!K27+'2010 AAU'!K27+'2011 AAU'!K27+'2012 AAU'!K27+'2013 AAU'!K27+'2014 AAU'!K27+'2015 AAU'!K27</f>
        <v>0</v>
      </c>
      <c r="L27" s="58">
        <f>'2008 AAU'!L27+'2009 AAU'!L27+'2010 AAU'!L27+'2011 AAU'!L27+'2012 AAU'!L27+'2013 AAU'!L27+'2014 AAU'!L27+'2015 AAU'!L27</f>
        <v>7403004</v>
      </c>
      <c r="M27" s="58">
        <f>'2008 AAU'!M27+'2009 AAU'!M27+'2010 AAU'!M27+'2011 AAU'!M27+'2012 AAU'!M27+'2013 AAU'!M27+'2014 AAU'!M27+'2015 AAU'!M27</f>
        <v>0</v>
      </c>
      <c r="N27" s="58">
        <f>'2008 AAU'!N27+'2009 AAU'!N27+'2010 AAU'!N27+'2011 AAU'!N27+'2012 AAU'!N27+'2013 AAU'!N27+'2014 AAU'!N27+'2015 AAU'!N27</f>
        <v>3305549</v>
      </c>
      <c r="O27" s="58">
        <f>'2008 AAU'!O27+'2009 AAU'!O27+'2010 AAU'!O27+'2011 AAU'!O27+'2012 AAU'!O27+'2013 AAU'!O27+'2014 AAU'!O27+'2015 AAU'!O27</f>
        <v>0</v>
      </c>
      <c r="P27" s="58">
        <f>'2008 AAU'!P27+'2009 AAU'!P27+'2010 AAU'!P27+'2011 AAU'!P27+'2012 AAU'!P27+'2013 AAU'!P27+'2014 AAU'!P27+'2015 AAU'!P27</f>
        <v>40000</v>
      </c>
      <c r="Q27" s="58">
        <f>'2008 AAU'!Q27+'2009 AAU'!Q27+'2010 AAU'!Q27+'2011 AAU'!Q27+'2012 AAU'!Q27+'2013 AAU'!Q27+'2014 AAU'!Q27+'2015 AAU'!Q27</f>
        <v>20583</v>
      </c>
      <c r="R27" s="58">
        <f>'2008 AAU'!R27+'2009 AAU'!R27+'2010 AAU'!R27+'2011 AAU'!R27+'2012 AAU'!R27+'2013 AAU'!R27+'2014 AAU'!R27+'2015 AAU'!R27</f>
        <v>47430648</v>
      </c>
      <c r="S27" s="58">
        <f>'2008 AAU'!S27+'2009 AAU'!S27+'2010 AAU'!S27+'2011 AAU'!S27+'2012 AAU'!S27+'2013 AAU'!S27+'2014 AAU'!S27+'2015 AAU'!S27</f>
        <v>1370774</v>
      </c>
      <c r="T27" s="58">
        <f>'2008 AAU'!T27+'2009 AAU'!T27+'2010 AAU'!T27+'2011 AAU'!T27+'2012 AAU'!T27+'2013 AAU'!T27+'2014 AAU'!T27+'2015 AAU'!T27</f>
        <v>986556</v>
      </c>
      <c r="U27" s="58">
        <f>'2008 AAU'!U27+'2009 AAU'!U27+'2010 AAU'!U27+'2011 AAU'!U27+'2012 AAU'!U27+'2013 AAU'!U27+'2014 AAU'!U27+'2015 AAU'!U27</f>
        <v>407600</v>
      </c>
      <c r="V27" s="58">
        <f>'2008 AAU'!V27+'2009 AAU'!V27+'2010 AAU'!V27+'2011 AAU'!V27+'2012 AAU'!V27+'2013 AAU'!V27+'2014 AAU'!V27+'2015 AAU'!V27</f>
        <v>0</v>
      </c>
      <c r="W27" s="58">
        <f>'2008 AAU'!W27+'2009 AAU'!W27+'2010 AAU'!W27+'2011 AAU'!W27+'2012 AAU'!W27+'2013 AAU'!W27+'2014 AAU'!W27+'2015 AAU'!W27</f>
        <v>0</v>
      </c>
      <c r="X27" s="58">
        <f>'2008 AAU'!X27+'2009 AAU'!X27+'2010 AAU'!X27+'2011 AAU'!X27+'2012 AAU'!X27+'2013 AAU'!X27+'2014 AAU'!X27+'2015 AAU'!X27</f>
        <v>0</v>
      </c>
      <c r="Y27" s="58">
        <f>'2008 AAU'!Y27+'2009 AAU'!Y27+'2010 AAU'!Y27+'2011 AAU'!Y27+'2012 AAU'!Y27+'2013 AAU'!Y27+'2014 AAU'!Y27+'2015 AAU'!Y27</f>
        <v>1094121</v>
      </c>
      <c r="Z27" s="70"/>
      <c r="AA27" s="58">
        <f>'2008 AAU'!AA27+'2009 AAU'!AA27+'2010 AAU'!AA27+'2011 AAU'!AA27+'2012 AAU'!AA27+'2013 AAU'!AA27+'2014 AAU'!AA27+'2015 AAU'!AA27</f>
        <v>27900</v>
      </c>
      <c r="AB27" s="58">
        <f>'2008 AAU'!AB27+'2009 AAU'!AB27+'2010 AAU'!AB27+'2011 AAU'!AB27+'2012 AAU'!AB27+'2013 AAU'!AB27+'2014 AAU'!AB27+'2015 AAU'!AB27</f>
        <v>0</v>
      </c>
      <c r="AC27" s="58">
        <f>'2008 AAU'!AC27+'2009 AAU'!AC27+'2010 AAU'!AC27+'2011 AAU'!AC27+'2012 AAU'!AC27+'2013 AAU'!AC27+'2014 AAU'!AC27+'2015 AAU'!AC27</f>
        <v>0</v>
      </c>
      <c r="AD27" s="58">
        <f>'2008 AAU'!AD27+'2009 AAU'!AD27+'2010 AAU'!AD27+'2011 AAU'!AD27+'2012 AAU'!AD27+'2013 AAU'!AD27+'2014 AAU'!AD27+'2015 AAU'!AD27</f>
        <v>0</v>
      </c>
      <c r="AE27" s="58">
        <f>'2008 AAU'!AE27+'2009 AAU'!AE27+'2010 AAU'!AE27+'2011 AAU'!AE27+'2012 AAU'!AE27+'2013 AAU'!AE27+'2014 AAU'!AE27+'2015 AAU'!AE27</f>
        <v>0</v>
      </c>
      <c r="AF27" s="58">
        <f>'2008 AAU'!AF27+'2009 AAU'!AF27+'2010 AAU'!AF27+'2011 AAU'!AF27+'2012 AAU'!AF27+'2013 AAU'!AF27+'2014 AAU'!AF27+'2015 AAU'!AF27</f>
        <v>0</v>
      </c>
      <c r="AG27" s="58">
        <f>'2008 AAU'!AG27+'2009 AAU'!AG27+'2010 AAU'!AG27+'2011 AAU'!AG27+'2012 AAU'!AG27+'2013 AAU'!AG27+'2014 AAU'!AG27+'2015 AAU'!AG27</f>
        <v>0</v>
      </c>
      <c r="AH27" s="58">
        <f>'2008 AAU'!AH27+'2009 AAU'!AH27+'2010 AAU'!AH27+'2011 AAU'!AH27+'2012 AAU'!AH27+'2013 AAU'!AH27+'2014 AAU'!AH27+'2015 AAU'!AH27</f>
        <v>0</v>
      </c>
      <c r="AI27" s="58">
        <f>'2008 AAU'!AI27+'2009 AAU'!AI27+'2010 AAU'!AI27+'2011 AAU'!AI27+'2012 AAU'!AI27+'2013 AAU'!AI27+'2014 AAU'!AI27+'2015 AAU'!AI27</f>
        <v>4426</v>
      </c>
      <c r="AJ27" s="58">
        <f>'2008 AAU'!AJ27+'2009 AAU'!AJ27+'2010 AAU'!AJ27+'2011 AAU'!AJ27+'2012 AAU'!AJ27+'2013 AAU'!AJ27+'2014 AAU'!AJ27+'2015 AAU'!AJ27</f>
        <v>2921251</v>
      </c>
      <c r="AK27" s="58">
        <f>'2008 AAU'!AK27+'2009 AAU'!AK27+'2010 AAU'!AK27+'2011 AAU'!AK27+'2012 AAU'!AK27+'2013 AAU'!AK27+'2014 AAU'!AK27+'2015 AAU'!AK27</f>
        <v>0</v>
      </c>
      <c r="AL27" s="58">
        <f>'2008 AAU'!AL27+'2009 AAU'!AL27+'2010 AAU'!AL27+'2011 AAU'!AL27+'2012 AAU'!AL27+'2013 AAU'!AL27+'2014 AAU'!AL27+'2015 AAU'!AL27</f>
        <v>0</v>
      </c>
      <c r="AM27" s="58">
        <f>'2008 AAU'!AM27+'2009 AAU'!AM27+'2010 AAU'!AM27+'2011 AAU'!AM27+'2012 AAU'!AM27+'2013 AAU'!AM27+'2014 AAU'!AM27+'2015 AAU'!AM27</f>
        <v>1495</v>
      </c>
      <c r="AN27" s="61">
        <f>'2008 AAU'!AN27+'2009 AAU'!AN27+'2010 AAU'!AN27+'2011 AAU'!AN27+'2012 AAU'!AN27+'2013 AAU'!AN27+'2014 AAU'!AN27+'2015 AAU'!AN27</f>
        <v>0</v>
      </c>
    </row>
    <row r="28" spans="1:40" ht="14.25" x14ac:dyDescent="0.15">
      <c r="A28" s="63" t="s">
        <v>24</v>
      </c>
      <c r="B28" s="57">
        <f t="shared" si="1"/>
        <v>125710376</v>
      </c>
      <c r="C28" s="58">
        <f>'2008 AAU'!C28+'2009 AAU'!C28+'2010 AAU'!C28+'2011 AAU'!C28+'2012 AAU'!C28+'2013 AAU'!C28+'2014 AAU'!C28+'2015 AAU'!C28</f>
        <v>27004458</v>
      </c>
      <c r="D28" s="58">
        <f>'2008 AAU'!D28+'2009 AAU'!D28+'2010 AAU'!D28+'2011 AAU'!D28+'2012 AAU'!D28+'2013 AAU'!D28+'2014 AAU'!D28+'2015 AAU'!D28</f>
        <v>2994566</v>
      </c>
      <c r="E28" s="58">
        <f>'2008 AAU'!E28+'2009 AAU'!E28+'2010 AAU'!E28+'2011 AAU'!E28+'2012 AAU'!E28+'2013 AAU'!E28+'2014 AAU'!E28+'2015 AAU'!E28</f>
        <v>5396415</v>
      </c>
      <c r="F28" s="58">
        <f>'2008 AAU'!F28+'2009 AAU'!F28+'2010 AAU'!F28+'2011 AAU'!F28+'2012 AAU'!F28+'2013 AAU'!F28+'2014 AAU'!F28+'2015 AAU'!F28</f>
        <v>15733945</v>
      </c>
      <c r="G28" s="58">
        <f>'2008 AAU'!G28+'2009 AAU'!G28+'2010 AAU'!G28+'2011 AAU'!G28+'2012 AAU'!G28+'2013 AAU'!G28+'2014 AAU'!G28+'2015 AAU'!G28</f>
        <v>43256</v>
      </c>
      <c r="H28" s="58">
        <f>'2008 AAU'!H28+'2009 AAU'!H28+'2010 AAU'!H28+'2011 AAU'!H28+'2012 AAU'!H28+'2013 AAU'!H28+'2014 AAU'!H28+'2015 AAU'!H28</f>
        <v>5902963</v>
      </c>
      <c r="I28" s="58">
        <f>'2008 AAU'!I28+'2009 AAU'!I28+'2010 AAU'!I28+'2011 AAU'!I28+'2012 AAU'!I28+'2013 AAU'!I28+'2014 AAU'!I28+'2015 AAU'!I28</f>
        <v>2253600</v>
      </c>
      <c r="J28" s="58">
        <f>'2008 AAU'!J28+'2009 AAU'!J28+'2010 AAU'!J28+'2011 AAU'!J28+'2012 AAU'!J28+'2013 AAU'!J28+'2014 AAU'!J28+'2015 AAU'!J28</f>
        <v>0</v>
      </c>
      <c r="K28" s="58">
        <f>'2008 AAU'!K28+'2009 AAU'!K28+'2010 AAU'!K28+'2011 AAU'!K28+'2012 AAU'!K28+'2013 AAU'!K28+'2014 AAU'!K28+'2015 AAU'!K28</f>
        <v>792760</v>
      </c>
      <c r="L28" s="58">
        <f>'2008 AAU'!L28+'2009 AAU'!L28+'2010 AAU'!L28+'2011 AAU'!L28+'2012 AAU'!L28+'2013 AAU'!L28+'2014 AAU'!L28+'2015 AAU'!L28</f>
        <v>8098866</v>
      </c>
      <c r="M28" s="58">
        <f>'2008 AAU'!M28+'2009 AAU'!M28+'2010 AAU'!M28+'2011 AAU'!M28+'2012 AAU'!M28+'2013 AAU'!M28+'2014 AAU'!M28+'2015 AAU'!M28</f>
        <v>0</v>
      </c>
      <c r="N28" s="58">
        <f>'2008 AAU'!N28+'2009 AAU'!N28+'2010 AAU'!N28+'2011 AAU'!N28+'2012 AAU'!N28+'2013 AAU'!N28+'2014 AAU'!N28+'2015 AAU'!N28</f>
        <v>5424298</v>
      </c>
      <c r="O28" s="58">
        <f>'2008 AAU'!O28+'2009 AAU'!O28+'2010 AAU'!O28+'2011 AAU'!O28+'2012 AAU'!O28+'2013 AAU'!O28+'2014 AAU'!O28+'2015 AAU'!O28</f>
        <v>4000</v>
      </c>
      <c r="P28" s="58">
        <f>'2008 AAU'!P28+'2009 AAU'!P28+'2010 AAU'!P28+'2011 AAU'!P28+'2012 AAU'!P28+'2013 AAU'!P28+'2014 AAU'!P28+'2015 AAU'!P28</f>
        <v>7000000</v>
      </c>
      <c r="Q28" s="58">
        <f>'2008 AAU'!Q28+'2009 AAU'!Q28+'2010 AAU'!Q28+'2011 AAU'!Q28+'2012 AAU'!Q28+'2013 AAU'!Q28+'2014 AAU'!Q28+'2015 AAU'!Q28</f>
        <v>460000</v>
      </c>
      <c r="R28" s="58">
        <f>'2008 AAU'!R28+'2009 AAU'!R28+'2010 AAU'!R28+'2011 AAU'!R28+'2012 AAU'!R28+'2013 AAU'!R28+'2014 AAU'!R28+'2015 AAU'!R28</f>
        <v>14678957</v>
      </c>
      <c r="S28" s="58">
        <f>'2008 AAU'!S28+'2009 AAU'!S28+'2010 AAU'!S28+'2011 AAU'!S28+'2012 AAU'!S28+'2013 AAU'!S28+'2014 AAU'!S28+'2015 AAU'!S28</f>
        <v>145323</v>
      </c>
      <c r="T28" s="58">
        <f>'2008 AAU'!T28+'2009 AAU'!T28+'2010 AAU'!T28+'2011 AAU'!T28+'2012 AAU'!T28+'2013 AAU'!T28+'2014 AAU'!T28+'2015 AAU'!T28</f>
        <v>20634134</v>
      </c>
      <c r="U28" s="58">
        <f>'2008 AAU'!U28+'2009 AAU'!U28+'2010 AAU'!U28+'2011 AAU'!U28+'2012 AAU'!U28+'2013 AAU'!U28+'2014 AAU'!U28+'2015 AAU'!U28</f>
        <v>1360831</v>
      </c>
      <c r="V28" s="58">
        <f>'2008 AAU'!V28+'2009 AAU'!V28+'2010 AAU'!V28+'2011 AAU'!V28+'2012 AAU'!V28+'2013 AAU'!V28+'2014 AAU'!V28+'2015 AAU'!V28</f>
        <v>2768039</v>
      </c>
      <c r="W28" s="58">
        <f>'2008 AAU'!W28+'2009 AAU'!W28+'2010 AAU'!W28+'2011 AAU'!W28+'2012 AAU'!W28+'2013 AAU'!W28+'2014 AAU'!W28+'2015 AAU'!W28</f>
        <v>0</v>
      </c>
      <c r="X28" s="58">
        <f>'2008 AAU'!X28+'2009 AAU'!X28+'2010 AAU'!X28+'2011 AAU'!X28+'2012 AAU'!X28+'2013 AAU'!X28+'2014 AAU'!X28+'2015 AAU'!X28</f>
        <v>0</v>
      </c>
      <c r="Y28" s="58">
        <f>'2008 AAU'!Y28+'2009 AAU'!Y28+'2010 AAU'!Y28+'2011 AAU'!Y28+'2012 AAU'!Y28+'2013 AAU'!Y28+'2014 AAU'!Y28+'2015 AAU'!Y28</f>
        <v>1082340</v>
      </c>
      <c r="Z28" s="58">
        <f>'2008 AAU'!Z28+'2009 AAU'!Z28+'2010 AAU'!Z28+'2011 AAU'!Z28+'2012 AAU'!Z28+'2013 AAU'!Z28+'2014 AAU'!Z28+'2015 AAU'!Z28</f>
        <v>0</v>
      </c>
      <c r="AA28" s="70"/>
      <c r="AB28" s="58">
        <f>'2008 AAU'!AB28+'2009 AAU'!AB28+'2010 AAU'!AB28+'2011 AAU'!AB28+'2012 AAU'!AB28+'2013 AAU'!AB28+'2014 AAU'!AB28+'2015 AAU'!AB28</f>
        <v>11000</v>
      </c>
      <c r="AC28" s="58">
        <f>'2008 AAU'!AC28+'2009 AAU'!AC28+'2010 AAU'!AC28+'2011 AAU'!AC28+'2012 AAU'!AC28+'2013 AAU'!AC28+'2014 AAU'!AC28+'2015 AAU'!AC28</f>
        <v>0</v>
      </c>
      <c r="AD28" s="58">
        <f>'2008 AAU'!AD28+'2009 AAU'!AD28+'2010 AAU'!AD28+'2011 AAU'!AD28+'2012 AAU'!AD28+'2013 AAU'!AD28+'2014 AAU'!AD28+'2015 AAU'!AD28</f>
        <v>0</v>
      </c>
      <c r="AE28" s="58">
        <f>'2008 AAU'!AE28+'2009 AAU'!AE28+'2010 AAU'!AE28+'2011 AAU'!AE28+'2012 AAU'!AE28+'2013 AAU'!AE28+'2014 AAU'!AE28+'2015 AAU'!AE28</f>
        <v>0</v>
      </c>
      <c r="AF28" s="58">
        <f>'2008 AAU'!AF28+'2009 AAU'!AF28+'2010 AAU'!AF28+'2011 AAU'!AF28+'2012 AAU'!AF28+'2013 AAU'!AF28+'2014 AAU'!AF28+'2015 AAU'!AF28</f>
        <v>0</v>
      </c>
      <c r="AG28" s="58">
        <f>'2008 AAU'!AG28+'2009 AAU'!AG28+'2010 AAU'!AG28+'2011 AAU'!AG28+'2012 AAU'!AG28+'2013 AAU'!AG28+'2014 AAU'!AG28+'2015 AAU'!AG28</f>
        <v>0</v>
      </c>
      <c r="AH28" s="58">
        <f>'2008 AAU'!AH28+'2009 AAU'!AH28+'2010 AAU'!AH28+'2011 AAU'!AH28+'2012 AAU'!AH28+'2013 AAU'!AH28+'2014 AAU'!AH28+'2015 AAU'!AH28</f>
        <v>0</v>
      </c>
      <c r="AI28" s="58">
        <f>'2008 AAU'!AI28+'2009 AAU'!AI28+'2010 AAU'!AI28+'2011 AAU'!AI28+'2012 AAU'!AI28+'2013 AAU'!AI28+'2014 AAU'!AI28+'2015 AAU'!AI28</f>
        <v>3632623</v>
      </c>
      <c r="AJ28" s="58">
        <f>'2008 AAU'!AJ28+'2009 AAU'!AJ28+'2010 AAU'!AJ28+'2011 AAU'!AJ28+'2012 AAU'!AJ28+'2013 AAU'!AJ28+'2014 AAU'!AJ28+'2015 AAU'!AJ28</f>
        <v>288002</v>
      </c>
      <c r="AK28" s="58">
        <f>'2008 AAU'!AK28+'2009 AAU'!AK28+'2010 AAU'!AK28+'2011 AAU'!AK28+'2012 AAU'!AK28+'2013 AAU'!AK28+'2014 AAU'!AK28+'2015 AAU'!AK28</f>
        <v>0</v>
      </c>
      <c r="AL28" s="58">
        <f>'2008 AAU'!AL28+'2009 AAU'!AL28+'2010 AAU'!AL28+'2011 AAU'!AL28+'2012 AAU'!AL28+'2013 AAU'!AL28+'2014 AAU'!AL28+'2015 AAU'!AL28</f>
        <v>0</v>
      </c>
      <c r="AM28" s="58">
        <f>'2008 AAU'!AM28+'2009 AAU'!AM28+'2010 AAU'!AM28+'2011 AAU'!AM28+'2012 AAU'!AM28+'2013 AAU'!AM28+'2014 AAU'!AM28+'2015 AAU'!AM28</f>
        <v>0</v>
      </c>
      <c r="AN28" s="61">
        <f>'2008 AAU'!AN28+'2009 AAU'!AN28+'2010 AAU'!AN28+'2011 AAU'!AN28+'2012 AAU'!AN28+'2013 AAU'!AN28+'2014 AAU'!AN28+'2015 AAU'!AN28</f>
        <v>0</v>
      </c>
    </row>
    <row r="29" spans="1:40" ht="14.25" x14ac:dyDescent="0.15">
      <c r="A29" s="63" t="s">
        <v>28</v>
      </c>
      <c r="B29" s="57">
        <f t="shared" si="1"/>
        <v>8543760</v>
      </c>
      <c r="C29" s="58">
        <f>'2008 AAU'!C29+'2009 AAU'!C29+'2010 AAU'!C29+'2011 AAU'!C29+'2012 AAU'!C29+'2013 AAU'!C29+'2014 AAU'!C29+'2015 AAU'!C29</f>
        <v>424350</v>
      </c>
      <c r="D29" s="58">
        <f>'2008 AAU'!D29+'2009 AAU'!D29+'2010 AAU'!D29+'2011 AAU'!D29+'2012 AAU'!D29+'2013 AAU'!D29+'2014 AAU'!D29+'2015 AAU'!D29</f>
        <v>51996</v>
      </c>
      <c r="E29" s="58">
        <f>'2008 AAU'!E29+'2009 AAU'!E29+'2010 AAU'!E29+'2011 AAU'!E29+'2012 AAU'!E29+'2013 AAU'!E29+'2014 AAU'!E29+'2015 AAU'!E29</f>
        <v>3231</v>
      </c>
      <c r="F29" s="58">
        <f>'2008 AAU'!F29+'2009 AAU'!F29+'2010 AAU'!F29+'2011 AAU'!F29+'2012 AAU'!F29+'2013 AAU'!F29+'2014 AAU'!F29+'2015 AAU'!F29</f>
        <v>411677</v>
      </c>
      <c r="G29" s="58">
        <f>'2008 AAU'!G29+'2009 AAU'!G29+'2010 AAU'!G29+'2011 AAU'!G29+'2012 AAU'!G29+'2013 AAU'!G29+'2014 AAU'!G29+'2015 AAU'!G29</f>
        <v>0</v>
      </c>
      <c r="H29" s="58">
        <f>'2008 AAU'!H29+'2009 AAU'!H29+'2010 AAU'!H29+'2011 AAU'!H29+'2012 AAU'!H29+'2013 AAU'!H29+'2014 AAU'!H29+'2015 AAU'!H29</f>
        <v>661511</v>
      </c>
      <c r="I29" s="58">
        <f>'2008 AAU'!I29+'2009 AAU'!I29+'2010 AAU'!I29+'2011 AAU'!I29+'2012 AAU'!I29+'2013 AAU'!I29+'2014 AAU'!I29+'2015 AAU'!I29</f>
        <v>4471908</v>
      </c>
      <c r="J29" s="58">
        <f>'2008 AAU'!J29+'2009 AAU'!J29+'2010 AAU'!J29+'2011 AAU'!J29+'2012 AAU'!J29+'2013 AAU'!J29+'2014 AAU'!J29+'2015 AAU'!J29</f>
        <v>3225</v>
      </c>
      <c r="K29" s="58">
        <f>'2008 AAU'!K29+'2009 AAU'!K29+'2010 AAU'!K29+'2011 AAU'!K29+'2012 AAU'!K29+'2013 AAU'!K29+'2014 AAU'!K29+'2015 AAU'!K29</f>
        <v>0</v>
      </c>
      <c r="L29" s="58">
        <f>'2008 AAU'!L29+'2009 AAU'!L29+'2010 AAU'!L29+'2011 AAU'!L29+'2012 AAU'!L29+'2013 AAU'!L29+'2014 AAU'!L29+'2015 AAU'!L29</f>
        <v>0</v>
      </c>
      <c r="M29" s="58">
        <f>'2008 AAU'!M29+'2009 AAU'!M29+'2010 AAU'!M29+'2011 AAU'!M29+'2012 AAU'!M29+'2013 AAU'!M29+'2014 AAU'!M29+'2015 AAU'!M29</f>
        <v>0</v>
      </c>
      <c r="N29" s="58">
        <f>'2008 AAU'!N29+'2009 AAU'!N29+'2010 AAU'!N29+'2011 AAU'!N29+'2012 AAU'!N29+'2013 AAU'!N29+'2014 AAU'!N29+'2015 AAU'!N29</f>
        <v>1152639</v>
      </c>
      <c r="O29" s="58">
        <f>'2008 AAU'!O29+'2009 AAU'!O29+'2010 AAU'!O29+'2011 AAU'!O29+'2012 AAU'!O29+'2013 AAU'!O29+'2014 AAU'!O29+'2015 AAU'!O29</f>
        <v>0</v>
      </c>
      <c r="P29" s="58">
        <f>'2008 AAU'!P29+'2009 AAU'!P29+'2010 AAU'!P29+'2011 AAU'!P29+'2012 AAU'!P29+'2013 AAU'!P29+'2014 AAU'!P29+'2015 AAU'!P29</f>
        <v>21354</v>
      </c>
      <c r="Q29" s="58">
        <f>'2008 AAU'!Q29+'2009 AAU'!Q29+'2010 AAU'!Q29+'2011 AAU'!Q29+'2012 AAU'!Q29+'2013 AAU'!Q29+'2014 AAU'!Q29+'2015 AAU'!Q29</f>
        <v>0</v>
      </c>
      <c r="R29" s="58">
        <f>'2008 AAU'!R29+'2009 AAU'!R29+'2010 AAU'!R29+'2011 AAU'!R29+'2012 AAU'!R29+'2013 AAU'!R29+'2014 AAU'!R29+'2015 AAU'!R29</f>
        <v>1223995</v>
      </c>
      <c r="S29" s="58">
        <f>'2008 AAU'!S29+'2009 AAU'!S29+'2010 AAU'!S29+'2011 AAU'!S29+'2012 AAU'!S29+'2013 AAU'!S29+'2014 AAU'!S29+'2015 AAU'!S29</f>
        <v>25874</v>
      </c>
      <c r="T29" s="58">
        <f>'2008 AAU'!T29+'2009 AAU'!T29+'2010 AAU'!T29+'2011 AAU'!T29+'2012 AAU'!T29+'2013 AAU'!T29+'2014 AAU'!T29+'2015 AAU'!T29</f>
        <v>0</v>
      </c>
      <c r="U29" s="58">
        <f>'2008 AAU'!U29+'2009 AAU'!U29+'2010 AAU'!U29+'2011 AAU'!U29+'2012 AAU'!U29+'2013 AAU'!U29+'2014 AAU'!U29+'2015 AAU'!U29</f>
        <v>0</v>
      </c>
      <c r="V29" s="58">
        <f>'2008 AAU'!V29+'2009 AAU'!V29+'2010 AAU'!V29+'2011 AAU'!V29+'2012 AAU'!V29+'2013 AAU'!V29+'2014 AAU'!V29+'2015 AAU'!V29</f>
        <v>0</v>
      </c>
      <c r="W29" s="58">
        <f>'2008 AAU'!W29+'2009 AAU'!W29+'2010 AAU'!W29+'2011 AAU'!W29+'2012 AAU'!W29+'2013 AAU'!W29+'2014 AAU'!W29+'2015 AAU'!W29</f>
        <v>0</v>
      </c>
      <c r="X29" s="58">
        <f>'2008 AAU'!X29+'2009 AAU'!X29+'2010 AAU'!X29+'2011 AAU'!X29+'2012 AAU'!X29+'2013 AAU'!X29+'2014 AAU'!X29+'2015 AAU'!X29</f>
        <v>0</v>
      </c>
      <c r="Y29" s="58">
        <f>'2008 AAU'!Y29+'2009 AAU'!Y29+'2010 AAU'!Y29+'2011 AAU'!Y29+'2012 AAU'!Y29+'2013 AAU'!Y29+'2014 AAU'!Y29+'2015 AAU'!Y29</f>
        <v>20000</v>
      </c>
      <c r="Z29" s="58">
        <f>'2008 AAU'!Z29+'2009 AAU'!Z29+'2010 AAU'!Z29+'2011 AAU'!Z29+'2012 AAU'!Z29+'2013 AAU'!Z29+'2014 AAU'!Z29+'2015 AAU'!Z29</f>
        <v>0</v>
      </c>
      <c r="AA29" s="58">
        <f>'2008 AAU'!AA29+'2009 AAU'!AA29+'2010 AAU'!AA29+'2011 AAU'!AA29+'2012 AAU'!AA29+'2013 AAU'!AA29+'2014 AAU'!AA29+'2015 AAU'!AA29</f>
        <v>72000</v>
      </c>
      <c r="AB29" s="70"/>
      <c r="AC29" s="58">
        <f>'2008 AAU'!AC29+'2009 AAU'!AC29+'2010 AAU'!AC29+'2011 AAU'!AC29+'2012 AAU'!AC29+'2013 AAU'!AC29+'2014 AAU'!AC29+'2015 AAU'!AC29</f>
        <v>0</v>
      </c>
      <c r="AD29" s="58">
        <f>'2008 AAU'!AD29+'2009 AAU'!AD29+'2010 AAU'!AD29+'2011 AAU'!AD29+'2012 AAU'!AD29+'2013 AAU'!AD29+'2014 AAU'!AD29+'2015 AAU'!AD29</f>
        <v>0</v>
      </c>
      <c r="AE29" s="58">
        <f>'2008 AAU'!AE29+'2009 AAU'!AE29+'2010 AAU'!AE29+'2011 AAU'!AE29+'2012 AAU'!AE29+'2013 AAU'!AE29+'2014 AAU'!AE29+'2015 AAU'!AE29</f>
        <v>0</v>
      </c>
      <c r="AF29" s="58">
        <f>'2008 AAU'!AF29+'2009 AAU'!AF29+'2010 AAU'!AF29+'2011 AAU'!AF29+'2012 AAU'!AF29+'2013 AAU'!AF29+'2014 AAU'!AF29+'2015 AAU'!AF29</f>
        <v>0</v>
      </c>
      <c r="AG29" s="58">
        <f>'2008 AAU'!AG29+'2009 AAU'!AG29+'2010 AAU'!AG29+'2011 AAU'!AG29+'2012 AAU'!AG29+'2013 AAU'!AG29+'2014 AAU'!AG29+'2015 AAU'!AG29</f>
        <v>0</v>
      </c>
      <c r="AH29" s="58">
        <f>'2008 AAU'!AH29+'2009 AAU'!AH29+'2010 AAU'!AH29+'2011 AAU'!AH29+'2012 AAU'!AH29+'2013 AAU'!AH29+'2014 AAU'!AH29+'2015 AAU'!AH29</f>
        <v>0</v>
      </c>
      <c r="AI29" s="58">
        <f>'2008 AAU'!AI29+'2009 AAU'!AI29+'2010 AAU'!AI29+'2011 AAU'!AI29+'2012 AAU'!AI29+'2013 AAU'!AI29+'2014 AAU'!AI29+'2015 AAU'!AI29</f>
        <v>0</v>
      </c>
      <c r="AJ29" s="58">
        <f>'2008 AAU'!AJ29+'2009 AAU'!AJ29+'2010 AAU'!AJ29+'2011 AAU'!AJ29+'2012 AAU'!AJ29+'2013 AAU'!AJ29+'2014 AAU'!AJ29+'2015 AAU'!AJ29</f>
        <v>0</v>
      </c>
      <c r="AK29" s="58">
        <f>'2008 AAU'!AK29+'2009 AAU'!AK29+'2010 AAU'!AK29+'2011 AAU'!AK29+'2012 AAU'!AK29+'2013 AAU'!AK29+'2014 AAU'!AK29+'2015 AAU'!AK29</f>
        <v>0</v>
      </c>
      <c r="AL29" s="58">
        <f>'2008 AAU'!AL29+'2009 AAU'!AL29+'2010 AAU'!AL29+'2011 AAU'!AL29+'2012 AAU'!AL29+'2013 AAU'!AL29+'2014 AAU'!AL29+'2015 AAU'!AL29</f>
        <v>0</v>
      </c>
      <c r="AM29" s="58">
        <f>'2008 AAU'!AM29+'2009 AAU'!AM29+'2010 AAU'!AM29+'2011 AAU'!AM29+'2012 AAU'!AM29+'2013 AAU'!AM29+'2014 AAU'!AM29+'2015 AAU'!AM29</f>
        <v>0</v>
      </c>
      <c r="AN29" s="61">
        <f>'2008 AAU'!AN29+'2009 AAU'!AN29+'2010 AAU'!AN29+'2011 AAU'!AN29+'2012 AAU'!AN29+'2013 AAU'!AN29+'2014 AAU'!AN29+'2015 AAU'!AN29</f>
        <v>0</v>
      </c>
    </row>
    <row r="30" spans="1:40" ht="14.25" x14ac:dyDescent="0.15">
      <c r="A30" s="64" t="s">
        <v>266</v>
      </c>
      <c r="B30" s="57">
        <f t="shared" si="1"/>
        <v>993770</v>
      </c>
      <c r="C30" s="58">
        <f>'2008 AAU'!C30+'2009 AAU'!C30+'2010 AAU'!C30+'2011 AAU'!C30+'2012 AAU'!C30+'2013 AAU'!C30+'2014 AAU'!C30+'2015 AAU'!C30</f>
        <v>993770</v>
      </c>
      <c r="D30" s="58">
        <f>'2008 AAU'!D30+'2009 AAU'!D30+'2010 AAU'!D30+'2011 AAU'!D30+'2012 AAU'!D30+'2013 AAU'!D30+'2014 AAU'!D30+'2015 AAU'!D30</f>
        <v>0</v>
      </c>
      <c r="E30" s="58">
        <f>'2008 AAU'!E30+'2009 AAU'!E30+'2010 AAU'!E30+'2011 AAU'!E30+'2012 AAU'!E30+'2013 AAU'!E30+'2014 AAU'!E30+'2015 AAU'!E30</f>
        <v>0</v>
      </c>
      <c r="F30" s="58">
        <f>'2008 AAU'!F30+'2009 AAU'!F30+'2010 AAU'!F30+'2011 AAU'!F30+'2012 AAU'!F30+'2013 AAU'!F30+'2014 AAU'!F30+'2015 AAU'!F30</f>
        <v>0</v>
      </c>
      <c r="G30" s="58">
        <f>'2008 AAU'!G30+'2009 AAU'!G30+'2010 AAU'!G30+'2011 AAU'!G30+'2012 AAU'!G30+'2013 AAU'!G30+'2014 AAU'!G30+'2015 AAU'!G30</f>
        <v>0</v>
      </c>
      <c r="H30" s="58">
        <f>'2008 AAU'!H30+'2009 AAU'!H30+'2010 AAU'!H30+'2011 AAU'!H30+'2012 AAU'!H30+'2013 AAU'!H30+'2014 AAU'!H30+'2015 AAU'!H30</f>
        <v>0</v>
      </c>
      <c r="I30" s="58">
        <f>'2008 AAU'!I30+'2009 AAU'!I30+'2010 AAU'!I30+'2011 AAU'!I30+'2012 AAU'!I30+'2013 AAU'!I30+'2014 AAU'!I30+'2015 AAU'!I30</f>
        <v>0</v>
      </c>
      <c r="J30" s="58">
        <f>'2008 AAU'!J30+'2009 AAU'!J30+'2010 AAU'!J30+'2011 AAU'!J30+'2012 AAU'!J30+'2013 AAU'!J30+'2014 AAU'!J30+'2015 AAU'!J30</f>
        <v>0</v>
      </c>
      <c r="K30" s="58">
        <f>'2008 AAU'!K30+'2009 AAU'!K30+'2010 AAU'!K30+'2011 AAU'!K30+'2012 AAU'!K30+'2013 AAU'!K30+'2014 AAU'!K30+'2015 AAU'!K30</f>
        <v>0</v>
      </c>
      <c r="L30" s="58">
        <f>'2008 AAU'!L30+'2009 AAU'!L30+'2010 AAU'!L30+'2011 AAU'!L30+'2012 AAU'!L30+'2013 AAU'!L30+'2014 AAU'!L30+'2015 AAU'!L30</f>
        <v>0</v>
      </c>
      <c r="M30" s="58">
        <f>'2008 AAU'!M30+'2009 AAU'!M30+'2010 AAU'!M30+'2011 AAU'!M30+'2012 AAU'!M30+'2013 AAU'!M30+'2014 AAU'!M30+'2015 AAU'!M30</f>
        <v>0</v>
      </c>
      <c r="N30" s="58">
        <f>'2008 AAU'!N30+'2009 AAU'!N30+'2010 AAU'!N30+'2011 AAU'!N30+'2012 AAU'!N30+'2013 AAU'!N30+'2014 AAU'!N30+'2015 AAU'!N30</f>
        <v>0</v>
      </c>
      <c r="O30" s="58">
        <f>'2008 AAU'!O30+'2009 AAU'!O30+'2010 AAU'!O30+'2011 AAU'!O30+'2012 AAU'!O30+'2013 AAU'!O30+'2014 AAU'!O30+'2015 AAU'!O30</f>
        <v>0</v>
      </c>
      <c r="P30" s="58">
        <f>'2008 AAU'!P30+'2009 AAU'!P30+'2010 AAU'!P30+'2011 AAU'!P30+'2012 AAU'!P30+'2013 AAU'!P30+'2014 AAU'!P30+'2015 AAU'!P30</f>
        <v>0</v>
      </c>
      <c r="Q30" s="58">
        <f>'2008 AAU'!Q30+'2009 AAU'!Q30+'2010 AAU'!Q30+'2011 AAU'!Q30+'2012 AAU'!Q30+'2013 AAU'!Q30+'2014 AAU'!Q30+'2015 AAU'!Q30</f>
        <v>0</v>
      </c>
      <c r="R30" s="58">
        <f>'2008 AAU'!R30+'2009 AAU'!R30+'2010 AAU'!R30+'2011 AAU'!R30+'2012 AAU'!R30+'2013 AAU'!R30+'2014 AAU'!R30+'2015 AAU'!R30</f>
        <v>0</v>
      </c>
      <c r="S30" s="58">
        <f>'2008 AAU'!S30+'2009 AAU'!S30+'2010 AAU'!S30+'2011 AAU'!S30+'2012 AAU'!S30+'2013 AAU'!S30+'2014 AAU'!S30+'2015 AAU'!S30</f>
        <v>0</v>
      </c>
      <c r="T30" s="58">
        <f>'2008 AAU'!T30+'2009 AAU'!T30+'2010 AAU'!T30+'2011 AAU'!T30+'2012 AAU'!T30+'2013 AAU'!T30+'2014 AAU'!T30+'2015 AAU'!T30</f>
        <v>0</v>
      </c>
      <c r="U30" s="58">
        <f>'2008 AAU'!U30+'2009 AAU'!U30+'2010 AAU'!U30+'2011 AAU'!U30+'2012 AAU'!U30+'2013 AAU'!U30+'2014 AAU'!U30+'2015 AAU'!U30</f>
        <v>0</v>
      </c>
      <c r="V30" s="58">
        <f>'2008 AAU'!V30+'2009 AAU'!V30+'2010 AAU'!V30+'2011 AAU'!V30+'2012 AAU'!V30+'2013 AAU'!V30+'2014 AAU'!V30+'2015 AAU'!V30</f>
        <v>0</v>
      </c>
      <c r="W30" s="58">
        <f>'2008 AAU'!W30+'2009 AAU'!W30+'2010 AAU'!W30+'2011 AAU'!W30+'2012 AAU'!W30+'2013 AAU'!W30+'2014 AAU'!W30+'2015 AAU'!W30</f>
        <v>0</v>
      </c>
      <c r="X30" s="58">
        <f>'2008 AAU'!X30+'2009 AAU'!X30+'2010 AAU'!X30+'2011 AAU'!X30+'2012 AAU'!X30+'2013 AAU'!X30+'2014 AAU'!X30+'2015 AAU'!X30</f>
        <v>0</v>
      </c>
      <c r="Y30" s="58">
        <f>'2008 AAU'!Y30+'2009 AAU'!Y30+'2010 AAU'!Y30+'2011 AAU'!Y30+'2012 AAU'!Y30+'2013 AAU'!Y30+'2014 AAU'!Y30+'2015 AAU'!Y30</f>
        <v>0</v>
      </c>
      <c r="Z30" s="58">
        <f>'2008 AAU'!Z30+'2009 AAU'!Z30+'2010 AAU'!Z30+'2011 AAU'!Z30+'2012 AAU'!Z30+'2013 AAU'!Z30+'2014 AAU'!Z30+'2015 AAU'!Z30</f>
        <v>0</v>
      </c>
      <c r="AA30" s="58">
        <f>'2008 AAU'!AA30+'2009 AAU'!AA30+'2010 AAU'!AA30+'2011 AAU'!AA30+'2012 AAU'!AA30+'2013 AAU'!AA30+'2014 AAU'!AA30+'2015 AAU'!AA30</f>
        <v>0</v>
      </c>
      <c r="AB30" s="58">
        <f>'2008 AAU'!AB30+'2009 AAU'!AB30+'2010 AAU'!AB30+'2011 AAU'!AB30+'2012 AAU'!AB30+'2013 AAU'!AB30+'2014 AAU'!AB30+'2015 AAU'!AB30</f>
        <v>0</v>
      </c>
      <c r="AC30" s="70"/>
      <c r="AD30" s="58">
        <f>'2008 AAU'!AD30+'2009 AAU'!AD30+'2010 AAU'!AD30+'2011 AAU'!AD30+'2012 AAU'!AD30+'2013 AAU'!AD30+'2014 AAU'!AD30+'2015 AAU'!AD30</f>
        <v>0</v>
      </c>
      <c r="AE30" s="58">
        <f>'2008 AAU'!AE30+'2009 AAU'!AE30+'2010 AAU'!AE30+'2011 AAU'!AE30+'2012 AAU'!AE30+'2013 AAU'!AE30+'2014 AAU'!AE30+'2015 AAU'!AE30</f>
        <v>0</v>
      </c>
      <c r="AF30" s="58">
        <f>'2008 AAU'!AF30+'2009 AAU'!AF30+'2010 AAU'!AF30+'2011 AAU'!AF30+'2012 AAU'!AF30+'2013 AAU'!AF30+'2014 AAU'!AF30+'2015 AAU'!AF30</f>
        <v>0</v>
      </c>
      <c r="AG30" s="58">
        <f>'2008 AAU'!AG30+'2009 AAU'!AG30+'2010 AAU'!AG30+'2011 AAU'!AG30+'2012 AAU'!AG30+'2013 AAU'!AG30+'2014 AAU'!AG30+'2015 AAU'!AG30</f>
        <v>0</v>
      </c>
      <c r="AH30" s="58">
        <f>'2008 AAU'!AH30+'2009 AAU'!AH30+'2010 AAU'!AH30+'2011 AAU'!AH30+'2012 AAU'!AH30+'2013 AAU'!AH30+'2014 AAU'!AH30+'2015 AAU'!AH30</f>
        <v>0</v>
      </c>
      <c r="AI30" s="58">
        <f>'2008 AAU'!AI30+'2009 AAU'!AI30+'2010 AAU'!AI30+'2011 AAU'!AI30+'2012 AAU'!AI30+'2013 AAU'!AI30+'2014 AAU'!AI30+'2015 AAU'!AI30</f>
        <v>0</v>
      </c>
      <c r="AJ30" s="58">
        <f>'2008 AAU'!AJ30+'2009 AAU'!AJ30+'2010 AAU'!AJ30+'2011 AAU'!AJ30+'2012 AAU'!AJ30+'2013 AAU'!AJ30+'2014 AAU'!AJ30+'2015 AAU'!AJ30</f>
        <v>0</v>
      </c>
      <c r="AK30" s="58">
        <f>'2008 AAU'!AK30+'2009 AAU'!AK30+'2010 AAU'!AK30+'2011 AAU'!AK30+'2012 AAU'!AK30+'2013 AAU'!AK30+'2014 AAU'!AK30+'2015 AAU'!AK30</f>
        <v>0</v>
      </c>
      <c r="AL30" s="58">
        <f>'2008 AAU'!AL30+'2009 AAU'!AL30+'2010 AAU'!AL30+'2011 AAU'!AL30+'2012 AAU'!AL30+'2013 AAU'!AL30+'2014 AAU'!AL30+'2015 AAU'!AL30</f>
        <v>0</v>
      </c>
      <c r="AM30" s="58">
        <f>'2008 AAU'!AM30+'2009 AAU'!AM30+'2010 AAU'!AM30+'2011 AAU'!AM30+'2012 AAU'!AM30+'2013 AAU'!AM30+'2014 AAU'!AM30+'2015 AAU'!AM30</f>
        <v>0</v>
      </c>
      <c r="AN30" s="61">
        <f>'2008 AAU'!AN30+'2009 AAU'!AN30+'2010 AAU'!AN30+'2011 AAU'!AN30+'2012 AAU'!AN30+'2013 AAU'!AN30+'2014 AAU'!AN30+'2015 AAU'!AN30</f>
        <v>0</v>
      </c>
    </row>
    <row r="31" spans="1:40" ht="14.25" x14ac:dyDescent="0.15">
      <c r="A31" s="64" t="s">
        <v>29</v>
      </c>
      <c r="B31" s="57">
        <f t="shared" si="1"/>
        <v>106867491</v>
      </c>
      <c r="C31" s="58">
        <f>'2008 AAU'!C31+'2009 AAU'!C31+'2010 AAU'!C31+'2011 AAU'!C31+'2012 AAU'!C31+'2013 AAU'!C31+'2014 AAU'!C31+'2015 AAU'!C31</f>
        <v>1092334</v>
      </c>
      <c r="D31" s="58">
        <f>'2008 AAU'!D31+'2009 AAU'!D31+'2010 AAU'!D31+'2011 AAU'!D31+'2012 AAU'!D31+'2013 AAU'!D31+'2014 AAU'!D31+'2015 AAU'!D31</f>
        <v>0</v>
      </c>
      <c r="E31" s="58">
        <f>'2008 AAU'!E31+'2009 AAU'!E31+'2010 AAU'!E31+'2011 AAU'!E31+'2012 AAU'!E31+'2013 AAU'!E31+'2014 AAU'!E31+'2015 AAU'!E31</f>
        <v>0</v>
      </c>
      <c r="F31" s="58">
        <f>'2008 AAU'!F31+'2009 AAU'!F31+'2010 AAU'!F31+'2011 AAU'!F31+'2012 AAU'!F31+'2013 AAU'!F31+'2014 AAU'!F31+'2015 AAU'!F31</f>
        <v>266500</v>
      </c>
      <c r="G31" s="58">
        <f>'2008 AAU'!G31+'2009 AAU'!G31+'2010 AAU'!G31+'2011 AAU'!G31+'2012 AAU'!G31+'2013 AAU'!G31+'2014 AAU'!G31+'2015 AAU'!G31</f>
        <v>0</v>
      </c>
      <c r="H31" s="58">
        <f>'2008 AAU'!H31+'2009 AAU'!H31+'2010 AAU'!H31+'2011 AAU'!H31+'2012 AAU'!H31+'2013 AAU'!H31+'2014 AAU'!H31+'2015 AAU'!H31</f>
        <v>0</v>
      </c>
      <c r="I31" s="58">
        <f>'2008 AAU'!I31+'2009 AAU'!I31+'2010 AAU'!I31+'2011 AAU'!I31+'2012 AAU'!I31+'2013 AAU'!I31+'2014 AAU'!I31+'2015 AAU'!I31</f>
        <v>0</v>
      </c>
      <c r="J31" s="58">
        <f>'2008 AAU'!J31+'2009 AAU'!J31+'2010 AAU'!J31+'2011 AAU'!J31+'2012 AAU'!J31+'2013 AAU'!J31+'2014 AAU'!J31+'2015 AAU'!J31</f>
        <v>0</v>
      </c>
      <c r="K31" s="58">
        <f>'2008 AAU'!K31+'2009 AAU'!K31+'2010 AAU'!K31+'2011 AAU'!K31+'2012 AAU'!K31+'2013 AAU'!K31+'2014 AAU'!K31+'2015 AAU'!K31</f>
        <v>0</v>
      </c>
      <c r="L31" s="58">
        <f>'2008 AAU'!L31+'2009 AAU'!L31+'2010 AAU'!L31+'2011 AAU'!L31+'2012 AAU'!L31+'2013 AAU'!L31+'2014 AAU'!L31+'2015 AAU'!L31</f>
        <v>0</v>
      </c>
      <c r="M31" s="58">
        <f>'2008 AAU'!M31+'2009 AAU'!M31+'2010 AAU'!M31+'2011 AAU'!M31+'2012 AAU'!M31+'2013 AAU'!M31+'2014 AAU'!M31+'2015 AAU'!M31</f>
        <v>0</v>
      </c>
      <c r="N31" s="58">
        <f>'2008 AAU'!N31+'2009 AAU'!N31+'2010 AAU'!N31+'2011 AAU'!N31+'2012 AAU'!N31+'2013 AAU'!N31+'2014 AAU'!N31+'2015 AAU'!N31</f>
        <v>566392</v>
      </c>
      <c r="O31" s="58">
        <f>'2008 AAU'!O31+'2009 AAU'!O31+'2010 AAU'!O31+'2011 AAU'!O31+'2012 AAU'!O31+'2013 AAU'!O31+'2014 AAU'!O31+'2015 AAU'!O31</f>
        <v>0</v>
      </c>
      <c r="P31" s="58">
        <f>'2008 AAU'!P31+'2009 AAU'!P31+'2010 AAU'!P31+'2011 AAU'!P31+'2012 AAU'!P31+'2013 AAU'!P31+'2014 AAU'!P31+'2015 AAU'!P31</f>
        <v>4236254</v>
      </c>
      <c r="Q31" s="58">
        <f>'2008 AAU'!Q31+'2009 AAU'!Q31+'2010 AAU'!Q31+'2011 AAU'!Q31+'2012 AAU'!Q31+'2013 AAU'!Q31+'2014 AAU'!Q31+'2015 AAU'!Q31</f>
        <v>0</v>
      </c>
      <c r="R31" s="58">
        <f>'2008 AAU'!R31+'2009 AAU'!R31+'2010 AAU'!R31+'2011 AAU'!R31+'2012 AAU'!R31+'2013 AAU'!R31+'2014 AAU'!R31+'2015 AAU'!R31</f>
        <v>4471212</v>
      </c>
      <c r="S31" s="58">
        <f>'2008 AAU'!S31+'2009 AAU'!S31+'2010 AAU'!S31+'2011 AAU'!S31+'2012 AAU'!S31+'2013 AAU'!S31+'2014 AAU'!S31+'2015 AAU'!S31</f>
        <v>0</v>
      </c>
      <c r="T31" s="58">
        <f>'2008 AAU'!T31+'2009 AAU'!T31+'2010 AAU'!T31+'2011 AAU'!T31+'2012 AAU'!T31+'2013 AAU'!T31+'2014 AAU'!T31+'2015 AAU'!T31</f>
        <v>0</v>
      </c>
      <c r="U31" s="58">
        <f>'2008 AAU'!U31+'2009 AAU'!U31+'2010 AAU'!U31+'2011 AAU'!U31+'2012 AAU'!U31+'2013 AAU'!U31+'2014 AAU'!U31+'2015 AAU'!U31</f>
        <v>0</v>
      </c>
      <c r="V31" s="58">
        <f>'2008 AAU'!V31+'2009 AAU'!V31+'2010 AAU'!V31+'2011 AAU'!V31+'2012 AAU'!V31+'2013 AAU'!V31+'2014 AAU'!V31+'2015 AAU'!V31</f>
        <v>0</v>
      </c>
      <c r="W31" s="58">
        <f>'2008 AAU'!W31+'2009 AAU'!W31+'2010 AAU'!W31+'2011 AAU'!W31+'2012 AAU'!W31+'2013 AAU'!W31+'2014 AAU'!W31+'2015 AAU'!W31</f>
        <v>0</v>
      </c>
      <c r="X31" s="58">
        <f>'2008 AAU'!X31+'2009 AAU'!X31+'2010 AAU'!X31+'2011 AAU'!X31+'2012 AAU'!X31+'2013 AAU'!X31+'2014 AAU'!X31+'2015 AAU'!X31</f>
        <v>0</v>
      </c>
      <c r="Y31" s="58">
        <f>'2008 AAU'!Y31+'2009 AAU'!Y31+'2010 AAU'!Y31+'2011 AAU'!Y31+'2012 AAU'!Y31+'2013 AAU'!Y31+'2014 AAU'!Y31+'2015 AAU'!Y31</f>
        <v>0</v>
      </c>
      <c r="Z31" s="58">
        <f>'2008 AAU'!Z31+'2009 AAU'!Z31+'2010 AAU'!Z31+'2011 AAU'!Z31+'2012 AAU'!Z31+'2013 AAU'!Z31+'2014 AAU'!Z31+'2015 AAU'!Z31</f>
        <v>0</v>
      </c>
      <c r="AA31" s="58">
        <f>'2008 AAU'!AA31+'2009 AAU'!AA31+'2010 AAU'!AA31+'2011 AAU'!AA31+'2012 AAU'!AA31+'2013 AAU'!AA31+'2014 AAU'!AA31+'2015 AAU'!AA31</f>
        <v>0</v>
      </c>
      <c r="AB31" s="58">
        <f>'2008 AAU'!AB31+'2009 AAU'!AB31+'2010 AAU'!AB31+'2011 AAU'!AB31+'2012 AAU'!AB31+'2013 AAU'!AB31+'2014 AAU'!AB31+'2015 AAU'!AB31</f>
        <v>0</v>
      </c>
      <c r="AC31" s="58">
        <f>'2008 AAU'!AC31+'2009 AAU'!AC31+'2010 AAU'!AC31+'2011 AAU'!AC31+'2012 AAU'!AC31+'2013 AAU'!AC31+'2014 AAU'!AC31+'2015 AAU'!AC31</f>
        <v>0</v>
      </c>
      <c r="AD31" s="70"/>
      <c r="AE31" s="58">
        <f>'2008 AAU'!AE31+'2009 AAU'!AE31+'2010 AAU'!AE31+'2011 AAU'!AE31+'2012 AAU'!AE31+'2013 AAU'!AE31+'2014 AAU'!AE31+'2015 AAU'!AE31</f>
        <v>0</v>
      </c>
      <c r="AF31" s="58">
        <f>'2008 AAU'!AF31+'2009 AAU'!AF31+'2010 AAU'!AF31+'2011 AAU'!AF31+'2012 AAU'!AF31+'2013 AAU'!AF31+'2014 AAU'!AF31+'2015 AAU'!AF31</f>
        <v>0</v>
      </c>
      <c r="AG31" s="58">
        <f>'2008 AAU'!AG31+'2009 AAU'!AG31+'2010 AAU'!AG31+'2011 AAU'!AG31+'2012 AAU'!AG31+'2013 AAU'!AG31+'2014 AAU'!AG31+'2015 AAU'!AG31</f>
        <v>0</v>
      </c>
      <c r="AH31" s="58">
        <f>'2008 AAU'!AH31+'2009 AAU'!AH31+'2010 AAU'!AH31+'2011 AAU'!AH31+'2012 AAU'!AH31+'2013 AAU'!AH31+'2014 AAU'!AH31+'2015 AAU'!AH31</f>
        <v>0</v>
      </c>
      <c r="AI31" s="58">
        <f>'2008 AAU'!AI31+'2009 AAU'!AI31+'2010 AAU'!AI31+'2011 AAU'!AI31+'2012 AAU'!AI31+'2013 AAU'!AI31+'2014 AAU'!AI31+'2015 AAU'!AI31</f>
        <v>46093976</v>
      </c>
      <c r="AJ31" s="58">
        <f>'2008 AAU'!AJ31+'2009 AAU'!AJ31+'2010 AAU'!AJ31+'2011 AAU'!AJ31+'2012 AAU'!AJ31+'2013 AAU'!AJ31+'2014 AAU'!AJ31+'2015 AAU'!AJ31</f>
        <v>0</v>
      </c>
      <c r="AK31" s="58">
        <f>'2008 AAU'!AK31+'2009 AAU'!AK31+'2010 AAU'!AK31+'2011 AAU'!AK31+'2012 AAU'!AK31+'2013 AAU'!AK31+'2014 AAU'!AK31+'2015 AAU'!AK31</f>
        <v>0</v>
      </c>
      <c r="AL31" s="58">
        <f>'2008 AAU'!AL31+'2009 AAU'!AL31+'2010 AAU'!AL31+'2011 AAU'!AL31+'2012 AAU'!AL31+'2013 AAU'!AL31+'2014 AAU'!AL31+'2015 AAU'!AL31</f>
        <v>0</v>
      </c>
      <c r="AM31" s="58">
        <f>'2008 AAU'!AM31+'2009 AAU'!AM31+'2010 AAU'!AM31+'2011 AAU'!AM31+'2012 AAU'!AM31+'2013 AAU'!AM31+'2014 AAU'!AM31+'2015 AAU'!AM31</f>
        <v>0</v>
      </c>
      <c r="AN31" s="61">
        <f>'2008 AAU'!AN31+'2009 AAU'!AN31+'2010 AAU'!AN31+'2011 AAU'!AN31+'2012 AAU'!AN31+'2013 AAU'!AN31+'2014 AAU'!AN31+'2015 AAU'!AN31</f>
        <v>50140823</v>
      </c>
    </row>
    <row r="32" spans="1:40" ht="14.25" x14ac:dyDescent="0.15">
      <c r="A32" s="64" t="s">
        <v>30</v>
      </c>
      <c r="B32" s="57">
        <f t="shared" si="1"/>
        <v>706416</v>
      </c>
      <c r="C32" s="58">
        <f>'2008 AAU'!C32+'2009 AAU'!C32+'2010 AAU'!C32+'2011 AAU'!C32+'2012 AAU'!C32+'2013 AAU'!C32+'2014 AAU'!C32+'2015 AAU'!C32</f>
        <v>706416</v>
      </c>
      <c r="D32" s="58">
        <f>'2008 AAU'!D32+'2009 AAU'!D32+'2010 AAU'!D32+'2011 AAU'!D32+'2012 AAU'!D32+'2013 AAU'!D32+'2014 AAU'!D32+'2015 AAU'!D32</f>
        <v>0</v>
      </c>
      <c r="E32" s="58">
        <f>'2008 AAU'!E32+'2009 AAU'!E32+'2010 AAU'!E32+'2011 AAU'!E32+'2012 AAU'!E32+'2013 AAU'!E32+'2014 AAU'!E32+'2015 AAU'!E32</f>
        <v>0</v>
      </c>
      <c r="F32" s="58">
        <f>'2008 AAU'!F32+'2009 AAU'!F32+'2010 AAU'!F32+'2011 AAU'!F32+'2012 AAU'!F32+'2013 AAU'!F32+'2014 AAU'!F32+'2015 AAU'!F32</f>
        <v>0</v>
      </c>
      <c r="G32" s="58">
        <f>'2008 AAU'!G32+'2009 AAU'!G32+'2010 AAU'!G32+'2011 AAU'!G32+'2012 AAU'!G32+'2013 AAU'!G32+'2014 AAU'!G32+'2015 AAU'!G32</f>
        <v>0</v>
      </c>
      <c r="H32" s="58">
        <f>'2008 AAU'!H32+'2009 AAU'!H32+'2010 AAU'!H32+'2011 AAU'!H32+'2012 AAU'!H32+'2013 AAU'!H32+'2014 AAU'!H32+'2015 AAU'!H32</f>
        <v>0</v>
      </c>
      <c r="I32" s="58">
        <f>'2008 AAU'!I32+'2009 AAU'!I32+'2010 AAU'!I32+'2011 AAU'!I32+'2012 AAU'!I32+'2013 AAU'!I32+'2014 AAU'!I32+'2015 AAU'!I32</f>
        <v>0</v>
      </c>
      <c r="J32" s="58">
        <f>'2008 AAU'!J32+'2009 AAU'!J32+'2010 AAU'!J32+'2011 AAU'!J32+'2012 AAU'!J32+'2013 AAU'!J32+'2014 AAU'!J32+'2015 AAU'!J32</f>
        <v>0</v>
      </c>
      <c r="K32" s="58">
        <f>'2008 AAU'!K32+'2009 AAU'!K32+'2010 AAU'!K32+'2011 AAU'!K32+'2012 AAU'!K32+'2013 AAU'!K32+'2014 AAU'!K32+'2015 AAU'!K32</f>
        <v>0</v>
      </c>
      <c r="L32" s="58">
        <f>'2008 AAU'!L32+'2009 AAU'!L32+'2010 AAU'!L32+'2011 AAU'!L32+'2012 AAU'!L32+'2013 AAU'!L32+'2014 AAU'!L32+'2015 AAU'!L32</f>
        <v>0</v>
      </c>
      <c r="M32" s="58">
        <f>'2008 AAU'!M32+'2009 AAU'!M32+'2010 AAU'!M32+'2011 AAU'!M32+'2012 AAU'!M32+'2013 AAU'!M32+'2014 AAU'!M32+'2015 AAU'!M32</f>
        <v>0</v>
      </c>
      <c r="N32" s="58">
        <f>'2008 AAU'!N32+'2009 AAU'!N32+'2010 AAU'!N32+'2011 AAU'!N32+'2012 AAU'!N32+'2013 AAU'!N32+'2014 AAU'!N32+'2015 AAU'!N32</f>
        <v>0</v>
      </c>
      <c r="O32" s="58">
        <f>'2008 AAU'!O32+'2009 AAU'!O32+'2010 AAU'!O32+'2011 AAU'!O32+'2012 AAU'!O32+'2013 AAU'!O32+'2014 AAU'!O32+'2015 AAU'!O32</f>
        <v>0</v>
      </c>
      <c r="P32" s="58">
        <f>'2008 AAU'!P32+'2009 AAU'!P32+'2010 AAU'!P32+'2011 AAU'!P32+'2012 AAU'!P32+'2013 AAU'!P32+'2014 AAU'!P32+'2015 AAU'!P32</f>
        <v>0</v>
      </c>
      <c r="Q32" s="58">
        <f>'2008 AAU'!Q32+'2009 AAU'!Q32+'2010 AAU'!Q32+'2011 AAU'!Q32+'2012 AAU'!Q32+'2013 AAU'!Q32+'2014 AAU'!Q32+'2015 AAU'!Q32</f>
        <v>0</v>
      </c>
      <c r="R32" s="58">
        <f>'2008 AAU'!R32+'2009 AAU'!R32+'2010 AAU'!R32+'2011 AAU'!R32+'2012 AAU'!R32+'2013 AAU'!R32+'2014 AAU'!R32+'2015 AAU'!R32</f>
        <v>0</v>
      </c>
      <c r="S32" s="58">
        <f>'2008 AAU'!S32+'2009 AAU'!S32+'2010 AAU'!S32+'2011 AAU'!S32+'2012 AAU'!S32+'2013 AAU'!S32+'2014 AAU'!S32+'2015 AAU'!S32</f>
        <v>0</v>
      </c>
      <c r="T32" s="58">
        <f>'2008 AAU'!T32+'2009 AAU'!T32+'2010 AAU'!T32+'2011 AAU'!T32+'2012 AAU'!T32+'2013 AAU'!T32+'2014 AAU'!T32+'2015 AAU'!T32</f>
        <v>0</v>
      </c>
      <c r="U32" s="58">
        <f>'2008 AAU'!U32+'2009 AAU'!U32+'2010 AAU'!U32+'2011 AAU'!U32+'2012 AAU'!U32+'2013 AAU'!U32+'2014 AAU'!U32+'2015 AAU'!U32</f>
        <v>0</v>
      </c>
      <c r="V32" s="58">
        <f>'2008 AAU'!V32+'2009 AAU'!V32+'2010 AAU'!V32+'2011 AAU'!V32+'2012 AAU'!V32+'2013 AAU'!V32+'2014 AAU'!V32+'2015 AAU'!V32</f>
        <v>0</v>
      </c>
      <c r="W32" s="58">
        <f>'2008 AAU'!W32+'2009 AAU'!W32+'2010 AAU'!W32+'2011 AAU'!W32+'2012 AAU'!W32+'2013 AAU'!W32+'2014 AAU'!W32+'2015 AAU'!W32</f>
        <v>0</v>
      </c>
      <c r="X32" s="58">
        <f>'2008 AAU'!X32+'2009 AAU'!X32+'2010 AAU'!X32+'2011 AAU'!X32+'2012 AAU'!X32+'2013 AAU'!X32+'2014 AAU'!X32+'2015 AAU'!X32</f>
        <v>0</v>
      </c>
      <c r="Y32" s="58">
        <f>'2008 AAU'!Y32+'2009 AAU'!Y32+'2010 AAU'!Y32+'2011 AAU'!Y32+'2012 AAU'!Y32+'2013 AAU'!Y32+'2014 AAU'!Y32+'2015 AAU'!Y32</f>
        <v>0</v>
      </c>
      <c r="Z32" s="58">
        <f>'2008 AAU'!Z32+'2009 AAU'!Z32+'2010 AAU'!Z32+'2011 AAU'!Z32+'2012 AAU'!Z32+'2013 AAU'!Z32+'2014 AAU'!Z32+'2015 AAU'!Z32</f>
        <v>0</v>
      </c>
      <c r="AA32" s="58">
        <f>'2008 AAU'!AA32+'2009 AAU'!AA32+'2010 AAU'!AA32+'2011 AAU'!AA32+'2012 AAU'!AA32+'2013 AAU'!AA32+'2014 AAU'!AA32+'2015 AAU'!AA32</f>
        <v>0</v>
      </c>
      <c r="AB32" s="58">
        <f>'2008 AAU'!AB32+'2009 AAU'!AB32+'2010 AAU'!AB32+'2011 AAU'!AB32+'2012 AAU'!AB32+'2013 AAU'!AB32+'2014 AAU'!AB32+'2015 AAU'!AB32</f>
        <v>0</v>
      </c>
      <c r="AC32" s="58">
        <f>'2008 AAU'!AC32+'2009 AAU'!AC32+'2010 AAU'!AC32+'2011 AAU'!AC32+'2012 AAU'!AC32+'2013 AAU'!AC32+'2014 AAU'!AC32+'2015 AAU'!AC32</f>
        <v>0</v>
      </c>
      <c r="AD32" s="58">
        <f>'2008 AAU'!AD32+'2009 AAU'!AD32+'2010 AAU'!AD32+'2011 AAU'!AD32+'2012 AAU'!AD32+'2013 AAU'!AD32+'2014 AAU'!AD32+'2015 AAU'!AD32</f>
        <v>0</v>
      </c>
      <c r="AE32" s="70"/>
      <c r="AF32" s="58">
        <f>'2008 AAU'!AF32+'2009 AAU'!AF32+'2010 AAU'!AF32+'2011 AAU'!AF32+'2012 AAU'!AF32+'2013 AAU'!AF32+'2014 AAU'!AF32+'2015 AAU'!AF32</f>
        <v>0</v>
      </c>
      <c r="AG32" s="58">
        <f>'2008 AAU'!AG32+'2009 AAU'!AG32+'2010 AAU'!AG32+'2011 AAU'!AG32+'2012 AAU'!AG32+'2013 AAU'!AG32+'2014 AAU'!AG32+'2015 AAU'!AG32</f>
        <v>0</v>
      </c>
      <c r="AH32" s="58">
        <f>'2008 AAU'!AH32+'2009 AAU'!AH32+'2010 AAU'!AH32+'2011 AAU'!AH32+'2012 AAU'!AH32+'2013 AAU'!AH32+'2014 AAU'!AH32+'2015 AAU'!AH32</f>
        <v>0</v>
      </c>
      <c r="AI32" s="58">
        <f>'2008 AAU'!AI32+'2009 AAU'!AI32+'2010 AAU'!AI32+'2011 AAU'!AI32+'2012 AAU'!AI32+'2013 AAU'!AI32+'2014 AAU'!AI32+'2015 AAU'!AI32</f>
        <v>0</v>
      </c>
      <c r="AJ32" s="58">
        <f>'2008 AAU'!AJ32+'2009 AAU'!AJ32+'2010 AAU'!AJ32+'2011 AAU'!AJ32+'2012 AAU'!AJ32+'2013 AAU'!AJ32+'2014 AAU'!AJ32+'2015 AAU'!AJ32</f>
        <v>0</v>
      </c>
      <c r="AK32" s="58">
        <f>'2008 AAU'!AK32+'2009 AAU'!AK32+'2010 AAU'!AK32+'2011 AAU'!AK32+'2012 AAU'!AK32+'2013 AAU'!AK32+'2014 AAU'!AK32+'2015 AAU'!AK32</f>
        <v>0</v>
      </c>
      <c r="AL32" s="58">
        <f>'2008 AAU'!AL32+'2009 AAU'!AL32+'2010 AAU'!AL32+'2011 AAU'!AL32+'2012 AAU'!AL32+'2013 AAU'!AL32+'2014 AAU'!AL32+'2015 AAU'!AL32</f>
        <v>0</v>
      </c>
      <c r="AM32" s="58">
        <f>'2008 AAU'!AM32+'2009 AAU'!AM32+'2010 AAU'!AM32+'2011 AAU'!AM32+'2012 AAU'!AM32+'2013 AAU'!AM32+'2014 AAU'!AM32+'2015 AAU'!AM32</f>
        <v>0</v>
      </c>
      <c r="AN32" s="61">
        <f>'2008 AAU'!AN32+'2009 AAU'!AN32+'2010 AAU'!AN32+'2011 AAU'!AN32+'2012 AAU'!AN32+'2013 AAU'!AN32+'2014 AAU'!AN32+'2015 AAU'!AN32</f>
        <v>0</v>
      </c>
    </row>
    <row r="33" spans="1:40" ht="14.25" x14ac:dyDescent="0.15">
      <c r="A33" s="65" t="s">
        <v>33</v>
      </c>
      <c r="B33" s="57">
        <f t="shared" si="1"/>
        <v>0</v>
      </c>
      <c r="C33" s="58">
        <f>'2008 AAU'!C33+'2009 AAU'!C33+'2010 AAU'!C33+'2011 AAU'!C33+'2012 AAU'!C33+'2013 AAU'!C33+'2014 AAU'!C33+'2015 AAU'!C33</f>
        <v>0</v>
      </c>
      <c r="D33" s="58">
        <f>'2008 AAU'!D33+'2009 AAU'!D33+'2010 AAU'!D33+'2011 AAU'!D33+'2012 AAU'!D33+'2013 AAU'!D33+'2014 AAU'!D33+'2015 AAU'!D33</f>
        <v>0</v>
      </c>
      <c r="E33" s="58">
        <f>'2008 AAU'!E33+'2009 AAU'!E33+'2010 AAU'!E33+'2011 AAU'!E33+'2012 AAU'!E33+'2013 AAU'!E33+'2014 AAU'!E33+'2015 AAU'!E33</f>
        <v>0</v>
      </c>
      <c r="F33" s="58">
        <f>'2008 AAU'!F33+'2009 AAU'!F33+'2010 AAU'!F33+'2011 AAU'!F33+'2012 AAU'!F33+'2013 AAU'!F33+'2014 AAU'!F33+'2015 AAU'!F33</f>
        <v>0</v>
      </c>
      <c r="G33" s="58">
        <f>'2008 AAU'!G33+'2009 AAU'!G33+'2010 AAU'!G33+'2011 AAU'!G33+'2012 AAU'!G33+'2013 AAU'!G33+'2014 AAU'!G33+'2015 AAU'!G33</f>
        <v>0</v>
      </c>
      <c r="H33" s="58">
        <f>'2008 AAU'!H33+'2009 AAU'!H33+'2010 AAU'!H33+'2011 AAU'!H33+'2012 AAU'!H33+'2013 AAU'!H33+'2014 AAU'!H33+'2015 AAU'!H33</f>
        <v>0</v>
      </c>
      <c r="I33" s="58">
        <f>'2008 AAU'!I33+'2009 AAU'!I33+'2010 AAU'!I33+'2011 AAU'!I33+'2012 AAU'!I33+'2013 AAU'!I33+'2014 AAU'!I33+'2015 AAU'!I33</f>
        <v>0</v>
      </c>
      <c r="J33" s="58">
        <f>'2008 AAU'!J33+'2009 AAU'!J33+'2010 AAU'!J33+'2011 AAU'!J33+'2012 AAU'!J33+'2013 AAU'!J33+'2014 AAU'!J33+'2015 AAU'!J33</f>
        <v>0</v>
      </c>
      <c r="K33" s="58">
        <f>'2008 AAU'!K33+'2009 AAU'!K33+'2010 AAU'!K33+'2011 AAU'!K33+'2012 AAU'!K33+'2013 AAU'!K33+'2014 AAU'!K33+'2015 AAU'!K33</f>
        <v>0</v>
      </c>
      <c r="L33" s="58">
        <f>'2008 AAU'!L33+'2009 AAU'!L33+'2010 AAU'!L33+'2011 AAU'!L33+'2012 AAU'!L33+'2013 AAU'!L33+'2014 AAU'!L33+'2015 AAU'!L33</f>
        <v>0</v>
      </c>
      <c r="M33" s="58">
        <f>'2008 AAU'!M33+'2009 AAU'!M33+'2010 AAU'!M33+'2011 AAU'!M33+'2012 AAU'!M33+'2013 AAU'!M33+'2014 AAU'!M33+'2015 AAU'!M33</f>
        <v>0</v>
      </c>
      <c r="N33" s="58">
        <f>'2008 AAU'!N33+'2009 AAU'!N33+'2010 AAU'!N33+'2011 AAU'!N33+'2012 AAU'!N33+'2013 AAU'!N33+'2014 AAU'!N33+'2015 AAU'!N33</f>
        <v>0</v>
      </c>
      <c r="O33" s="58">
        <f>'2008 AAU'!O33+'2009 AAU'!O33+'2010 AAU'!O33+'2011 AAU'!O33+'2012 AAU'!O33+'2013 AAU'!O33+'2014 AAU'!O33+'2015 AAU'!O33</f>
        <v>0</v>
      </c>
      <c r="P33" s="58">
        <f>'2008 AAU'!P33+'2009 AAU'!P33+'2010 AAU'!P33+'2011 AAU'!P33+'2012 AAU'!P33+'2013 AAU'!P33+'2014 AAU'!P33+'2015 AAU'!P33</f>
        <v>0</v>
      </c>
      <c r="Q33" s="58">
        <f>'2008 AAU'!Q33+'2009 AAU'!Q33+'2010 AAU'!Q33+'2011 AAU'!Q33+'2012 AAU'!Q33+'2013 AAU'!Q33+'2014 AAU'!Q33+'2015 AAU'!Q33</f>
        <v>0</v>
      </c>
      <c r="R33" s="58">
        <f>'2008 AAU'!R33+'2009 AAU'!R33+'2010 AAU'!R33+'2011 AAU'!R33+'2012 AAU'!R33+'2013 AAU'!R33+'2014 AAU'!R33+'2015 AAU'!R33</f>
        <v>0</v>
      </c>
      <c r="S33" s="58">
        <f>'2008 AAU'!S33+'2009 AAU'!S33+'2010 AAU'!S33+'2011 AAU'!S33+'2012 AAU'!S33+'2013 AAU'!S33+'2014 AAU'!S33+'2015 AAU'!S33</f>
        <v>0</v>
      </c>
      <c r="T33" s="58">
        <f>'2008 AAU'!T33+'2009 AAU'!T33+'2010 AAU'!T33+'2011 AAU'!T33+'2012 AAU'!T33+'2013 AAU'!T33+'2014 AAU'!T33+'2015 AAU'!T33</f>
        <v>0</v>
      </c>
      <c r="U33" s="58">
        <f>'2008 AAU'!U33+'2009 AAU'!U33+'2010 AAU'!U33+'2011 AAU'!U33+'2012 AAU'!U33+'2013 AAU'!U33+'2014 AAU'!U33+'2015 AAU'!U33</f>
        <v>0</v>
      </c>
      <c r="V33" s="58">
        <f>'2008 AAU'!V33+'2009 AAU'!V33+'2010 AAU'!V33+'2011 AAU'!V33+'2012 AAU'!V33+'2013 AAU'!V33+'2014 AAU'!V33+'2015 AAU'!V33</f>
        <v>0</v>
      </c>
      <c r="W33" s="58">
        <f>'2008 AAU'!W33+'2009 AAU'!W33+'2010 AAU'!W33+'2011 AAU'!W33+'2012 AAU'!W33+'2013 AAU'!W33+'2014 AAU'!W33+'2015 AAU'!W33</f>
        <v>0</v>
      </c>
      <c r="X33" s="58">
        <f>'2008 AAU'!X33+'2009 AAU'!X33+'2010 AAU'!X33+'2011 AAU'!X33+'2012 AAU'!X33+'2013 AAU'!X33+'2014 AAU'!X33+'2015 AAU'!X33</f>
        <v>0</v>
      </c>
      <c r="Y33" s="58">
        <f>'2008 AAU'!Y33+'2009 AAU'!Y33+'2010 AAU'!Y33+'2011 AAU'!Y33+'2012 AAU'!Y33+'2013 AAU'!Y33+'2014 AAU'!Y33+'2015 AAU'!Y33</f>
        <v>0</v>
      </c>
      <c r="Z33" s="58">
        <f>'2008 AAU'!Z33+'2009 AAU'!Z33+'2010 AAU'!Z33+'2011 AAU'!Z33+'2012 AAU'!Z33+'2013 AAU'!Z33+'2014 AAU'!Z33+'2015 AAU'!Z33</f>
        <v>0</v>
      </c>
      <c r="AA33" s="58">
        <f>'2008 AAU'!AA33+'2009 AAU'!AA33+'2010 AAU'!AA33+'2011 AAU'!AA33+'2012 AAU'!AA33+'2013 AAU'!AA33+'2014 AAU'!AA33+'2015 AAU'!AA33</f>
        <v>0</v>
      </c>
      <c r="AB33" s="58">
        <f>'2008 AAU'!AB33+'2009 AAU'!AB33+'2010 AAU'!AB33+'2011 AAU'!AB33+'2012 AAU'!AB33+'2013 AAU'!AB33+'2014 AAU'!AB33+'2015 AAU'!AB33</f>
        <v>0</v>
      </c>
      <c r="AC33" s="58">
        <f>'2008 AAU'!AC33+'2009 AAU'!AC33+'2010 AAU'!AC33+'2011 AAU'!AC33+'2012 AAU'!AC33+'2013 AAU'!AC33+'2014 AAU'!AC33+'2015 AAU'!AC33</f>
        <v>0</v>
      </c>
      <c r="AD33" s="58">
        <f>'2008 AAU'!AD33+'2009 AAU'!AD33+'2010 AAU'!AD33+'2011 AAU'!AD33+'2012 AAU'!AD33+'2013 AAU'!AD33+'2014 AAU'!AD33+'2015 AAU'!AD33</f>
        <v>0</v>
      </c>
      <c r="AE33" s="58">
        <f>'2008 AAU'!AE33+'2009 AAU'!AE33+'2010 AAU'!AE33+'2011 AAU'!AE33+'2012 AAU'!AE33+'2013 AAU'!AE33+'2014 AAU'!AE33+'2015 AAU'!AE33</f>
        <v>0</v>
      </c>
      <c r="AF33" s="70"/>
      <c r="AG33" s="58">
        <f>'2008 AAU'!AG33+'2009 AAU'!AG33+'2010 AAU'!AG33+'2011 AAU'!AG33+'2012 AAU'!AG33+'2013 AAU'!AG33+'2014 AAU'!AG33+'2015 AAU'!AG33</f>
        <v>0</v>
      </c>
      <c r="AH33" s="58">
        <f>'2008 AAU'!AH33+'2009 AAU'!AH33+'2010 AAU'!AH33+'2011 AAU'!AH33+'2012 AAU'!AH33+'2013 AAU'!AH33+'2014 AAU'!AH33+'2015 AAU'!AH33</f>
        <v>0</v>
      </c>
      <c r="AI33" s="58">
        <f>'2008 AAU'!AI33+'2009 AAU'!AI33+'2010 AAU'!AI33+'2011 AAU'!AI33+'2012 AAU'!AI33+'2013 AAU'!AI33+'2014 AAU'!AI33+'2015 AAU'!AI33</f>
        <v>0</v>
      </c>
      <c r="AJ33" s="58">
        <f>'2008 AAU'!AJ33+'2009 AAU'!AJ33+'2010 AAU'!AJ33+'2011 AAU'!AJ33+'2012 AAU'!AJ33+'2013 AAU'!AJ33+'2014 AAU'!AJ33+'2015 AAU'!AJ33</f>
        <v>0</v>
      </c>
      <c r="AK33" s="58">
        <f>'2008 AAU'!AK33+'2009 AAU'!AK33+'2010 AAU'!AK33+'2011 AAU'!AK33+'2012 AAU'!AK33+'2013 AAU'!AK33+'2014 AAU'!AK33+'2015 AAU'!AK33</f>
        <v>0</v>
      </c>
      <c r="AL33" s="58">
        <f>'2008 AAU'!AL33+'2009 AAU'!AL33+'2010 AAU'!AL33+'2011 AAU'!AL33+'2012 AAU'!AL33+'2013 AAU'!AL33+'2014 AAU'!AL33+'2015 AAU'!AL33</f>
        <v>0</v>
      </c>
      <c r="AM33" s="58">
        <f>'2008 AAU'!AM33+'2009 AAU'!AM33+'2010 AAU'!AM33+'2011 AAU'!AM33+'2012 AAU'!AM33+'2013 AAU'!AM33+'2014 AAU'!AM33+'2015 AAU'!AM33</f>
        <v>0</v>
      </c>
      <c r="AN33" s="61">
        <f>'2008 AAU'!AN33+'2009 AAU'!AN33+'2010 AAU'!AN33+'2011 AAU'!AN33+'2012 AAU'!AN33+'2013 AAU'!AN33+'2014 AAU'!AN33+'2015 AAU'!AN33</f>
        <v>0</v>
      </c>
    </row>
    <row r="34" spans="1:40" ht="14.25" x14ac:dyDescent="0.15">
      <c r="A34" s="65" t="s">
        <v>85</v>
      </c>
      <c r="B34" s="57">
        <f t="shared" si="1"/>
        <v>0</v>
      </c>
      <c r="C34" s="58">
        <f>'2008 AAU'!C34+'2009 AAU'!C34+'2010 AAU'!C34+'2011 AAU'!C34+'2012 AAU'!C34+'2013 AAU'!C34+'2014 AAU'!C34+'2015 AAU'!C34</f>
        <v>0</v>
      </c>
      <c r="D34" s="58">
        <f>'2008 AAU'!D34+'2009 AAU'!D34+'2010 AAU'!D34+'2011 AAU'!D34+'2012 AAU'!D34+'2013 AAU'!D34+'2014 AAU'!D34+'2015 AAU'!D34</f>
        <v>0</v>
      </c>
      <c r="E34" s="58">
        <f>'2008 AAU'!E34+'2009 AAU'!E34+'2010 AAU'!E34+'2011 AAU'!E34+'2012 AAU'!E34+'2013 AAU'!E34+'2014 AAU'!E34+'2015 AAU'!E34</f>
        <v>0</v>
      </c>
      <c r="F34" s="58">
        <f>'2008 AAU'!F34+'2009 AAU'!F34+'2010 AAU'!F34+'2011 AAU'!F34+'2012 AAU'!F34+'2013 AAU'!F34+'2014 AAU'!F34+'2015 AAU'!F34</f>
        <v>0</v>
      </c>
      <c r="G34" s="58">
        <f>'2008 AAU'!G34+'2009 AAU'!G34+'2010 AAU'!G34+'2011 AAU'!G34+'2012 AAU'!G34+'2013 AAU'!G34+'2014 AAU'!G34+'2015 AAU'!G34</f>
        <v>0</v>
      </c>
      <c r="H34" s="58">
        <f>'2008 AAU'!H34+'2009 AAU'!H34+'2010 AAU'!H34+'2011 AAU'!H34+'2012 AAU'!H34+'2013 AAU'!H34+'2014 AAU'!H34+'2015 AAU'!H34</f>
        <v>0</v>
      </c>
      <c r="I34" s="58">
        <f>'2008 AAU'!I34+'2009 AAU'!I34+'2010 AAU'!I34+'2011 AAU'!I34+'2012 AAU'!I34+'2013 AAU'!I34+'2014 AAU'!I34+'2015 AAU'!I34</f>
        <v>0</v>
      </c>
      <c r="J34" s="58">
        <f>'2008 AAU'!J34+'2009 AAU'!J34+'2010 AAU'!J34+'2011 AAU'!J34+'2012 AAU'!J34+'2013 AAU'!J34+'2014 AAU'!J34+'2015 AAU'!J34</f>
        <v>0</v>
      </c>
      <c r="K34" s="58">
        <f>'2008 AAU'!K34+'2009 AAU'!K34+'2010 AAU'!K34+'2011 AAU'!K34+'2012 AAU'!K34+'2013 AAU'!K34+'2014 AAU'!K34+'2015 AAU'!K34</f>
        <v>0</v>
      </c>
      <c r="L34" s="58">
        <f>'2008 AAU'!L34+'2009 AAU'!L34+'2010 AAU'!L34+'2011 AAU'!L34+'2012 AAU'!L34+'2013 AAU'!L34+'2014 AAU'!L34+'2015 AAU'!L34</f>
        <v>0</v>
      </c>
      <c r="M34" s="58">
        <f>'2008 AAU'!M34+'2009 AAU'!M34+'2010 AAU'!M34+'2011 AAU'!M34+'2012 AAU'!M34+'2013 AAU'!M34+'2014 AAU'!M34+'2015 AAU'!M34</f>
        <v>0</v>
      </c>
      <c r="N34" s="58">
        <f>'2008 AAU'!N34+'2009 AAU'!N34+'2010 AAU'!N34+'2011 AAU'!N34+'2012 AAU'!N34+'2013 AAU'!N34+'2014 AAU'!N34+'2015 AAU'!N34</f>
        <v>0</v>
      </c>
      <c r="O34" s="58">
        <f>'2008 AAU'!O34+'2009 AAU'!O34+'2010 AAU'!O34+'2011 AAU'!O34+'2012 AAU'!O34+'2013 AAU'!O34+'2014 AAU'!O34+'2015 AAU'!O34</f>
        <v>0</v>
      </c>
      <c r="P34" s="58">
        <f>'2008 AAU'!P34+'2009 AAU'!P34+'2010 AAU'!P34+'2011 AAU'!P34+'2012 AAU'!P34+'2013 AAU'!P34+'2014 AAU'!P34+'2015 AAU'!P34</f>
        <v>0</v>
      </c>
      <c r="Q34" s="58">
        <f>'2008 AAU'!Q34+'2009 AAU'!Q34+'2010 AAU'!Q34+'2011 AAU'!Q34+'2012 AAU'!Q34+'2013 AAU'!Q34+'2014 AAU'!Q34+'2015 AAU'!Q34</f>
        <v>0</v>
      </c>
      <c r="R34" s="58">
        <f>'2008 AAU'!R34+'2009 AAU'!R34+'2010 AAU'!R34+'2011 AAU'!R34+'2012 AAU'!R34+'2013 AAU'!R34+'2014 AAU'!R34+'2015 AAU'!R34</f>
        <v>0</v>
      </c>
      <c r="S34" s="58">
        <f>'2008 AAU'!S34+'2009 AAU'!S34+'2010 AAU'!S34+'2011 AAU'!S34+'2012 AAU'!S34+'2013 AAU'!S34+'2014 AAU'!S34+'2015 AAU'!S34</f>
        <v>0</v>
      </c>
      <c r="T34" s="58">
        <f>'2008 AAU'!T34+'2009 AAU'!T34+'2010 AAU'!T34+'2011 AAU'!T34+'2012 AAU'!T34+'2013 AAU'!T34+'2014 AAU'!T34+'2015 AAU'!T34</f>
        <v>0</v>
      </c>
      <c r="U34" s="58">
        <f>'2008 AAU'!U34+'2009 AAU'!U34+'2010 AAU'!U34+'2011 AAU'!U34+'2012 AAU'!U34+'2013 AAU'!U34+'2014 AAU'!U34+'2015 AAU'!U34</f>
        <v>0</v>
      </c>
      <c r="V34" s="58">
        <f>'2008 AAU'!V34+'2009 AAU'!V34+'2010 AAU'!V34+'2011 AAU'!V34+'2012 AAU'!V34+'2013 AAU'!V34+'2014 AAU'!V34+'2015 AAU'!V34</f>
        <v>0</v>
      </c>
      <c r="W34" s="58">
        <f>'2008 AAU'!W34+'2009 AAU'!W34+'2010 AAU'!W34+'2011 AAU'!W34+'2012 AAU'!W34+'2013 AAU'!W34+'2014 AAU'!W34+'2015 AAU'!W34</f>
        <v>0</v>
      </c>
      <c r="X34" s="58">
        <f>'2008 AAU'!X34+'2009 AAU'!X34+'2010 AAU'!X34+'2011 AAU'!X34+'2012 AAU'!X34+'2013 AAU'!X34+'2014 AAU'!X34+'2015 AAU'!X34</f>
        <v>0</v>
      </c>
      <c r="Y34" s="58">
        <f>'2008 AAU'!Y34+'2009 AAU'!Y34+'2010 AAU'!Y34+'2011 AAU'!Y34+'2012 AAU'!Y34+'2013 AAU'!Y34+'2014 AAU'!Y34+'2015 AAU'!Y34</f>
        <v>0</v>
      </c>
      <c r="Z34" s="58">
        <f>'2008 AAU'!Z34+'2009 AAU'!Z34+'2010 AAU'!Z34+'2011 AAU'!Z34+'2012 AAU'!Z34+'2013 AAU'!Z34+'2014 AAU'!Z34+'2015 AAU'!Z34</f>
        <v>0</v>
      </c>
      <c r="AA34" s="58">
        <f>'2008 AAU'!AA34+'2009 AAU'!AA34+'2010 AAU'!AA34+'2011 AAU'!AA34+'2012 AAU'!AA34+'2013 AAU'!AA34+'2014 AAU'!AA34+'2015 AAU'!AA34</f>
        <v>0</v>
      </c>
      <c r="AB34" s="58">
        <f>'2008 AAU'!AB34+'2009 AAU'!AB34+'2010 AAU'!AB34+'2011 AAU'!AB34+'2012 AAU'!AB34+'2013 AAU'!AB34+'2014 AAU'!AB34+'2015 AAU'!AB34</f>
        <v>0</v>
      </c>
      <c r="AC34" s="58">
        <f>'2008 AAU'!AC34+'2009 AAU'!AC34+'2010 AAU'!AC34+'2011 AAU'!AC34+'2012 AAU'!AC34+'2013 AAU'!AC34+'2014 AAU'!AC34+'2015 AAU'!AC34</f>
        <v>0</v>
      </c>
      <c r="AD34" s="58">
        <f>'2008 AAU'!AD34+'2009 AAU'!AD34+'2010 AAU'!AD34+'2011 AAU'!AD34+'2012 AAU'!AD34+'2013 AAU'!AD34+'2014 AAU'!AD34+'2015 AAU'!AD34</f>
        <v>0</v>
      </c>
      <c r="AE34" s="58">
        <f>'2008 AAU'!AE34+'2009 AAU'!AE34+'2010 AAU'!AE34+'2011 AAU'!AE34+'2012 AAU'!AE34+'2013 AAU'!AE34+'2014 AAU'!AE34+'2015 AAU'!AE34</f>
        <v>0</v>
      </c>
      <c r="AF34" s="58">
        <f>'2008 AAU'!AF34+'2009 AAU'!AF34+'2010 AAU'!AF34+'2011 AAU'!AF34+'2012 AAU'!AF34+'2013 AAU'!AF34+'2014 AAU'!AF34+'2015 AAU'!AF34</f>
        <v>0</v>
      </c>
      <c r="AG34" s="70"/>
      <c r="AH34" s="58">
        <f>'2008 AAU'!AH34+'2009 AAU'!AH34+'2010 AAU'!AH34+'2011 AAU'!AH34+'2012 AAU'!AH34+'2013 AAU'!AH34+'2014 AAU'!AH34+'2015 AAU'!AH34</f>
        <v>0</v>
      </c>
      <c r="AI34" s="58">
        <f>'2008 AAU'!AI34+'2009 AAU'!AI34+'2010 AAU'!AI34+'2011 AAU'!AI34+'2012 AAU'!AI34+'2013 AAU'!AI34+'2014 AAU'!AI34+'2015 AAU'!AI34</f>
        <v>0</v>
      </c>
      <c r="AJ34" s="58">
        <f>'2008 AAU'!AJ34+'2009 AAU'!AJ34+'2010 AAU'!AJ34+'2011 AAU'!AJ34+'2012 AAU'!AJ34+'2013 AAU'!AJ34+'2014 AAU'!AJ34+'2015 AAU'!AJ34</f>
        <v>0</v>
      </c>
      <c r="AK34" s="58">
        <f>'2008 AAU'!AK34+'2009 AAU'!AK34+'2010 AAU'!AK34+'2011 AAU'!AK34+'2012 AAU'!AK34+'2013 AAU'!AK34+'2014 AAU'!AK34+'2015 AAU'!AK34</f>
        <v>0</v>
      </c>
      <c r="AL34" s="58">
        <f>'2008 AAU'!AL34+'2009 AAU'!AL34+'2010 AAU'!AL34+'2011 AAU'!AL34+'2012 AAU'!AL34+'2013 AAU'!AL34+'2014 AAU'!AL34+'2015 AAU'!AL34</f>
        <v>0</v>
      </c>
      <c r="AM34" s="58">
        <f>'2008 AAU'!AM34+'2009 AAU'!AM34+'2010 AAU'!AM34+'2011 AAU'!AM34+'2012 AAU'!AM34+'2013 AAU'!AM34+'2014 AAU'!AM34+'2015 AAU'!AM34</f>
        <v>0</v>
      </c>
      <c r="AN34" s="61">
        <f>'2008 AAU'!AN34+'2009 AAU'!AN34+'2010 AAU'!AN34+'2011 AAU'!AN34+'2012 AAU'!AN34+'2013 AAU'!AN34+'2014 AAU'!AN34+'2015 AAU'!AN34</f>
        <v>0</v>
      </c>
    </row>
    <row r="35" spans="1:40" ht="14.25" x14ac:dyDescent="0.15">
      <c r="A35" s="65" t="s">
        <v>32</v>
      </c>
      <c r="B35" s="57">
        <f t="shared" si="1"/>
        <v>102346</v>
      </c>
      <c r="C35" s="58">
        <f>'2008 AAU'!C35+'2009 AAU'!C35+'2010 AAU'!C35+'2011 AAU'!C35+'2012 AAU'!C35+'2013 AAU'!C35+'2014 AAU'!C35+'2015 AAU'!C35</f>
        <v>102346</v>
      </c>
      <c r="D35" s="58">
        <f>'2008 AAU'!D35+'2009 AAU'!D35+'2010 AAU'!D35+'2011 AAU'!D35+'2012 AAU'!D35+'2013 AAU'!D35+'2014 AAU'!D35+'2015 AAU'!D35</f>
        <v>0</v>
      </c>
      <c r="E35" s="58">
        <f>'2008 AAU'!E35+'2009 AAU'!E35+'2010 AAU'!E35+'2011 AAU'!E35+'2012 AAU'!E35+'2013 AAU'!E35+'2014 AAU'!E35+'2015 AAU'!E35</f>
        <v>0</v>
      </c>
      <c r="F35" s="58">
        <f>'2008 AAU'!F35+'2009 AAU'!F35+'2010 AAU'!F35+'2011 AAU'!F35+'2012 AAU'!F35+'2013 AAU'!F35+'2014 AAU'!F35+'2015 AAU'!F35</f>
        <v>0</v>
      </c>
      <c r="G35" s="58">
        <f>'2008 AAU'!G35+'2009 AAU'!G35+'2010 AAU'!G35+'2011 AAU'!G35+'2012 AAU'!G35+'2013 AAU'!G35+'2014 AAU'!G35+'2015 AAU'!G35</f>
        <v>0</v>
      </c>
      <c r="H35" s="58">
        <f>'2008 AAU'!H35+'2009 AAU'!H35+'2010 AAU'!H35+'2011 AAU'!H35+'2012 AAU'!H35+'2013 AAU'!H35+'2014 AAU'!H35+'2015 AAU'!H35</f>
        <v>0</v>
      </c>
      <c r="I35" s="58">
        <f>'2008 AAU'!I35+'2009 AAU'!I35+'2010 AAU'!I35+'2011 AAU'!I35+'2012 AAU'!I35+'2013 AAU'!I35+'2014 AAU'!I35+'2015 AAU'!I35</f>
        <v>0</v>
      </c>
      <c r="J35" s="58">
        <f>'2008 AAU'!J35+'2009 AAU'!J35+'2010 AAU'!J35+'2011 AAU'!J35+'2012 AAU'!J35+'2013 AAU'!J35+'2014 AAU'!J35+'2015 AAU'!J35</f>
        <v>0</v>
      </c>
      <c r="K35" s="58">
        <f>'2008 AAU'!K35+'2009 AAU'!K35+'2010 AAU'!K35+'2011 AAU'!K35+'2012 AAU'!K35+'2013 AAU'!K35+'2014 AAU'!K35+'2015 AAU'!K35</f>
        <v>0</v>
      </c>
      <c r="L35" s="58">
        <f>'2008 AAU'!L35+'2009 AAU'!L35+'2010 AAU'!L35+'2011 AAU'!L35+'2012 AAU'!L35+'2013 AAU'!L35+'2014 AAU'!L35+'2015 AAU'!L35</f>
        <v>0</v>
      </c>
      <c r="M35" s="58">
        <f>'2008 AAU'!M35+'2009 AAU'!M35+'2010 AAU'!M35+'2011 AAU'!M35+'2012 AAU'!M35+'2013 AAU'!M35+'2014 AAU'!M35+'2015 AAU'!M35</f>
        <v>0</v>
      </c>
      <c r="N35" s="58">
        <f>'2008 AAU'!N35+'2009 AAU'!N35+'2010 AAU'!N35+'2011 AAU'!N35+'2012 AAU'!N35+'2013 AAU'!N35+'2014 AAU'!N35+'2015 AAU'!N35</f>
        <v>0</v>
      </c>
      <c r="O35" s="58">
        <f>'2008 AAU'!O35+'2009 AAU'!O35+'2010 AAU'!O35+'2011 AAU'!O35+'2012 AAU'!O35+'2013 AAU'!O35+'2014 AAU'!O35+'2015 AAU'!O35</f>
        <v>0</v>
      </c>
      <c r="P35" s="58">
        <f>'2008 AAU'!P35+'2009 AAU'!P35+'2010 AAU'!P35+'2011 AAU'!P35+'2012 AAU'!P35+'2013 AAU'!P35+'2014 AAU'!P35+'2015 AAU'!P35</f>
        <v>0</v>
      </c>
      <c r="Q35" s="58">
        <f>'2008 AAU'!Q35+'2009 AAU'!Q35+'2010 AAU'!Q35+'2011 AAU'!Q35+'2012 AAU'!Q35+'2013 AAU'!Q35+'2014 AAU'!Q35+'2015 AAU'!Q35</f>
        <v>0</v>
      </c>
      <c r="R35" s="58">
        <f>'2008 AAU'!R35+'2009 AAU'!R35+'2010 AAU'!R35+'2011 AAU'!R35+'2012 AAU'!R35+'2013 AAU'!R35+'2014 AAU'!R35+'2015 AAU'!R35</f>
        <v>0</v>
      </c>
      <c r="S35" s="58">
        <f>'2008 AAU'!S35+'2009 AAU'!S35+'2010 AAU'!S35+'2011 AAU'!S35+'2012 AAU'!S35+'2013 AAU'!S35+'2014 AAU'!S35+'2015 AAU'!S35</f>
        <v>0</v>
      </c>
      <c r="T35" s="58">
        <f>'2008 AAU'!T35+'2009 AAU'!T35+'2010 AAU'!T35+'2011 AAU'!T35+'2012 AAU'!T35+'2013 AAU'!T35+'2014 AAU'!T35+'2015 AAU'!T35</f>
        <v>0</v>
      </c>
      <c r="U35" s="58">
        <f>'2008 AAU'!U35+'2009 AAU'!U35+'2010 AAU'!U35+'2011 AAU'!U35+'2012 AAU'!U35+'2013 AAU'!U35+'2014 AAU'!U35+'2015 AAU'!U35</f>
        <v>0</v>
      </c>
      <c r="V35" s="58">
        <f>'2008 AAU'!V35+'2009 AAU'!V35+'2010 AAU'!V35+'2011 AAU'!V35+'2012 AAU'!V35+'2013 AAU'!V35+'2014 AAU'!V35+'2015 AAU'!V35</f>
        <v>0</v>
      </c>
      <c r="W35" s="58">
        <f>'2008 AAU'!W35+'2009 AAU'!W35+'2010 AAU'!W35+'2011 AAU'!W35+'2012 AAU'!W35+'2013 AAU'!W35+'2014 AAU'!W35+'2015 AAU'!W35</f>
        <v>0</v>
      </c>
      <c r="X35" s="58">
        <f>'2008 AAU'!X35+'2009 AAU'!X35+'2010 AAU'!X35+'2011 AAU'!X35+'2012 AAU'!X35+'2013 AAU'!X35+'2014 AAU'!X35+'2015 AAU'!X35</f>
        <v>0</v>
      </c>
      <c r="Y35" s="58">
        <f>'2008 AAU'!Y35+'2009 AAU'!Y35+'2010 AAU'!Y35+'2011 AAU'!Y35+'2012 AAU'!Y35+'2013 AAU'!Y35+'2014 AAU'!Y35+'2015 AAU'!Y35</f>
        <v>0</v>
      </c>
      <c r="Z35" s="58">
        <f>'2008 AAU'!Z35+'2009 AAU'!Z35+'2010 AAU'!Z35+'2011 AAU'!Z35+'2012 AAU'!Z35+'2013 AAU'!Z35+'2014 AAU'!Z35+'2015 AAU'!Z35</f>
        <v>0</v>
      </c>
      <c r="AA35" s="58">
        <f>'2008 AAU'!AA35+'2009 AAU'!AA35+'2010 AAU'!AA35+'2011 AAU'!AA35+'2012 AAU'!AA35+'2013 AAU'!AA35+'2014 AAU'!AA35+'2015 AAU'!AA35</f>
        <v>0</v>
      </c>
      <c r="AB35" s="58">
        <f>'2008 AAU'!AB35+'2009 AAU'!AB35+'2010 AAU'!AB35+'2011 AAU'!AB35+'2012 AAU'!AB35+'2013 AAU'!AB35+'2014 AAU'!AB35+'2015 AAU'!AB35</f>
        <v>0</v>
      </c>
      <c r="AC35" s="58">
        <f>'2008 AAU'!AC35+'2009 AAU'!AC35+'2010 AAU'!AC35+'2011 AAU'!AC35+'2012 AAU'!AC35+'2013 AAU'!AC35+'2014 AAU'!AC35+'2015 AAU'!AC35</f>
        <v>0</v>
      </c>
      <c r="AD35" s="58">
        <f>'2008 AAU'!AD35+'2009 AAU'!AD35+'2010 AAU'!AD35+'2011 AAU'!AD35+'2012 AAU'!AD35+'2013 AAU'!AD35+'2014 AAU'!AD35+'2015 AAU'!AD35</f>
        <v>0</v>
      </c>
      <c r="AE35" s="58">
        <f>'2008 AAU'!AE35+'2009 AAU'!AE35+'2010 AAU'!AE35+'2011 AAU'!AE35+'2012 AAU'!AE35+'2013 AAU'!AE35+'2014 AAU'!AE35+'2015 AAU'!AE35</f>
        <v>0</v>
      </c>
      <c r="AF35" s="58">
        <f>'2008 AAU'!AF35+'2009 AAU'!AF35+'2010 AAU'!AF35+'2011 AAU'!AF35+'2012 AAU'!AF35+'2013 AAU'!AF35+'2014 AAU'!AF35+'2015 AAU'!AF35</f>
        <v>0</v>
      </c>
      <c r="AG35" s="58">
        <f>'2008 AAU'!AG35+'2009 AAU'!AG35+'2010 AAU'!AG35+'2011 AAU'!AG35+'2012 AAU'!AG35+'2013 AAU'!AG35+'2014 AAU'!AG35+'2015 AAU'!AG35</f>
        <v>0</v>
      </c>
      <c r="AH35" s="70"/>
      <c r="AI35" s="58">
        <f>'2008 AAU'!AI35+'2009 AAU'!AI35+'2010 AAU'!AI35+'2011 AAU'!AI35+'2012 AAU'!AI35+'2013 AAU'!AI35+'2014 AAU'!AI35+'2015 AAU'!AI35</f>
        <v>0</v>
      </c>
      <c r="AJ35" s="58">
        <f>'2008 AAU'!AJ35+'2009 AAU'!AJ35+'2010 AAU'!AJ35+'2011 AAU'!AJ35+'2012 AAU'!AJ35+'2013 AAU'!AJ35+'2014 AAU'!AJ35+'2015 AAU'!AJ35</f>
        <v>0</v>
      </c>
      <c r="AK35" s="58">
        <f>'2008 AAU'!AK35+'2009 AAU'!AK35+'2010 AAU'!AK35+'2011 AAU'!AK35+'2012 AAU'!AK35+'2013 AAU'!AK35+'2014 AAU'!AK35+'2015 AAU'!AK35</f>
        <v>0</v>
      </c>
      <c r="AL35" s="58">
        <f>'2008 AAU'!AL35+'2009 AAU'!AL35+'2010 AAU'!AL35+'2011 AAU'!AL35+'2012 AAU'!AL35+'2013 AAU'!AL35+'2014 AAU'!AL35+'2015 AAU'!AL35</f>
        <v>0</v>
      </c>
      <c r="AM35" s="58">
        <f>'2008 AAU'!AM35+'2009 AAU'!AM35+'2010 AAU'!AM35+'2011 AAU'!AM35+'2012 AAU'!AM35+'2013 AAU'!AM35+'2014 AAU'!AM35+'2015 AAU'!AM35</f>
        <v>0</v>
      </c>
      <c r="AN35" s="61">
        <f>'2008 AAU'!AN35+'2009 AAU'!AN35+'2010 AAU'!AN35+'2011 AAU'!AN35+'2012 AAU'!AN35+'2013 AAU'!AN35+'2014 AAU'!AN35+'2015 AAU'!AN35</f>
        <v>0</v>
      </c>
    </row>
    <row r="36" spans="1:40" ht="14.25" x14ac:dyDescent="0.15">
      <c r="A36" s="65" t="s">
        <v>36</v>
      </c>
      <c r="B36" s="57">
        <f t="shared" si="1"/>
        <v>659737</v>
      </c>
      <c r="C36" s="58">
        <f>'2008 AAU'!C36+'2009 AAU'!C36+'2010 AAU'!C36+'2011 AAU'!C36+'2012 AAU'!C36+'2013 AAU'!C36+'2014 AAU'!C36+'2015 AAU'!C36</f>
        <v>35803</v>
      </c>
      <c r="D36" s="58">
        <f>'2008 AAU'!D36+'2009 AAU'!D36+'2010 AAU'!D36+'2011 AAU'!D36+'2012 AAU'!D36+'2013 AAU'!D36+'2014 AAU'!D36+'2015 AAU'!D36</f>
        <v>0</v>
      </c>
      <c r="E36" s="58">
        <f>'2008 AAU'!E36+'2009 AAU'!E36+'2010 AAU'!E36+'2011 AAU'!E36+'2012 AAU'!E36+'2013 AAU'!E36+'2014 AAU'!E36+'2015 AAU'!E36</f>
        <v>0</v>
      </c>
      <c r="F36" s="58">
        <f>'2008 AAU'!F36+'2009 AAU'!F36+'2010 AAU'!F36+'2011 AAU'!F36+'2012 AAU'!F36+'2013 AAU'!F36+'2014 AAU'!F36+'2015 AAU'!F36</f>
        <v>0</v>
      </c>
      <c r="G36" s="58">
        <f>'2008 AAU'!G36+'2009 AAU'!G36+'2010 AAU'!G36+'2011 AAU'!G36+'2012 AAU'!G36+'2013 AAU'!G36+'2014 AAU'!G36+'2015 AAU'!G36</f>
        <v>0</v>
      </c>
      <c r="H36" s="58">
        <f>'2008 AAU'!H36+'2009 AAU'!H36+'2010 AAU'!H36+'2011 AAU'!H36+'2012 AAU'!H36+'2013 AAU'!H36+'2014 AAU'!H36+'2015 AAU'!H36</f>
        <v>0</v>
      </c>
      <c r="I36" s="58">
        <f>'2008 AAU'!I36+'2009 AAU'!I36+'2010 AAU'!I36+'2011 AAU'!I36+'2012 AAU'!I36+'2013 AAU'!I36+'2014 AAU'!I36+'2015 AAU'!I36</f>
        <v>0</v>
      </c>
      <c r="J36" s="58">
        <f>'2008 AAU'!J36+'2009 AAU'!J36+'2010 AAU'!J36+'2011 AAU'!J36+'2012 AAU'!J36+'2013 AAU'!J36+'2014 AAU'!J36+'2015 AAU'!J36</f>
        <v>0</v>
      </c>
      <c r="K36" s="58">
        <f>'2008 AAU'!K36+'2009 AAU'!K36+'2010 AAU'!K36+'2011 AAU'!K36+'2012 AAU'!K36+'2013 AAU'!K36+'2014 AAU'!K36+'2015 AAU'!K36</f>
        <v>0</v>
      </c>
      <c r="L36" s="58">
        <f>'2008 AAU'!L36+'2009 AAU'!L36+'2010 AAU'!L36+'2011 AAU'!L36+'2012 AAU'!L36+'2013 AAU'!L36+'2014 AAU'!L36+'2015 AAU'!L36</f>
        <v>0</v>
      </c>
      <c r="M36" s="58">
        <f>'2008 AAU'!M36+'2009 AAU'!M36+'2010 AAU'!M36+'2011 AAU'!M36+'2012 AAU'!M36+'2013 AAU'!M36+'2014 AAU'!M36+'2015 AAU'!M36</f>
        <v>0</v>
      </c>
      <c r="N36" s="58">
        <f>'2008 AAU'!N36+'2009 AAU'!N36+'2010 AAU'!N36+'2011 AAU'!N36+'2012 AAU'!N36+'2013 AAU'!N36+'2014 AAU'!N36+'2015 AAU'!N36</f>
        <v>0</v>
      </c>
      <c r="O36" s="58">
        <f>'2008 AAU'!O36+'2009 AAU'!O36+'2010 AAU'!O36+'2011 AAU'!O36+'2012 AAU'!O36+'2013 AAU'!O36+'2014 AAU'!O36+'2015 AAU'!O36</f>
        <v>0</v>
      </c>
      <c r="P36" s="58">
        <f>'2008 AAU'!P36+'2009 AAU'!P36+'2010 AAU'!P36+'2011 AAU'!P36+'2012 AAU'!P36+'2013 AAU'!P36+'2014 AAU'!P36+'2015 AAU'!P36</f>
        <v>0</v>
      </c>
      <c r="Q36" s="58">
        <f>'2008 AAU'!Q36+'2009 AAU'!Q36+'2010 AAU'!Q36+'2011 AAU'!Q36+'2012 AAU'!Q36+'2013 AAU'!Q36+'2014 AAU'!Q36+'2015 AAU'!Q36</f>
        <v>16828</v>
      </c>
      <c r="R36" s="58">
        <f>'2008 AAU'!R36+'2009 AAU'!R36+'2010 AAU'!R36+'2011 AAU'!R36+'2012 AAU'!R36+'2013 AAU'!R36+'2014 AAU'!R36+'2015 AAU'!R36</f>
        <v>0</v>
      </c>
      <c r="S36" s="58">
        <f>'2008 AAU'!S36+'2009 AAU'!S36+'2010 AAU'!S36+'2011 AAU'!S36+'2012 AAU'!S36+'2013 AAU'!S36+'2014 AAU'!S36+'2015 AAU'!S36</f>
        <v>0</v>
      </c>
      <c r="T36" s="58">
        <f>'2008 AAU'!T36+'2009 AAU'!T36+'2010 AAU'!T36+'2011 AAU'!T36+'2012 AAU'!T36+'2013 AAU'!T36+'2014 AAU'!T36+'2015 AAU'!T36</f>
        <v>0</v>
      </c>
      <c r="U36" s="58">
        <f>'2008 AAU'!U36+'2009 AAU'!U36+'2010 AAU'!U36+'2011 AAU'!U36+'2012 AAU'!U36+'2013 AAU'!U36+'2014 AAU'!U36+'2015 AAU'!U36</f>
        <v>0</v>
      </c>
      <c r="V36" s="58">
        <f>'2008 AAU'!V36+'2009 AAU'!V36+'2010 AAU'!V36+'2011 AAU'!V36+'2012 AAU'!V36+'2013 AAU'!V36+'2014 AAU'!V36+'2015 AAU'!V36</f>
        <v>0</v>
      </c>
      <c r="W36" s="58">
        <f>'2008 AAU'!W36+'2009 AAU'!W36+'2010 AAU'!W36+'2011 AAU'!W36+'2012 AAU'!W36+'2013 AAU'!W36+'2014 AAU'!W36+'2015 AAU'!W36</f>
        <v>0</v>
      </c>
      <c r="X36" s="58">
        <f>'2008 AAU'!X36+'2009 AAU'!X36+'2010 AAU'!X36+'2011 AAU'!X36+'2012 AAU'!X36+'2013 AAU'!X36+'2014 AAU'!X36+'2015 AAU'!X36</f>
        <v>0</v>
      </c>
      <c r="Y36" s="58">
        <f>'2008 AAU'!Y36+'2009 AAU'!Y36+'2010 AAU'!Y36+'2011 AAU'!Y36+'2012 AAU'!Y36+'2013 AAU'!Y36+'2014 AAU'!Y36+'2015 AAU'!Y36</f>
        <v>0</v>
      </c>
      <c r="Z36" s="58">
        <f>'2008 AAU'!Z36+'2009 AAU'!Z36+'2010 AAU'!Z36+'2011 AAU'!Z36+'2012 AAU'!Z36+'2013 AAU'!Z36+'2014 AAU'!Z36+'2015 AAU'!Z36</f>
        <v>0</v>
      </c>
      <c r="AA36" s="58">
        <f>'2008 AAU'!AA36+'2009 AAU'!AA36+'2010 AAU'!AA36+'2011 AAU'!AA36+'2012 AAU'!AA36+'2013 AAU'!AA36+'2014 AAU'!AA36+'2015 AAU'!AA36</f>
        <v>22623</v>
      </c>
      <c r="AB36" s="58">
        <f>'2008 AAU'!AB36+'2009 AAU'!AB36+'2010 AAU'!AB36+'2011 AAU'!AB36+'2012 AAU'!AB36+'2013 AAU'!AB36+'2014 AAU'!AB36+'2015 AAU'!AB36</f>
        <v>0</v>
      </c>
      <c r="AC36" s="58">
        <f>'2008 AAU'!AC36+'2009 AAU'!AC36+'2010 AAU'!AC36+'2011 AAU'!AC36+'2012 AAU'!AC36+'2013 AAU'!AC36+'2014 AAU'!AC36+'2015 AAU'!AC36</f>
        <v>0</v>
      </c>
      <c r="AD36" s="58">
        <f>'2008 AAU'!AD36+'2009 AAU'!AD36+'2010 AAU'!AD36+'2011 AAU'!AD36+'2012 AAU'!AD36+'2013 AAU'!AD36+'2014 AAU'!AD36+'2015 AAU'!AD36</f>
        <v>0</v>
      </c>
      <c r="AE36" s="58">
        <f>'2008 AAU'!AE36+'2009 AAU'!AE36+'2010 AAU'!AE36+'2011 AAU'!AE36+'2012 AAU'!AE36+'2013 AAU'!AE36+'2014 AAU'!AE36+'2015 AAU'!AE36</f>
        <v>0</v>
      </c>
      <c r="AF36" s="58">
        <f>'2008 AAU'!AF36+'2009 AAU'!AF36+'2010 AAU'!AF36+'2011 AAU'!AF36+'2012 AAU'!AF36+'2013 AAU'!AF36+'2014 AAU'!AF36+'2015 AAU'!AF36</f>
        <v>0</v>
      </c>
      <c r="AG36" s="58">
        <f>'2008 AAU'!AG36+'2009 AAU'!AG36+'2010 AAU'!AG36+'2011 AAU'!AG36+'2012 AAU'!AG36+'2013 AAU'!AG36+'2014 AAU'!AG36+'2015 AAU'!AG36</f>
        <v>0</v>
      </c>
      <c r="AH36" s="58">
        <f>'2008 AAU'!AH36+'2009 AAU'!AH36+'2010 AAU'!AH36+'2011 AAU'!AH36+'2012 AAU'!AH36+'2013 AAU'!AH36+'2014 AAU'!AH36+'2015 AAU'!AH36</f>
        <v>0</v>
      </c>
      <c r="AI36" s="70"/>
      <c r="AJ36" s="58">
        <f>'2008 AAU'!AJ36+'2009 AAU'!AJ36+'2010 AAU'!AJ36+'2011 AAU'!AJ36+'2012 AAU'!AJ36+'2013 AAU'!AJ36+'2014 AAU'!AJ36+'2015 AAU'!AJ36</f>
        <v>0</v>
      </c>
      <c r="AK36" s="58">
        <f>'2008 AAU'!AK36+'2009 AAU'!AK36+'2010 AAU'!AK36+'2011 AAU'!AK36+'2012 AAU'!AK36+'2013 AAU'!AK36+'2014 AAU'!AK36+'2015 AAU'!AK36</f>
        <v>0</v>
      </c>
      <c r="AL36" s="58">
        <f>'2008 AAU'!AL36+'2009 AAU'!AL36+'2010 AAU'!AL36+'2011 AAU'!AL36+'2012 AAU'!AL36+'2013 AAU'!AL36+'2014 AAU'!AL36+'2015 AAU'!AL36</f>
        <v>1072</v>
      </c>
      <c r="AM36" s="58">
        <f>'2008 AAU'!AM36+'2009 AAU'!AM36+'2010 AAU'!AM36+'2011 AAU'!AM36+'2012 AAU'!AM36+'2013 AAU'!AM36+'2014 AAU'!AM36+'2015 AAU'!AM36</f>
        <v>46275</v>
      </c>
      <c r="AN36" s="61">
        <f>'2008 AAU'!AN36+'2009 AAU'!AN36+'2010 AAU'!AN36+'2011 AAU'!AN36+'2012 AAU'!AN36+'2013 AAU'!AN36+'2014 AAU'!AN36+'2015 AAU'!AN36</f>
        <v>537136</v>
      </c>
    </row>
    <row r="37" spans="1:40" ht="14.25" x14ac:dyDescent="0.15">
      <c r="A37" s="65" t="s">
        <v>37</v>
      </c>
      <c r="B37" s="57">
        <f t="shared" si="1"/>
        <v>98596442</v>
      </c>
      <c r="C37" s="58">
        <f>'2008 AAU'!C37+'2009 AAU'!C37+'2010 AAU'!C37+'2011 AAU'!C37+'2012 AAU'!C37+'2013 AAU'!C37+'2014 AAU'!C37+'2015 AAU'!C37</f>
        <v>223501</v>
      </c>
      <c r="D37" s="58">
        <f>'2008 AAU'!D37+'2009 AAU'!D37+'2010 AAU'!D37+'2011 AAU'!D37+'2012 AAU'!D37+'2013 AAU'!D37+'2014 AAU'!D37+'2015 AAU'!D37</f>
        <v>270740</v>
      </c>
      <c r="E37" s="58">
        <f>'2008 AAU'!E37+'2009 AAU'!E37+'2010 AAU'!E37+'2011 AAU'!E37+'2012 AAU'!E37+'2013 AAU'!E37+'2014 AAU'!E37+'2015 AAU'!E37</f>
        <v>0</v>
      </c>
      <c r="F37" s="58">
        <f>'2008 AAU'!F37+'2009 AAU'!F37+'2010 AAU'!F37+'2011 AAU'!F37+'2012 AAU'!F37+'2013 AAU'!F37+'2014 AAU'!F37+'2015 AAU'!F37</f>
        <v>2646787</v>
      </c>
      <c r="G37" s="58">
        <f>'2008 AAU'!G37+'2009 AAU'!G37+'2010 AAU'!G37+'2011 AAU'!G37+'2012 AAU'!G37+'2013 AAU'!G37+'2014 AAU'!G37+'2015 AAU'!G37</f>
        <v>0</v>
      </c>
      <c r="H37" s="58">
        <f>'2008 AAU'!H37+'2009 AAU'!H37+'2010 AAU'!H37+'2011 AAU'!H37+'2012 AAU'!H37+'2013 AAU'!H37+'2014 AAU'!H37+'2015 AAU'!H37</f>
        <v>627000</v>
      </c>
      <c r="I37" s="58">
        <f>'2008 AAU'!I37+'2009 AAU'!I37+'2010 AAU'!I37+'2011 AAU'!I37+'2012 AAU'!I37+'2013 AAU'!I37+'2014 AAU'!I37+'2015 AAU'!I37</f>
        <v>18133912</v>
      </c>
      <c r="J37" s="58">
        <f>'2008 AAU'!J37+'2009 AAU'!J37+'2010 AAU'!J37+'2011 AAU'!J37+'2012 AAU'!J37+'2013 AAU'!J37+'2014 AAU'!J37+'2015 AAU'!J37</f>
        <v>259000</v>
      </c>
      <c r="K37" s="58">
        <f>'2008 AAU'!K37+'2009 AAU'!K37+'2010 AAU'!K37+'2011 AAU'!K37+'2012 AAU'!K37+'2013 AAU'!K37+'2014 AAU'!K37+'2015 AAU'!K37</f>
        <v>0</v>
      </c>
      <c r="L37" s="58">
        <f>'2008 AAU'!L37+'2009 AAU'!L37+'2010 AAU'!L37+'2011 AAU'!L37+'2012 AAU'!L37+'2013 AAU'!L37+'2014 AAU'!L37+'2015 AAU'!L37</f>
        <v>25269881</v>
      </c>
      <c r="M37" s="58">
        <f>'2008 AAU'!M37+'2009 AAU'!M37+'2010 AAU'!M37+'2011 AAU'!M37+'2012 AAU'!M37+'2013 AAU'!M37+'2014 AAU'!M37+'2015 AAU'!M37</f>
        <v>0</v>
      </c>
      <c r="N37" s="58">
        <f>'2008 AAU'!N37+'2009 AAU'!N37+'2010 AAU'!N37+'2011 AAU'!N37+'2012 AAU'!N37+'2013 AAU'!N37+'2014 AAU'!N37+'2015 AAU'!N37</f>
        <v>1091147</v>
      </c>
      <c r="O37" s="58">
        <f>'2008 AAU'!O37+'2009 AAU'!O37+'2010 AAU'!O37+'2011 AAU'!O37+'2012 AAU'!O37+'2013 AAU'!O37+'2014 AAU'!O37+'2015 AAU'!O37</f>
        <v>100000</v>
      </c>
      <c r="P37" s="58">
        <f>'2008 AAU'!P37+'2009 AAU'!P37+'2010 AAU'!P37+'2011 AAU'!P37+'2012 AAU'!P37+'2013 AAU'!P37+'2014 AAU'!P37+'2015 AAU'!P37</f>
        <v>0</v>
      </c>
      <c r="Q37" s="58">
        <f>'2008 AAU'!Q37+'2009 AAU'!Q37+'2010 AAU'!Q37+'2011 AAU'!Q37+'2012 AAU'!Q37+'2013 AAU'!Q37+'2014 AAU'!Q37+'2015 AAU'!Q37</f>
        <v>1263561</v>
      </c>
      <c r="R37" s="58">
        <f>'2008 AAU'!R37+'2009 AAU'!R37+'2010 AAU'!R37+'2011 AAU'!R37+'2012 AAU'!R37+'2013 AAU'!R37+'2014 AAU'!R37+'2015 AAU'!R37</f>
        <v>2785019</v>
      </c>
      <c r="S37" s="58">
        <f>'2008 AAU'!S37+'2009 AAU'!S37+'2010 AAU'!S37+'2011 AAU'!S37+'2012 AAU'!S37+'2013 AAU'!S37+'2014 AAU'!S37+'2015 AAU'!S37</f>
        <v>40000002</v>
      </c>
      <c r="T37" s="58">
        <f>'2008 AAU'!T37+'2009 AAU'!T37+'2010 AAU'!T37+'2011 AAU'!T37+'2012 AAU'!T37+'2013 AAU'!T37+'2014 AAU'!T37+'2015 AAU'!T37</f>
        <v>540001</v>
      </c>
      <c r="U37" s="58">
        <f>'2008 AAU'!U37+'2009 AAU'!U37+'2010 AAU'!U37+'2011 AAU'!U37+'2012 AAU'!U37+'2013 AAU'!U37+'2014 AAU'!U37+'2015 AAU'!U37</f>
        <v>401602</v>
      </c>
      <c r="V37" s="58">
        <f>'2008 AAU'!V37+'2009 AAU'!V37+'2010 AAU'!V37+'2011 AAU'!V37+'2012 AAU'!V37+'2013 AAU'!V37+'2014 AAU'!V37+'2015 AAU'!V37</f>
        <v>10</v>
      </c>
      <c r="W37" s="58">
        <f>'2008 AAU'!W37+'2009 AAU'!W37+'2010 AAU'!W37+'2011 AAU'!W37+'2012 AAU'!W37+'2013 AAU'!W37+'2014 AAU'!W37+'2015 AAU'!W37</f>
        <v>54000</v>
      </c>
      <c r="X37" s="58">
        <f>'2008 AAU'!X37+'2009 AAU'!X37+'2010 AAU'!X37+'2011 AAU'!X37+'2012 AAU'!X37+'2013 AAU'!X37+'2014 AAU'!X37+'2015 AAU'!X37</f>
        <v>0</v>
      </c>
      <c r="Y37" s="58">
        <f>'2008 AAU'!Y37+'2009 AAU'!Y37+'2010 AAU'!Y37+'2011 AAU'!Y37+'2012 AAU'!Y37+'2013 AAU'!Y37+'2014 AAU'!Y37+'2015 AAU'!Y37</f>
        <v>1733047</v>
      </c>
      <c r="Z37" s="58">
        <f>'2008 AAU'!Z37+'2009 AAU'!Z37+'2010 AAU'!Z37+'2011 AAU'!Z37+'2012 AAU'!Z37+'2013 AAU'!Z37+'2014 AAU'!Z37+'2015 AAU'!Z37</f>
        <v>2804022</v>
      </c>
      <c r="AA37" s="58">
        <f>'2008 AAU'!AA37+'2009 AAU'!AA37+'2010 AAU'!AA37+'2011 AAU'!AA37+'2012 AAU'!AA37+'2013 AAU'!AA37+'2014 AAU'!AA37+'2015 AAU'!AA37</f>
        <v>377929</v>
      </c>
      <c r="AB37" s="58">
        <f>'2008 AAU'!AB37+'2009 AAU'!AB37+'2010 AAU'!AB37+'2011 AAU'!AB37+'2012 AAU'!AB37+'2013 AAU'!AB37+'2014 AAU'!AB37+'2015 AAU'!AB37</f>
        <v>0</v>
      </c>
      <c r="AC37" s="58">
        <f>'2008 AAU'!AC37+'2009 AAU'!AC37+'2010 AAU'!AC37+'2011 AAU'!AC37+'2012 AAU'!AC37+'2013 AAU'!AC37+'2014 AAU'!AC37+'2015 AAU'!AC37</f>
        <v>0</v>
      </c>
      <c r="AD37" s="58">
        <f>'2008 AAU'!AD37+'2009 AAU'!AD37+'2010 AAU'!AD37+'2011 AAU'!AD37+'2012 AAU'!AD37+'2013 AAU'!AD37+'2014 AAU'!AD37+'2015 AAU'!AD37</f>
        <v>0</v>
      </c>
      <c r="AE37" s="58">
        <f>'2008 AAU'!AE37+'2009 AAU'!AE37+'2010 AAU'!AE37+'2011 AAU'!AE37+'2012 AAU'!AE37+'2013 AAU'!AE37+'2014 AAU'!AE37+'2015 AAU'!AE37</f>
        <v>0</v>
      </c>
      <c r="AF37" s="58">
        <f>'2008 AAU'!AF37+'2009 AAU'!AF37+'2010 AAU'!AF37+'2011 AAU'!AF37+'2012 AAU'!AF37+'2013 AAU'!AF37+'2014 AAU'!AF37+'2015 AAU'!AF37</f>
        <v>0</v>
      </c>
      <c r="AG37" s="58">
        <f>'2008 AAU'!AG37+'2009 AAU'!AG37+'2010 AAU'!AG37+'2011 AAU'!AG37+'2012 AAU'!AG37+'2013 AAU'!AG37+'2014 AAU'!AG37+'2015 AAU'!AG37</f>
        <v>0</v>
      </c>
      <c r="AH37" s="58">
        <f>'2008 AAU'!AH37+'2009 AAU'!AH37+'2010 AAU'!AH37+'2011 AAU'!AH37+'2012 AAU'!AH37+'2013 AAU'!AH37+'2014 AAU'!AH37+'2015 AAU'!AH37</f>
        <v>0</v>
      </c>
      <c r="AI37" s="58">
        <f>'2008 AAU'!AI37+'2009 AAU'!AI37+'2010 AAU'!AI37+'2011 AAU'!AI37+'2012 AAU'!AI37+'2013 AAU'!AI37+'2014 AAU'!AI37+'2015 AAU'!AI37</f>
        <v>0</v>
      </c>
      <c r="AJ37" s="70"/>
      <c r="AK37" s="58">
        <f>'2008 AAU'!AK37+'2009 AAU'!AK37+'2010 AAU'!AK37+'2011 AAU'!AK37+'2012 AAU'!AK37+'2013 AAU'!AK37+'2014 AAU'!AK37+'2015 AAU'!AK37</f>
        <v>0</v>
      </c>
      <c r="AL37" s="58">
        <f>'2008 AAU'!AL37+'2009 AAU'!AL37+'2010 AAU'!AL37+'2011 AAU'!AL37+'2012 AAU'!AL37+'2013 AAU'!AL37+'2014 AAU'!AL37+'2015 AAU'!AL37</f>
        <v>0</v>
      </c>
      <c r="AM37" s="58">
        <f>'2008 AAU'!AM37+'2009 AAU'!AM37+'2010 AAU'!AM37+'2011 AAU'!AM37+'2012 AAU'!AM37+'2013 AAU'!AM37+'2014 AAU'!AM37+'2015 AAU'!AM37</f>
        <v>14000</v>
      </c>
      <c r="AN37" s="61">
        <f>'2008 AAU'!AN37+'2009 AAU'!AN37+'2010 AAU'!AN37+'2011 AAU'!AN37+'2012 AAU'!AN37+'2013 AAU'!AN37+'2014 AAU'!AN37+'2015 AAU'!AN37</f>
        <v>1281</v>
      </c>
    </row>
    <row r="38" spans="1:40" ht="14.25" x14ac:dyDescent="0.15">
      <c r="A38" s="65" t="s">
        <v>38</v>
      </c>
      <c r="B38" s="57">
        <f t="shared" si="1"/>
        <v>0</v>
      </c>
      <c r="C38" s="58">
        <f>'2008 AAU'!C38+'2009 AAU'!C38+'2010 AAU'!C38+'2011 AAU'!C38+'2012 AAU'!C38+'2013 AAU'!C38+'2014 AAU'!C38+'2015 AAU'!C38</f>
        <v>0</v>
      </c>
      <c r="D38" s="58">
        <f>'2008 AAU'!D38+'2009 AAU'!D38+'2010 AAU'!D38+'2011 AAU'!D38+'2012 AAU'!D38+'2013 AAU'!D38+'2014 AAU'!D38+'2015 AAU'!D38</f>
        <v>0</v>
      </c>
      <c r="E38" s="58">
        <f>'2008 AAU'!E38+'2009 AAU'!E38+'2010 AAU'!E38+'2011 AAU'!E38+'2012 AAU'!E38+'2013 AAU'!E38+'2014 AAU'!E38+'2015 AAU'!E38</f>
        <v>0</v>
      </c>
      <c r="F38" s="58">
        <f>'2008 AAU'!F38+'2009 AAU'!F38+'2010 AAU'!F38+'2011 AAU'!F38+'2012 AAU'!F38+'2013 AAU'!F38+'2014 AAU'!F38+'2015 AAU'!F38</f>
        <v>0</v>
      </c>
      <c r="G38" s="58">
        <f>'2008 AAU'!G38+'2009 AAU'!G38+'2010 AAU'!G38+'2011 AAU'!G38+'2012 AAU'!G38+'2013 AAU'!G38+'2014 AAU'!G38+'2015 AAU'!G38</f>
        <v>0</v>
      </c>
      <c r="H38" s="58">
        <f>'2008 AAU'!H38+'2009 AAU'!H38+'2010 AAU'!H38+'2011 AAU'!H38+'2012 AAU'!H38+'2013 AAU'!H38+'2014 AAU'!H38+'2015 AAU'!H38</f>
        <v>0</v>
      </c>
      <c r="I38" s="58">
        <f>'2008 AAU'!I38+'2009 AAU'!I38+'2010 AAU'!I38+'2011 AAU'!I38+'2012 AAU'!I38+'2013 AAU'!I38+'2014 AAU'!I38+'2015 AAU'!I38</f>
        <v>0</v>
      </c>
      <c r="J38" s="58">
        <f>'2008 AAU'!J38+'2009 AAU'!J38+'2010 AAU'!J38+'2011 AAU'!J38+'2012 AAU'!J38+'2013 AAU'!J38+'2014 AAU'!J38+'2015 AAU'!J38</f>
        <v>0</v>
      </c>
      <c r="K38" s="58">
        <f>'2008 AAU'!K38+'2009 AAU'!K38+'2010 AAU'!K38+'2011 AAU'!K38+'2012 AAU'!K38+'2013 AAU'!K38+'2014 AAU'!K38+'2015 AAU'!K38</f>
        <v>0</v>
      </c>
      <c r="L38" s="58">
        <f>'2008 AAU'!L38+'2009 AAU'!L38+'2010 AAU'!L38+'2011 AAU'!L38+'2012 AAU'!L38+'2013 AAU'!L38+'2014 AAU'!L38+'2015 AAU'!L38</f>
        <v>0</v>
      </c>
      <c r="M38" s="58">
        <f>'2008 AAU'!M38+'2009 AAU'!M38+'2010 AAU'!M38+'2011 AAU'!M38+'2012 AAU'!M38+'2013 AAU'!M38+'2014 AAU'!M38+'2015 AAU'!M38</f>
        <v>0</v>
      </c>
      <c r="N38" s="58">
        <f>'2008 AAU'!N38+'2009 AAU'!N38+'2010 AAU'!N38+'2011 AAU'!N38+'2012 AAU'!N38+'2013 AAU'!N38+'2014 AAU'!N38+'2015 AAU'!N38</f>
        <v>0</v>
      </c>
      <c r="O38" s="58">
        <f>'2008 AAU'!O38+'2009 AAU'!O38+'2010 AAU'!O38+'2011 AAU'!O38+'2012 AAU'!O38+'2013 AAU'!O38+'2014 AAU'!O38+'2015 AAU'!O38</f>
        <v>0</v>
      </c>
      <c r="P38" s="58">
        <f>'2008 AAU'!P38+'2009 AAU'!P38+'2010 AAU'!P38+'2011 AAU'!P38+'2012 AAU'!P38+'2013 AAU'!P38+'2014 AAU'!P38+'2015 AAU'!P38</f>
        <v>0</v>
      </c>
      <c r="Q38" s="58">
        <f>'2008 AAU'!Q38+'2009 AAU'!Q38+'2010 AAU'!Q38+'2011 AAU'!Q38+'2012 AAU'!Q38+'2013 AAU'!Q38+'2014 AAU'!Q38+'2015 AAU'!Q38</f>
        <v>0</v>
      </c>
      <c r="R38" s="58">
        <f>'2008 AAU'!R38+'2009 AAU'!R38+'2010 AAU'!R38+'2011 AAU'!R38+'2012 AAU'!R38+'2013 AAU'!R38+'2014 AAU'!R38+'2015 AAU'!R38</f>
        <v>0</v>
      </c>
      <c r="S38" s="58">
        <f>'2008 AAU'!S38+'2009 AAU'!S38+'2010 AAU'!S38+'2011 AAU'!S38+'2012 AAU'!S38+'2013 AAU'!S38+'2014 AAU'!S38+'2015 AAU'!S38</f>
        <v>0</v>
      </c>
      <c r="T38" s="58">
        <f>'2008 AAU'!T38+'2009 AAU'!T38+'2010 AAU'!T38+'2011 AAU'!T38+'2012 AAU'!T38+'2013 AAU'!T38+'2014 AAU'!T38+'2015 AAU'!T38</f>
        <v>0</v>
      </c>
      <c r="U38" s="58">
        <f>'2008 AAU'!U38+'2009 AAU'!U38+'2010 AAU'!U38+'2011 AAU'!U38+'2012 AAU'!U38+'2013 AAU'!U38+'2014 AAU'!U38+'2015 AAU'!U38</f>
        <v>0</v>
      </c>
      <c r="V38" s="58">
        <f>'2008 AAU'!V38+'2009 AAU'!V38+'2010 AAU'!V38+'2011 AAU'!V38+'2012 AAU'!V38+'2013 AAU'!V38+'2014 AAU'!V38+'2015 AAU'!V38</f>
        <v>0</v>
      </c>
      <c r="W38" s="58">
        <f>'2008 AAU'!W38+'2009 AAU'!W38+'2010 AAU'!W38+'2011 AAU'!W38+'2012 AAU'!W38+'2013 AAU'!W38+'2014 AAU'!W38+'2015 AAU'!W38</f>
        <v>0</v>
      </c>
      <c r="X38" s="58">
        <f>'2008 AAU'!X38+'2009 AAU'!X38+'2010 AAU'!X38+'2011 AAU'!X38+'2012 AAU'!X38+'2013 AAU'!X38+'2014 AAU'!X38+'2015 AAU'!X38</f>
        <v>0</v>
      </c>
      <c r="Y38" s="58">
        <f>'2008 AAU'!Y38+'2009 AAU'!Y38+'2010 AAU'!Y38+'2011 AAU'!Y38+'2012 AAU'!Y38+'2013 AAU'!Y38+'2014 AAU'!Y38+'2015 AAU'!Y38</f>
        <v>0</v>
      </c>
      <c r="Z38" s="58">
        <f>'2008 AAU'!Z38+'2009 AAU'!Z38+'2010 AAU'!Z38+'2011 AAU'!Z38+'2012 AAU'!Z38+'2013 AAU'!Z38+'2014 AAU'!Z38+'2015 AAU'!Z38</f>
        <v>0</v>
      </c>
      <c r="AA38" s="58">
        <f>'2008 AAU'!AA38+'2009 AAU'!AA38+'2010 AAU'!AA38+'2011 AAU'!AA38+'2012 AAU'!AA38+'2013 AAU'!AA38+'2014 AAU'!AA38+'2015 AAU'!AA38</f>
        <v>0</v>
      </c>
      <c r="AB38" s="58">
        <f>'2008 AAU'!AB38+'2009 AAU'!AB38+'2010 AAU'!AB38+'2011 AAU'!AB38+'2012 AAU'!AB38+'2013 AAU'!AB38+'2014 AAU'!AB38+'2015 AAU'!AB38</f>
        <v>0</v>
      </c>
      <c r="AC38" s="58">
        <f>'2008 AAU'!AC38+'2009 AAU'!AC38+'2010 AAU'!AC38+'2011 AAU'!AC38+'2012 AAU'!AC38+'2013 AAU'!AC38+'2014 AAU'!AC38+'2015 AAU'!AC38</f>
        <v>0</v>
      </c>
      <c r="AD38" s="58">
        <f>'2008 AAU'!AD38+'2009 AAU'!AD38+'2010 AAU'!AD38+'2011 AAU'!AD38+'2012 AAU'!AD38+'2013 AAU'!AD38+'2014 AAU'!AD38+'2015 AAU'!AD38</f>
        <v>0</v>
      </c>
      <c r="AE38" s="58">
        <f>'2008 AAU'!AE38+'2009 AAU'!AE38+'2010 AAU'!AE38+'2011 AAU'!AE38+'2012 AAU'!AE38+'2013 AAU'!AE38+'2014 AAU'!AE38+'2015 AAU'!AE38</f>
        <v>0</v>
      </c>
      <c r="AF38" s="58">
        <f>'2008 AAU'!AF38+'2009 AAU'!AF38+'2010 AAU'!AF38+'2011 AAU'!AF38+'2012 AAU'!AF38+'2013 AAU'!AF38+'2014 AAU'!AF38+'2015 AAU'!AF38</f>
        <v>0</v>
      </c>
      <c r="AG38" s="58">
        <f>'2008 AAU'!AG38+'2009 AAU'!AG38+'2010 AAU'!AG38+'2011 AAU'!AG38+'2012 AAU'!AG38+'2013 AAU'!AG38+'2014 AAU'!AG38+'2015 AAU'!AG38</f>
        <v>0</v>
      </c>
      <c r="AH38" s="58">
        <f>'2008 AAU'!AH38+'2009 AAU'!AH38+'2010 AAU'!AH38+'2011 AAU'!AH38+'2012 AAU'!AH38+'2013 AAU'!AH38+'2014 AAU'!AH38+'2015 AAU'!AH38</f>
        <v>0</v>
      </c>
      <c r="AI38" s="58">
        <f>'2008 AAU'!AI38+'2009 AAU'!AI38+'2010 AAU'!AI38+'2011 AAU'!AI38+'2012 AAU'!AI38+'2013 AAU'!AI38+'2014 AAU'!AI38+'2015 AAU'!AI38</f>
        <v>0</v>
      </c>
      <c r="AJ38" s="58">
        <f>'2008 AAU'!AJ38+'2009 AAU'!AJ38+'2010 AAU'!AJ38+'2011 AAU'!AJ38+'2012 AAU'!AJ38+'2013 AAU'!AJ38+'2014 AAU'!AJ38+'2015 AAU'!AJ38</f>
        <v>0</v>
      </c>
      <c r="AK38" s="70"/>
      <c r="AL38" s="58">
        <f>'2008 AAU'!AL38+'2009 AAU'!AL38+'2010 AAU'!AL38+'2011 AAU'!AL38+'2012 AAU'!AL38+'2013 AAU'!AL38+'2014 AAU'!AL38+'2015 AAU'!AL38</f>
        <v>0</v>
      </c>
      <c r="AM38" s="58">
        <f>'2008 AAU'!AM38+'2009 AAU'!AM38+'2010 AAU'!AM38+'2011 AAU'!AM38+'2012 AAU'!AM38+'2013 AAU'!AM38+'2014 AAU'!AM38+'2015 AAU'!AM38</f>
        <v>0</v>
      </c>
      <c r="AN38" s="61">
        <f>'2008 AAU'!AN38+'2009 AAU'!AN38+'2010 AAU'!AN38+'2011 AAU'!AN38+'2012 AAU'!AN38+'2013 AAU'!AN38+'2014 AAU'!AN38+'2015 AAU'!AN38</f>
        <v>0</v>
      </c>
    </row>
    <row r="39" spans="1:40" ht="14.25" x14ac:dyDescent="0.15">
      <c r="A39" s="65" t="s">
        <v>35</v>
      </c>
      <c r="B39" s="57">
        <f t="shared" si="1"/>
        <v>9054615</v>
      </c>
      <c r="C39" s="58">
        <f>'2008 AAU'!C39+'2009 AAU'!C39+'2010 AAU'!C39+'2011 AAU'!C39+'2012 AAU'!C39+'2013 AAU'!C39+'2014 AAU'!C39+'2015 AAU'!C39</f>
        <v>5058809</v>
      </c>
      <c r="D39" s="58">
        <f>'2008 AAU'!D39+'2009 AAU'!D39+'2010 AAU'!D39+'2011 AAU'!D39+'2012 AAU'!D39+'2013 AAU'!D39+'2014 AAU'!D39+'2015 AAU'!D39</f>
        <v>0</v>
      </c>
      <c r="E39" s="58">
        <f>'2008 AAU'!E39+'2009 AAU'!E39+'2010 AAU'!E39+'2011 AAU'!E39+'2012 AAU'!E39+'2013 AAU'!E39+'2014 AAU'!E39+'2015 AAU'!E39</f>
        <v>0</v>
      </c>
      <c r="F39" s="58">
        <f>'2008 AAU'!F39+'2009 AAU'!F39+'2010 AAU'!F39+'2011 AAU'!F39+'2012 AAU'!F39+'2013 AAU'!F39+'2014 AAU'!F39+'2015 AAU'!F39</f>
        <v>22000</v>
      </c>
      <c r="G39" s="58">
        <f>'2008 AAU'!G39+'2009 AAU'!G39+'2010 AAU'!G39+'2011 AAU'!G39+'2012 AAU'!G39+'2013 AAU'!G39+'2014 AAU'!G39+'2015 AAU'!G39</f>
        <v>0</v>
      </c>
      <c r="H39" s="58">
        <f>'2008 AAU'!H39+'2009 AAU'!H39+'2010 AAU'!H39+'2011 AAU'!H39+'2012 AAU'!H39+'2013 AAU'!H39+'2014 AAU'!H39+'2015 AAU'!H39</f>
        <v>0</v>
      </c>
      <c r="I39" s="58">
        <f>'2008 AAU'!I39+'2009 AAU'!I39+'2010 AAU'!I39+'2011 AAU'!I39+'2012 AAU'!I39+'2013 AAU'!I39+'2014 AAU'!I39+'2015 AAU'!I39</f>
        <v>0</v>
      </c>
      <c r="J39" s="58">
        <f>'2008 AAU'!J39+'2009 AAU'!J39+'2010 AAU'!J39+'2011 AAU'!J39+'2012 AAU'!J39+'2013 AAU'!J39+'2014 AAU'!J39+'2015 AAU'!J39</f>
        <v>0</v>
      </c>
      <c r="K39" s="58">
        <f>'2008 AAU'!K39+'2009 AAU'!K39+'2010 AAU'!K39+'2011 AAU'!K39+'2012 AAU'!K39+'2013 AAU'!K39+'2014 AAU'!K39+'2015 AAU'!K39</f>
        <v>0</v>
      </c>
      <c r="L39" s="58">
        <f>'2008 AAU'!L39+'2009 AAU'!L39+'2010 AAU'!L39+'2011 AAU'!L39+'2012 AAU'!L39+'2013 AAU'!L39+'2014 AAU'!L39+'2015 AAU'!L39</f>
        <v>0</v>
      </c>
      <c r="M39" s="58">
        <f>'2008 AAU'!M39+'2009 AAU'!M39+'2010 AAU'!M39+'2011 AAU'!M39+'2012 AAU'!M39+'2013 AAU'!M39+'2014 AAU'!M39+'2015 AAU'!M39</f>
        <v>0</v>
      </c>
      <c r="N39" s="58">
        <f>'2008 AAU'!N39+'2009 AAU'!N39+'2010 AAU'!N39+'2011 AAU'!N39+'2012 AAU'!N39+'2013 AAU'!N39+'2014 AAU'!N39+'2015 AAU'!N39</f>
        <v>0</v>
      </c>
      <c r="O39" s="58">
        <f>'2008 AAU'!O39+'2009 AAU'!O39+'2010 AAU'!O39+'2011 AAU'!O39+'2012 AAU'!O39+'2013 AAU'!O39+'2014 AAU'!O39+'2015 AAU'!O39</f>
        <v>0</v>
      </c>
      <c r="P39" s="58">
        <f>'2008 AAU'!P39+'2009 AAU'!P39+'2010 AAU'!P39+'2011 AAU'!P39+'2012 AAU'!P39+'2013 AAU'!P39+'2014 AAU'!P39+'2015 AAU'!P39</f>
        <v>0</v>
      </c>
      <c r="Q39" s="58">
        <f>'2008 AAU'!Q39+'2009 AAU'!Q39+'2010 AAU'!Q39+'2011 AAU'!Q39+'2012 AAU'!Q39+'2013 AAU'!Q39+'2014 AAU'!Q39+'2015 AAU'!Q39</f>
        <v>0</v>
      </c>
      <c r="R39" s="58">
        <f>'2008 AAU'!R39+'2009 AAU'!R39+'2010 AAU'!R39+'2011 AAU'!R39+'2012 AAU'!R39+'2013 AAU'!R39+'2014 AAU'!R39+'2015 AAU'!R39</f>
        <v>60887</v>
      </c>
      <c r="S39" s="58">
        <f>'2008 AAU'!S39+'2009 AAU'!S39+'2010 AAU'!S39+'2011 AAU'!S39+'2012 AAU'!S39+'2013 AAU'!S39+'2014 AAU'!S39+'2015 AAU'!S39</f>
        <v>0</v>
      </c>
      <c r="T39" s="58">
        <f>'2008 AAU'!T39+'2009 AAU'!T39+'2010 AAU'!T39+'2011 AAU'!T39+'2012 AAU'!T39+'2013 AAU'!T39+'2014 AAU'!T39+'2015 AAU'!T39</f>
        <v>15675</v>
      </c>
      <c r="U39" s="58">
        <f>'2008 AAU'!U39+'2009 AAU'!U39+'2010 AAU'!U39+'2011 AAU'!U39+'2012 AAU'!U39+'2013 AAU'!U39+'2014 AAU'!U39+'2015 AAU'!U39</f>
        <v>0</v>
      </c>
      <c r="V39" s="58">
        <f>'2008 AAU'!V39+'2009 AAU'!V39+'2010 AAU'!V39+'2011 AAU'!V39+'2012 AAU'!V39+'2013 AAU'!V39+'2014 AAU'!V39+'2015 AAU'!V39</f>
        <v>0</v>
      </c>
      <c r="W39" s="58">
        <f>'2008 AAU'!W39+'2009 AAU'!W39+'2010 AAU'!W39+'2011 AAU'!W39+'2012 AAU'!W39+'2013 AAU'!W39+'2014 AAU'!W39+'2015 AAU'!W39</f>
        <v>0</v>
      </c>
      <c r="X39" s="58">
        <f>'2008 AAU'!X39+'2009 AAU'!X39+'2010 AAU'!X39+'2011 AAU'!X39+'2012 AAU'!X39+'2013 AAU'!X39+'2014 AAU'!X39+'2015 AAU'!X39</f>
        <v>0</v>
      </c>
      <c r="Y39" s="58">
        <f>'2008 AAU'!Y39+'2009 AAU'!Y39+'2010 AAU'!Y39+'2011 AAU'!Y39+'2012 AAU'!Y39+'2013 AAU'!Y39+'2014 AAU'!Y39+'2015 AAU'!Y39</f>
        <v>0</v>
      </c>
      <c r="Z39" s="58">
        <f>'2008 AAU'!Z39+'2009 AAU'!Z39+'2010 AAU'!Z39+'2011 AAU'!Z39+'2012 AAU'!Z39+'2013 AAU'!Z39+'2014 AAU'!Z39+'2015 AAU'!Z39</f>
        <v>0</v>
      </c>
      <c r="AA39" s="58">
        <f>'2008 AAU'!AA39+'2009 AAU'!AA39+'2010 AAU'!AA39+'2011 AAU'!AA39+'2012 AAU'!AA39+'2013 AAU'!AA39+'2014 AAU'!AA39+'2015 AAU'!AA39</f>
        <v>0</v>
      </c>
      <c r="AB39" s="58">
        <f>'2008 AAU'!AB39+'2009 AAU'!AB39+'2010 AAU'!AB39+'2011 AAU'!AB39+'2012 AAU'!AB39+'2013 AAU'!AB39+'2014 AAU'!AB39+'2015 AAU'!AB39</f>
        <v>0</v>
      </c>
      <c r="AC39" s="58">
        <f>'2008 AAU'!AC39+'2009 AAU'!AC39+'2010 AAU'!AC39+'2011 AAU'!AC39+'2012 AAU'!AC39+'2013 AAU'!AC39+'2014 AAU'!AC39+'2015 AAU'!AC39</f>
        <v>0</v>
      </c>
      <c r="AD39" s="58">
        <f>'2008 AAU'!AD39+'2009 AAU'!AD39+'2010 AAU'!AD39+'2011 AAU'!AD39+'2012 AAU'!AD39+'2013 AAU'!AD39+'2014 AAU'!AD39+'2015 AAU'!AD39</f>
        <v>0</v>
      </c>
      <c r="AE39" s="58">
        <f>'2008 AAU'!AE39+'2009 AAU'!AE39+'2010 AAU'!AE39+'2011 AAU'!AE39+'2012 AAU'!AE39+'2013 AAU'!AE39+'2014 AAU'!AE39+'2015 AAU'!AE39</f>
        <v>0</v>
      </c>
      <c r="AF39" s="58">
        <f>'2008 AAU'!AF39+'2009 AAU'!AF39+'2010 AAU'!AF39+'2011 AAU'!AF39+'2012 AAU'!AF39+'2013 AAU'!AF39+'2014 AAU'!AF39+'2015 AAU'!AF39</f>
        <v>0</v>
      </c>
      <c r="AG39" s="58">
        <f>'2008 AAU'!AG39+'2009 AAU'!AG39+'2010 AAU'!AG39+'2011 AAU'!AG39+'2012 AAU'!AG39+'2013 AAU'!AG39+'2014 AAU'!AG39+'2015 AAU'!AG39</f>
        <v>0</v>
      </c>
      <c r="AH39" s="58">
        <f>'2008 AAU'!AH39+'2009 AAU'!AH39+'2010 AAU'!AH39+'2011 AAU'!AH39+'2012 AAU'!AH39+'2013 AAU'!AH39+'2014 AAU'!AH39+'2015 AAU'!AH39</f>
        <v>0</v>
      </c>
      <c r="AI39" s="58">
        <f>'2008 AAU'!AI39+'2009 AAU'!AI39+'2010 AAU'!AI39+'2011 AAU'!AI39+'2012 AAU'!AI39+'2013 AAU'!AI39+'2014 AAU'!AI39+'2015 AAU'!AI39</f>
        <v>125384</v>
      </c>
      <c r="AJ39" s="58">
        <f>'2008 AAU'!AJ39+'2009 AAU'!AJ39+'2010 AAU'!AJ39+'2011 AAU'!AJ39+'2012 AAU'!AJ39+'2013 AAU'!AJ39+'2014 AAU'!AJ39+'2015 AAU'!AJ39</f>
        <v>0</v>
      </c>
      <c r="AK39" s="58">
        <f>'2008 AAU'!AK39+'2009 AAU'!AK39+'2010 AAU'!AK39+'2011 AAU'!AK39+'2012 AAU'!AK39+'2013 AAU'!AK39+'2014 AAU'!AK39+'2015 AAU'!AK39</f>
        <v>0</v>
      </c>
      <c r="AL39" s="70"/>
      <c r="AM39" s="58">
        <f>'2008 AAU'!AM39+'2009 AAU'!AM39+'2010 AAU'!AM39+'2011 AAU'!AM39+'2012 AAU'!AM39+'2013 AAU'!AM39+'2014 AAU'!AM39+'2015 AAU'!AM39</f>
        <v>3735690</v>
      </c>
      <c r="AN39" s="61">
        <f>'2008 AAU'!AN39+'2009 AAU'!AN39+'2010 AAU'!AN39+'2011 AAU'!AN39+'2012 AAU'!AN39+'2013 AAU'!AN39+'2014 AAU'!AN39+'2015 AAU'!AN39</f>
        <v>36170</v>
      </c>
    </row>
    <row r="40" spans="1:40" ht="14.25" x14ac:dyDescent="0.15">
      <c r="A40" s="65" t="s">
        <v>34</v>
      </c>
      <c r="B40" s="57">
        <f t="shared" si="1"/>
        <v>45058349</v>
      </c>
      <c r="C40" s="58">
        <f>'2008 AAU'!C40+'2009 AAU'!C40+'2010 AAU'!C40+'2011 AAU'!C40+'2012 AAU'!C40+'2013 AAU'!C40+'2014 AAU'!C40+'2015 AAU'!C40</f>
        <v>5097705</v>
      </c>
      <c r="D40" s="58">
        <f>'2008 AAU'!D40+'2009 AAU'!D40+'2010 AAU'!D40+'2011 AAU'!D40+'2012 AAU'!D40+'2013 AAU'!D40+'2014 AAU'!D40+'2015 AAU'!D40</f>
        <v>156157</v>
      </c>
      <c r="E40" s="58">
        <f>'2008 AAU'!E40+'2009 AAU'!E40+'2010 AAU'!E40+'2011 AAU'!E40+'2012 AAU'!E40+'2013 AAU'!E40+'2014 AAU'!E40+'2015 AAU'!E40</f>
        <v>258484</v>
      </c>
      <c r="F40" s="58">
        <f>'2008 AAU'!F40+'2009 AAU'!F40+'2010 AAU'!F40+'2011 AAU'!F40+'2012 AAU'!F40+'2013 AAU'!F40+'2014 AAU'!F40+'2015 AAU'!F40</f>
        <v>6500384</v>
      </c>
      <c r="G40" s="58">
        <f>'2008 AAU'!G40+'2009 AAU'!G40+'2010 AAU'!G40+'2011 AAU'!G40+'2012 AAU'!G40+'2013 AAU'!G40+'2014 AAU'!G40+'2015 AAU'!G40</f>
        <v>331580</v>
      </c>
      <c r="H40" s="58">
        <f>'2008 AAU'!H40+'2009 AAU'!H40+'2010 AAU'!H40+'2011 AAU'!H40+'2012 AAU'!H40+'2013 AAU'!H40+'2014 AAU'!H40+'2015 AAU'!H40</f>
        <v>20008</v>
      </c>
      <c r="I40" s="58">
        <f>'2008 AAU'!I40+'2009 AAU'!I40+'2010 AAU'!I40+'2011 AAU'!I40+'2012 AAU'!I40+'2013 AAU'!I40+'2014 AAU'!I40+'2015 AAU'!I40</f>
        <v>2380507</v>
      </c>
      <c r="J40" s="58">
        <f>'2008 AAU'!J40+'2009 AAU'!J40+'2010 AAU'!J40+'2011 AAU'!J40+'2012 AAU'!J40+'2013 AAU'!J40+'2014 AAU'!J40+'2015 AAU'!J40</f>
        <v>0</v>
      </c>
      <c r="K40" s="58">
        <f>'2008 AAU'!K40+'2009 AAU'!K40+'2010 AAU'!K40+'2011 AAU'!K40+'2012 AAU'!K40+'2013 AAU'!K40+'2014 AAU'!K40+'2015 AAU'!K40</f>
        <v>0</v>
      </c>
      <c r="L40" s="58">
        <f>'2008 AAU'!L40+'2009 AAU'!L40+'2010 AAU'!L40+'2011 AAU'!L40+'2012 AAU'!L40+'2013 AAU'!L40+'2014 AAU'!L40+'2015 AAU'!L40</f>
        <v>0</v>
      </c>
      <c r="M40" s="58">
        <f>'2008 AAU'!M40+'2009 AAU'!M40+'2010 AAU'!M40+'2011 AAU'!M40+'2012 AAU'!M40+'2013 AAU'!M40+'2014 AAU'!M40+'2015 AAU'!M40</f>
        <v>0</v>
      </c>
      <c r="N40" s="58">
        <f>'2008 AAU'!N40+'2009 AAU'!N40+'2010 AAU'!N40+'2011 AAU'!N40+'2012 AAU'!N40+'2013 AAU'!N40+'2014 AAU'!N40+'2015 AAU'!N40</f>
        <v>316506</v>
      </c>
      <c r="O40" s="58">
        <f>'2008 AAU'!O40+'2009 AAU'!O40+'2010 AAU'!O40+'2011 AAU'!O40+'2012 AAU'!O40+'2013 AAU'!O40+'2014 AAU'!O40+'2015 AAU'!O40</f>
        <v>200000</v>
      </c>
      <c r="P40" s="58">
        <f>'2008 AAU'!P40+'2009 AAU'!P40+'2010 AAU'!P40+'2011 AAU'!P40+'2012 AAU'!P40+'2013 AAU'!P40+'2014 AAU'!P40+'2015 AAU'!P40</f>
        <v>133961</v>
      </c>
      <c r="Q40" s="58">
        <f>'2008 AAU'!Q40+'2009 AAU'!Q40+'2010 AAU'!Q40+'2011 AAU'!Q40+'2012 AAU'!Q40+'2013 AAU'!Q40+'2014 AAU'!Q40+'2015 AAU'!Q40</f>
        <v>1212163</v>
      </c>
      <c r="R40" s="58">
        <f>'2008 AAU'!R40+'2009 AAU'!R40+'2010 AAU'!R40+'2011 AAU'!R40+'2012 AAU'!R40+'2013 AAU'!R40+'2014 AAU'!R40+'2015 AAU'!R40</f>
        <v>28321727</v>
      </c>
      <c r="S40" s="58">
        <f>'2008 AAU'!S40+'2009 AAU'!S40+'2010 AAU'!S40+'2011 AAU'!S40+'2012 AAU'!S40+'2013 AAU'!S40+'2014 AAU'!S40+'2015 AAU'!S40</f>
        <v>0</v>
      </c>
      <c r="T40" s="58">
        <f>'2008 AAU'!T40+'2009 AAU'!T40+'2010 AAU'!T40+'2011 AAU'!T40+'2012 AAU'!T40+'2013 AAU'!T40+'2014 AAU'!T40+'2015 AAU'!T40</f>
        <v>0</v>
      </c>
      <c r="U40" s="58">
        <f>'2008 AAU'!U40+'2009 AAU'!U40+'2010 AAU'!U40+'2011 AAU'!U40+'2012 AAU'!U40+'2013 AAU'!U40+'2014 AAU'!U40+'2015 AAU'!U40</f>
        <v>0</v>
      </c>
      <c r="V40" s="58">
        <f>'2008 AAU'!V40+'2009 AAU'!V40+'2010 AAU'!V40+'2011 AAU'!V40+'2012 AAU'!V40+'2013 AAU'!V40+'2014 AAU'!V40+'2015 AAU'!V40</f>
        <v>0</v>
      </c>
      <c r="W40" s="58">
        <f>'2008 AAU'!W40+'2009 AAU'!W40+'2010 AAU'!W40+'2011 AAU'!W40+'2012 AAU'!W40+'2013 AAU'!W40+'2014 AAU'!W40+'2015 AAU'!W40</f>
        <v>0</v>
      </c>
      <c r="X40" s="58">
        <f>'2008 AAU'!X40+'2009 AAU'!X40+'2010 AAU'!X40+'2011 AAU'!X40+'2012 AAU'!X40+'2013 AAU'!X40+'2014 AAU'!X40+'2015 AAU'!X40</f>
        <v>0</v>
      </c>
      <c r="Y40" s="58">
        <f>'2008 AAU'!Y40+'2009 AAU'!Y40+'2010 AAU'!Y40+'2011 AAU'!Y40+'2012 AAU'!Y40+'2013 AAU'!Y40+'2014 AAU'!Y40+'2015 AAU'!Y40</f>
        <v>176</v>
      </c>
      <c r="Z40" s="58">
        <f>'2008 AAU'!Z40+'2009 AAU'!Z40+'2010 AAU'!Z40+'2011 AAU'!Z40+'2012 AAU'!Z40+'2013 AAU'!Z40+'2014 AAU'!Z40+'2015 AAU'!Z40</f>
        <v>88000</v>
      </c>
      <c r="AA40" s="58">
        <f>'2008 AAU'!AA40+'2009 AAU'!AA40+'2010 AAU'!AA40+'2011 AAU'!AA40+'2012 AAU'!AA40+'2013 AAU'!AA40+'2014 AAU'!AA40+'2015 AAU'!AA40</f>
        <v>0</v>
      </c>
      <c r="AB40" s="58">
        <f>'2008 AAU'!AB40+'2009 AAU'!AB40+'2010 AAU'!AB40+'2011 AAU'!AB40+'2012 AAU'!AB40+'2013 AAU'!AB40+'2014 AAU'!AB40+'2015 AAU'!AB40</f>
        <v>0</v>
      </c>
      <c r="AC40" s="58">
        <f>'2008 AAU'!AC40+'2009 AAU'!AC40+'2010 AAU'!AC40+'2011 AAU'!AC40+'2012 AAU'!AC40+'2013 AAU'!AC40+'2014 AAU'!AC40+'2015 AAU'!AC40</f>
        <v>0</v>
      </c>
      <c r="AD40" s="58">
        <f>'2008 AAU'!AD40+'2009 AAU'!AD40+'2010 AAU'!AD40+'2011 AAU'!AD40+'2012 AAU'!AD40+'2013 AAU'!AD40+'2014 AAU'!AD40+'2015 AAU'!AD40</f>
        <v>0</v>
      </c>
      <c r="AE40" s="58">
        <f>'2008 AAU'!AE40+'2009 AAU'!AE40+'2010 AAU'!AE40+'2011 AAU'!AE40+'2012 AAU'!AE40+'2013 AAU'!AE40+'2014 AAU'!AE40+'2015 AAU'!AE40</f>
        <v>0</v>
      </c>
      <c r="AF40" s="58">
        <f>'2008 AAU'!AF40+'2009 AAU'!AF40+'2010 AAU'!AF40+'2011 AAU'!AF40+'2012 AAU'!AF40+'2013 AAU'!AF40+'2014 AAU'!AF40+'2015 AAU'!AF40</f>
        <v>0</v>
      </c>
      <c r="AG40" s="58">
        <f>'2008 AAU'!AG40+'2009 AAU'!AG40+'2010 AAU'!AG40+'2011 AAU'!AG40+'2012 AAU'!AG40+'2013 AAU'!AG40+'2014 AAU'!AG40+'2015 AAU'!AG40</f>
        <v>0</v>
      </c>
      <c r="AH40" s="58">
        <f>'2008 AAU'!AH40+'2009 AAU'!AH40+'2010 AAU'!AH40+'2011 AAU'!AH40+'2012 AAU'!AH40+'2013 AAU'!AH40+'2014 AAU'!AH40+'2015 AAU'!AH40</f>
        <v>0</v>
      </c>
      <c r="AI40" s="58">
        <f>'2008 AAU'!AI40+'2009 AAU'!AI40+'2010 AAU'!AI40+'2011 AAU'!AI40+'2012 AAU'!AI40+'2013 AAU'!AI40+'2014 AAU'!AI40+'2015 AAU'!AI40</f>
        <v>0</v>
      </c>
      <c r="AJ40" s="58">
        <f>'2008 AAU'!AJ40+'2009 AAU'!AJ40+'2010 AAU'!AJ40+'2011 AAU'!AJ40+'2012 AAU'!AJ40+'2013 AAU'!AJ40+'2014 AAU'!AJ40+'2015 AAU'!AJ40</f>
        <v>39000</v>
      </c>
      <c r="AK40" s="58">
        <f>'2008 AAU'!AK40+'2009 AAU'!AK40+'2010 AAU'!AK40+'2011 AAU'!AK40+'2012 AAU'!AK40+'2013 AAU'!AK40+'2014 AAU'!AK40+'2015 AAU'!AK40</f>
        <v>0</v>
      </c>
      <c r="AL40" s="58">
        <f>'2008 AAU'!AL40+'2009 AAU'!AL40+'2010 AAU'!AL40+'2011 AAU'!AL40+'2012 AAU'!AL40+'2013 AAU'!AL40+'2014 AAU'!AL40+'2015 AAU'!AL40</f>
        <v>0</v>
      </c>
      <c r="AM40" s="70"/>
      <c r="AN40" s="61">
        <f>'2008 AAU'!AN40+'2009 AAU'!AN40+'2010 AAU'!AN40+'2011 AAU'!AN40+'2012 AAU'!AN40+'2013 AAU'!AN40+'2014 AAU'!AN40+'2015 AAU'!AN40</f>
        <v>1991</v>
      </c>
    </row>
    <row r="41" spans="1:40" ht="14.25" x14ac:dyDescent="0.15">
      <c r="A41" s="66" t="s">
        <v>39</v>
      </c>
      <c r="B41" s="57">
        <f t="shared" si="1"/>
        <v>200248917</v>
      </c>
      <c r="C41" s="68">
        <f>'2008 AAU'!C41+'2009 AAU'!C41+'2010 AAU'!C41+'2011 AAU'!C41+'2012 AAU'!C41+'2013 AAU'!C41+'2014 AAU'!C41+'2015 AAU'!C41</f>
        <v>1716515</v>
      </c>
      <c r="D41" s="68">
        <f>'2008 AAU'!D41+'2009 AAU'!D41+'2010 AAU'!D41+'2011 AAU'!D41+'2012 AAU'!D41+'2013 AAU'!D41+'2014 AAU'!D41+'2015 AAU'!D41</f>
        <v>1125995</v>
      </c>
      <c r="E41" s="68">
        <f>'2008 AAU'!E41+'2009 AAU'!E41+'2010 AAU'!E41+'2011 AAU'!E41+'2012 AAU'!E41+'2013 AAU'!E41+'2014 AAU'!E41+'2015 AAU'!E41</f>
        <v>2000000</v>
      </c>
      <c r="F41" s="68">
        <f>'2008 AAU'!F41+'2009 AAU'!F41+'2010 AAU'!F41+'2011 AAU'!F41+'2012 AAU'!F41+'2013 AAU'!F41+'2014 AAU'!F41+'2015 AAU'!F41</f>
        <v>5750000</v>
      </c>
      <c r="G41" s="68">
        <f>'2008 AAU'!G41+'2009 AAU'!G41+'2010 AAU'!G41+'2011 AAU'!G41+'2012 AAU'!G41+'2013 AAU'!G41+'2014 AAU'!G41+'2015 AAU'!G41</f>
        <v>139732</v>
      </c>
      <c r="H41" s="68">
        <f>'2008 AAU'!H41+'2009 AAU'!H41+'2010 AAU'!H41+'2011 AAU'!H41+'2012 AAU'!H41+'2013 AAU'!H41+'2014 AAU'!H41+'2015 AAU'!H41</f>
        <v>4815521</v>
      </c>
      <c r="I41" s="68">
        <f>'2008 AAU'!I41+'2009 AAU'!I41+'2010 AAU'!I41+'2011 AAU'!I41+'2012 AAU'!I41+'2013 AAU'!I41+'2014 AAU'!I41+'2015 AAU'!I41</f>
        <v>535</v>
      </c>
      <c r="J41" s="68">
        <f>'2008 AAU'!J41+'2009 AAU'!J41+'2010 AAU'!J41+'2011 AAU'!J41+'2012 AAU'!J41+'2013 AAU'!J41+'2014 AAU'!J41+'2015 AAU'!J41</f>
        <v>0</v>
      </c>
      <c r="K41" s="68">
        <f>'2008 AAU'!K41+'2009 AAU'!K41+'2010 AAU'!K41+'2011 AAU'!K41+'2012 AAU'!K41+'2013 AAU'!K41+'2014 AAU'!K41+'2015 AAU'!K41</f>
        <v>0</v>
      </c>
      <c r="L41" s="68">
        <f>'2008 AAU'!L41+'2009 AAU'!L41+'2010 AAU'!L41+'2011 AAU'!L41+'2012 AAU'!L41+'2013 AAU'!L41+'2014 AAU'!L41+'2015 AAU'!L41</f>
        <v>0</v>
      </c>
      <c r="M41" s="68">
        <f>'2008 AAU'!M41+'2009 AAU'!M41+'2010 AAU'!M41+'2011 AAU'!M41+'2012 AAU'!M41+'2013 AAU'!M41+'2014 AAU'!M41+'2015 AAU'!M41</f>
        <v>0</v>
      </c>
      <c r="N41" s="68">
        <f>'2008 AAU'!N41+'2009 AAU'!N41+'2010 AAU'!N41+'2011 AAU'!N41+'2012 AAU'!N41+'2013 AAU'!N41+'2014 AAU'!N41+'2015 AAU'!N41</f>
        <v>5196266</v>
      </c>
      <c r="O41" s="68">
        <f>'2008 AAU'!O41+'2009 AAU'!O41+'2010 AAU'!O41+'2011 AAU'!O41+'2012 AAU'!O41+'2013 AAU'!O41+'2014 AAU'!O41+'2015 AAU'!O41</f>
        <v>0</v>
      </c>
      <c r="P41" s="68">
        <f>'2008 AAU'!P41+'2009 AAU'!P41+'2010 AAU'!P41+'2011 AAU'!P41+'2012 AAU'!P41+'2013 AAU'!P41+'2014 AAU'!P41+'2015 AAU'!P41</f>
        <v>15500000</v>
      </c>
      <c r="Q41" s="68">
        <f>'2008 AAU'!Q41+'2009 AAU'!Q41+'2010 AAU'!Q41+'2011 AAU'!Q41+'2012 AAU'!Q41+'2013 AAU'!Q41+'2014 AAU'!Q41+'2015 AAU'!Q41</f>
        <v>1601627</v>
      </c>
      <c r="R41" s="68">
        <f>'2008 AAU'!R41+'2009 AAU'!R41+'2010 AAU'!R41+'2011 AAU'!R41+'2012 AAU'!R41+'2013 AAU'!R41+'2014 AAU'!R41+'2015 AAU'!R41</f>
        <v>34850258</v>
      </c>
      <c r="S41" s="68">
        <f>'2008 AAU'!S41+'2009 AAU'!S41+'2010 AAU'!S41+'2011 AAU'!S41+'2012 AAU'!S41+'2013 AAU'!S41+'2014 AAU'!S41+'2015 AAU'!S41</f>
        <v>35000000</v>
      </c>
      <c r="T41" s="68">
        <f>'2008 AAU'!T41+'2009 AAU'!T41+'2010 AAU'!T41+'2011 AAU'!T41+'2012 AAU'!T41+'2013 AAU'!T41+'2014 AAU'!T41+'2015 AAU'!T41</f>
        <v>0</v>
      </c>
      <c r="U41" s="68">
        <f>'2008 AAU'!U41+'2009 AAU'!U41+'2010 AAU'!U41+'2011 AAU'!U41+'2012 AAU'!U41+'2013 AAU'!U41+'2014 AAU'!U41+'2015 AAU'!U41</f>
        <v>0</v>
      </c>
      <c r="V41" s="68">
        <f>'2008 AAU'!V41+'2009 AAU'!V41+'2010 AAU'!V41+'2011 AAU'!V41+'2012 AAU'!V41+'2013 AAU'!V41+'2014 AAU'!V41+'2015 AAU'!V41</f>
        <v>0</v>
      </c>
      <c r="W41" s="68">
        <f>'2008 AAU'!W41+'2009 AAU'!W41+'2010 AAU'!W41+'2011 AAU'!W41+'2012 AAU'!W41+'2013 AAU'!W41+'2014 AAU'!W41+'2015 AAU'!W41</f>
        <v>20000000</v>
      </c>
      <c r="X41" s="68">
        <f>'2008 AAU'!X41+'2009 AAU'!X41+'2010 AAU'!X41+'2011 AAU'!X41+'2012 AAU'!X41+'2013 AAU'!X41+'2014 AAU'!X41+'2015 AAU'!X41</f>
        <v>2296</v>
      </c>
      <c r="Y41" s="68">
        <f>'2008 AAU'!Y41+'2009 AAU'!Y41+'2010 AAU'!Y41+'2011 AAU'!Y41+'2012 AAU'!Y41+'2013 AAU'!Y41+'2014 AAU'!Y41+'2015 AAU'!Y41</f>
        <v>0</v>
      </c>
      <c r="Z41" s="68">
        <f>'2008 AAU'!Z41+'2009 AAU'!Z41+'2010 AAU'!Z41+'2011 AAU'!Z41+'2012 AAU'!Z41+'2013 AAU'!Z41+'2014 AAU'!Z41+'2015 AAU'!Z41</f>
        <v>0</v>
      </c>
      <c r="AA41" s="68">
        <f>'2008 AAU'!AA41+'2009 AAU'!AA41+'2010 AAU'!AA41+'2011 AAU'!AA41+'2012 AAU'!AA41+'2013 AAU'!AA41+'2014 AAU'!AA41+'2015 AAU'!AA41</f>
        <v>750000</v>
      </c>
      <c r="AB41" s="68">
        <f>'2008 AAU'!AB41+'2009 AAU'!AB41+'2010 AAU'!AB41+'2011 AAU'!AB41+'2012 AAU'!AB41+'2013 AAU'!AB41+'2014 AAU'!AB41+'2015 AAU'!AB41</f>
        <v>0</v>
      </c>
      <c r="AC41" s="68">
        <f>'2008 AAU'!AC41+'2009 AAU'!AC41+'2010 AAU'!AC41+'2011 AAU'!AC41+'2012 AAU'!AC41+'2013 AAU'!AC41+'2014 AAU'!AC41+'2015 AAU'!AC41</f>
        <v>0</v>
      </c>
      <c r="AD41" s="68">
        <f>'2008 AAU'!AD41+'2009 AAU'!AD41+'2010 AAU'!AD41+'2011 AAU'!AD41+'2012 AAU'!AD41+'2013 AAU'!AD41+'2014 AAU'!AD41+'2015 AAU'!AD41</f>
        <v>19510233</v>
      </c>
      <c r="AE41" s="68">
        <f>'2008 AAU'!AE41+'2009 AAU'!AE41+'2010 AAU'!AE41+'2011 AAU'!AE41+'2012 AAU'!AE41+'2013 AAU'!AE41+'2014 AAU'!AE41+'2015 AAU'!AE41</f>
        <v>0</v>
      </c>
      <c r="AF41" s="68">
        <f>'2008 AAU'!AF41+'2009 AAU'!AF41+'2010 AAU'!AF41+'2011 AAU'!AF41+'2012 AAU'!AF41+'2013 AAU'!AF41+'2014 AAU'!AF41+'2015 AAU'!AF41</f>
        <v>0</v>
      </c>
      <c r="AG41" s="68">
        <f>'2008 AAU'!AG41+'2009 AAU'!AG41+'2010 AAU'!AG41+'2011 AAU'!AG41+'2012 AAU'!AG41+'2013 AAU'!AG41+'2014 AAU'!AG41+'2015 AAU'!AG41</f>
        <v>0</v>
      </c>
      <c r="AH41" s="68">
        <f>'2008 AAU'!AH41+'2009 AAU'!AH41+'2010 AAU'!AH41+'2011 AAU'!AH41+'2012 AAU'!AH41+'2013 AAU'!AH41+'2014 AAU'!AH41+'2015 AAU'!AH41</f>
        <v>0</v>
      </c>
      <c r="AI41" s="68">
        <f>'2008 AAU'!AI41+'2009 AAU'!AI41+'2010 AAU'!AI41+'2011 AAU'!AI41+'2012 AAU'!AI41+'2013 AAU'!AI41+'2014 AAU'!AI41+'2015 AAU'!AI41</f>
        <v>51667288</v>
      </c>
      <c r="AJ41" s="68">
        <f>'2008 AAU'!AJ41+'2009 AAU'!AJ41+'2010 AAU'!AJ41+'2011 AAU'!AJ41+'2012 AAU'!AJ41+'2013 AAU'!AJ41+'2014 AAU'!AJ41+'2015 AAU'!AJ41</f>
        <v>1</v>
      </c>
      <c r="AK41" s="68">
        <f>'2008 AAU'!AK41+'2009 AAU'!AK41+'2010 AAU'!AK41+'2011 AAU'!AK41+'2012 AAU'!AK41+'2013 AAU'!AK41+'2014 AAU'!AK41+'2015 AAU'!AK41</f>
        <v>0</v>
      </c>
      <c r="AL41" s="68">
        <f>'2008 AAU'!AL41+'2009 AAU'!AL41+'2010 AAU'!AL41+'2011 AAU'!AL41+'2012 AAU'!AL41+'2013 AAU'!AL41+'2014 AAU'!AL41+'2015 AAU'!AL41</f>
        <v>29455</v>
      </c>
      <c r="AM41" s="68">
        <f>'2008 AAU'!AM41+'2009 AAU'!AM41+'2010 AAU'!AM41+'2011 AAU'!AM41+'2012 AAU'!AM41+'2013 AAU'!AM41+'2014 AAU'!AM41+'2015 AAU'!AM41</f>
        <v>593195</v>
      </c>
      <c r="AN41" s="74"/>
    </row>
    <row r="42" spans="1:40" x14ac:dyDescent="0.15">
      <c r="C42" s="7" t="s">
        <v>82</v>
      </c>
    </row>
    <row r="43" spans="1:40" x14ac:dyDescent="0.15">
      <c r="C43" s="7" t="s">
        <v>72</v>
      </c>
    </row>
    <row r="44" spans="1:40" x14ac:dyDescent="0.15">
      <c r="C44" s="7" t="s">
        <v>73</v>
      </c>
    </row>
    <row r="45" spans="1:40" x14ac:dyDescent="0.15">
      <c r="C45" s="7" t="s">
        <v>74</v>
      </c>
    </row>
    <row r="46" spans="1:40" x14ac:dyDescent="0.15">
      <c r="C46" s="7" t="s">
        <v>83</v>
      </c>
    </row>
    <row r="47" spans="1:40" x14ac:dyDescent="0.15">
      <c r="C47" s="7" t="s">
        <v>140</v>
      </c>
      <c r="D47" s="11"/>
    </row>
    <row r="48" spans="1:40" x14ac:dyDescent="0.15">
      <c r="D48" s="11"/>
    </row>
  </sheetData>
  <phoneticPr fontId="3"/>
  <hyperlinks>
    <hyperlink ref="C43" r:id="rId1" xr:uid="{00000000-0004-0000-0700-000000000000}"/>
    <hyperlink ref="C45" r:id="rId2" xr:uid="{00000000-0004-0000-0700-000001000000}"/>
    <hyperlink ref="C46" r:id="rId3" xr:uid="{00000000-0004-0000-0700-000002000000}"/>
    <hyperlink ref="C47" r:id="rId4" xr:uid="{00000000-0004-0000-0700-000003000000}"/>
    <hyperlink ref="A1" location="Guidance!A1" display="Guidance sheet (link)" xr:uid="{00000000-0004-0000-0700-000004000000}"/>
  </hyperlinks>
  <pageMargins left="0.47244094488188981" right="0.39370078740157483" top="0.47244094488188981" bottom="0.47244094488188981" header="0.19685039370078741" footer="0.23622047244094491"/>
  <pageSetup paperSize="8" scale="70" orientation="landscape" r:id="rId5"/>
  <headerFooter>
    <oddHeader>&amp;L&amp;"Arial,太字"&amp;12IGES National Registry Data</oddHeader>
    <oddFooter>&amp;L&amp;"Arial,標準"Market Mechanism Group
Institute for Global Environmental Strategies (IGES)</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AN44"/>
  <sheetViews>
    <sheetView zoomScale="80" zoomScaleNormal="80" workbookViewId="0">
      <pane xSplit="2" ySplit="3" topLeftCell="C4" activePane="bottomRight" state="frozen"/>
      <selection activeCell="M404" sqref="M404"/>
      <selection pane="topRight" activeCell="M404" sqref="M404"/>
      <selection pane="bottomLeft" activeCell="M404" sqref="M404"/>
      <selection pane="bottomRight"/>
    </sheetView>
  </sheetViews>
  <sheetFormatPr defaultRowHeight="15" x14ac:dyDescent="0.15"/>
  <cols>
    <col min="1" max="1" width="16.625" style="10" customWidth="1"/>
    <col min="2" max="2" width="14" style="6" customWidth="1"/>
    <col min="3" max="40" width="11.625" style="7" customWidth="1"/>
    <col min="41" max="41" width="9" customWidth="1"/>
  </cols>
  <sheetData>
    <row r="1" spans="1:40" ht="25.5" customHeight="1" x14ac:dyDescent="0.15">
      <c r="A1" s="87" t="s">
        <v>236</v>
      </c>
      <c r="B1" s="87"/>
      <c r="C1" s="89" t="s">
        <v>237</v>
      </c>
      <c r="D1" s="90"/>
      <c r="E1" s="90"/>
      <c r="F1" s="90"/>
      <c r="G1" s="90"/>
      <c r="H1" s="90"/>
      <c r="I1" s="90"/>
      <c r="J1" s="90"/>
      <c r="K1" s="90"/>
      <c r="L1" s="90"/>
    </row>
    <row r="2" spans="1:40" ht="39.75" customHeight="1" x14ac:dyDescent="0.15">
      <c r="A2" s="34"/>
      <c r="B2" s="50" t="s">
        <v>213</v>
      </c>
      <c r="C2" s="91" t="s">
        <v>264</v>
      </c>
      <c r="D2" s="51" t="s">
        <v>15</v>
      </c>
      <c r="E2" s="51" t="s">
        <v>13</v>
      </c>
      <c r="F2" s="51" t="s">
        <v>16</v>
      </c>
      <c r="G2" s="51" t="s">
        <v>10</v>
      </c>
      <c r="H2" s="51" t="s">
        <v>11</v>
      </c>
      <c r="I2" s="51" t="s">
        <v>17</v>
      </c>
      <c r="J2" s="51" t="s">
        <v>6</v>
      </c>
      <c r="K2" s="51" t="s">
        <v>8</v>
      </c>
      <c r="L2" s="51" t="s">
        <v>12</v>
      </c>
      <c r="M2" s="51" t="s">
        <v>18</v>
      </c>
      <c r="N2" s="51" t="s">
        <v>265</v>
      </c>
      <c r="O2" s="51" t="s">
        <v>5</v>
      </c>
      <c r="P2" s="51" t="s">
        <v>7</v>
      </c>
      <c r="Q2" s="51" t="s">
        <v>9</v>
      </c>
      <c r="R2" s="51" t="s">
        <v>14</v>
      </c>
      <c r="S2" s="52" t="s">
        <v>22</v>
      </c>
      <c r="T2" s="52" t="s">
        <v>21</v>
      </c>
      <c r="U2" s="52" t="s">
        <v>26</v>
      </c>
      <c r="V2" s="52" t="s">
        <v>23</v>
      </c>
      <c r="W2" s="52" t="s">
        <v>27</v>
      </c>
      <c r="X2" s="52" t="s">
        <v>25</v>
      </c>
      <c r="Y2" s="52" t="s">
        <v>19</v>
      </c>
      <c r="Z2" s="52" t="s">
        <v>20</v>
      </c>
      <c r="AA2" s="52" t="s">
        <v>24</v>
      </c>
      <c r="AB2" s="52" t="s">
        <v>28</v>
      </c>
      <c r="AC2" s="53" t="s">
        <v>266</v>
      </c>
      <c r="AD2" s="53" t="s">
        <v>29</v>
      </c>
      <c r="AE2" s="53" t="s">
        <v>30</v>
      </c>
      <c r="AF2" s="54" t="s">
        <v>33</v>
      </c>
      <c r="AG2" s="55" t="s">
        <v>85</v>
      </c>
      <c r="AH2" s="55" t="s">
        <v>32</v>
      </c>
      <c r="AI2" s="55" t="s">
        <v>36</v>
      </c>
      <c r="AJ2" s="54" t="s">
        <v>37</v>
      </c>
      <c r="AK2" s="54" t="s">
        <v>38</v>
      </c>
      <c r="AL2" s="54" t="s">
        <v>35</v>
      </c>
      <c r="AM2" s="54" t="s">
        <v>34</v>
      </c>
      <c r="AN2" s="54" t="s">
        <v>39</v>
      </c>
    </row>
    <row r="3" spans="1:40" s="1" customFormat="1" ht="25.5" customHeight="1" x14ac:dyDescent="0.15">
      <c r="A3" s="49" t="s">
        <v>152</v>
      </c>
      <c r="B3" s="93" t="s">
        <v>267</v>
      </c>
      <c r="C3" s="56">
        <f t="shared" ref="C3:S3" si="0">SUM(C4:C41)</f>
        <v>18057525</v>
      </c>
      <c r="D3" s="56">
        <f t="shared" si="0"/>
        <v>13716307</v>
      </c>
      <c r="E3" s="56">
        <f t="shared" si="0"/>
        <v>5542343</v>
      </c>
      <c r="F3" s="56">
        <f t="shared" si="0"/>
        <v>191772275</v>
      </c>
      <c r="G3" s="56">
        <f t="shared" si="0"/>
        <v>8452348</v>
      </c>
      <c r="H3" s="56">
        <f t="shared" si="0"/>
        <v>182209881</v>
      </c>
      <c r="I3" s="56">
        <f t="shared" si="0"/>
        <v>111031173</v>
      </c>
      <c r="J3" s="56">
        <f t="shared" si="0"/>
        <v>42000</v>
      </c>
      <c r="K3" s="56">
        <f t="shared" si="0"/>
        <v>2029090</v>
      </c>
      <c r="L3" s="56">
        <f t="shared" si="0"/>
        <v>20292957</v>
      </c>
      <c r="M3" s="56">
        <f t="shared" si="0"/>
        <v>0</v>
      </c>
      <c r="N3" s="56">
        <f t="shared" si="0"/>
        <v>87571284</v>
      </c>
      <c r="O3" s="56">
        <f t="shared" si="0"/>
        <v>3503501</v>
      </c>
      <c r="P3" s="56">
        <f t="shared" si="0"/>
        <v>22964972</v>
      </c>
      <c r="Q3" s="56">
        <f t="shared" si="0"/>
        <v>3709576</v>
      </c>
      <c r="R3" s="56">
        <f t="shared" si="0"/>
        <v>195468637</v>
      </c>
      <c r="S3" s="56">
        <f t="shared" si="0"/>
        <v>0</v>
      </c>
      <c r="T3" s="56">
        <f>SUM(T4:T41)</f>
        <v>6423610</v>
      </c>
      <c r="U3" s="56">
        <f t="shared" ref="U3:AN3" si="1">SUM(U4:U41)</f>
        <v>1238538</v>
      </c>
      <c r="V3" s="56">
        <f t="shared" si="1"/>
        <v>746000</v>
      </c>
      <c r="W3" s="56">
        <f t="shared" si="1"/>
        <v>295088</v>
      </c>
      <c r="X3" s="56">
        <f t="shared" si="1"/>
        <v>0</v>
      </c>
      <c r="Y3" s="56">
        <f t="shared" si="1"/>
        <v>3952462</v>
      </c>
      <c r="Z3" s="56">
        <f t="shared" si="1"/>
        <v>407</v>
      </c>
      <c r="AA3" s="56">
        <f t="shared" si="1"/>
        <v>2212812</v>
      </c>
      <c r="AB3" s="56">
        <f t="shared" si="1"/>
        <v>5000</v>
      </c>
      <c r="AC3" s="56">
        <f t="shared" si="1"/>
        <v>0</v>
      </c>
      <c r="AD3" s="56">
        <f t="shared" si="1"/>
        <v>0</v>
      </c>
      <c r="AE3" s="56">
        <v>0</v>
      </c>
      <c r="AF3" s="56">
        <v>0</v>
      </c>
      <c r="AG3" s="56">
        <v>0</v>
      </c>
      <c r="AH3" s="56">
        <v>0</v>
      </c>
      <c r="AI3" s="56">
        <f t="shared" si="1"/>
        <v>16610517</v>
      </c>
      <c r="AJ3" s="56">
        <f t="shared" si="1"/>
        <v>0</v>
      </c>
      <c r="AK3" s="56">
        <v>0</v>
      </c>
      <c r="AL3" s="56">
        <f t="shared" si="1"/>
        <v>0</v>
      </c>
      <c r="AM3" s="56">
        <f t="shared" si="1"/>
        <v>0</v>
      </c>
      <c r="AN3" s="59">
        <f t="shared" si="1"/>
        <v>42859242</v>
      </c>
    </row>
    <row r="4" spans="1:40" ht="14.25" x14ac:dyDescent="0.15">
      <c r="A4" s="60" t="s">
        <v>264</v>
      </c>
      <c r="B4" s="57">
        <f>SUM(C4:AN4)</f>
        <v>18057525</v>
      </c>
      <c r="C4" s="70">
        <v>0</v>
      </c>
      <c r="D4" s="58">
        <v>0</v>
      </c>
      <c r="E4" s="58">
        <v>162019</v>
      </c>
      <c r="F4" s="58">
        <v>2593754</v>
      </c>
      <c r="G4" s="58">
        <v>0</v>
      </c>
      <c r="H4" s="58">
        <v>5664238</v>
      </c>
      <c r="I4" s="58">
        <v>0</v>
      </c>
      <c r="J4" s="58">
        <v>0</v>
      </c>
      <c r="K4" s="58">
        <v>128500</v>
      </c>
      <c r="L4" s="58">
        <v>579204</v>
      </c>
      <c r="M4" s="58">
        <v>0</v>
      </c>
      <c r="N4" s="58">
        <v>3062720</v>
      </c>
      <c r="O4" s="58">
        <v>0</v>
      </c>
      <c r="P4" s="58">
        <v>0</v>
      </c>
      <c r="Q4" s="58">
        <v>18429</v>
      </c>
      <c r="R4" s="58">
        <v>5627661</v>
      </c>
      <c r="S4" s="58">
        <v>0</v>
      </c>
      <c r="T4" s="58">
        <v>0</v>
      </c>
      <c r="U4" s="58">
        <v>0</v>
      </c>
      <c r="V4" s="58">
        <v>131000</v>
      </c>
      <c r="W4" s="58">
        <v>0</v>
      </c>
      <c r="X4" s="58">
        <v>0</v>
      </c>
      <c r="Y4" s="58">
        <v>90000</v>
      </c>
      <c r="Z4" s="58">
        <v>0</v>
      </c>
      <c r="AA4" s="58">
        <v>0</v>
      </c>
      <c r="AB4" s="58">
        <v>0</v>
      </c>
      <c r="AC4" s="58">
        <v>0</v>
      </c>
      <c r="AD4" s="58">
        <v>0</v>
      </c>
      <c r="AE4" s="58">
        <v>0</v>
      </c>
      <c r="AF4" s="58">
        <v>0</v>
      </c>
      <c r="AG4" s="58">
        <v>0</v>
      </c>
      <c r="AH4" s="58">
        <v>0</v>
      </c>
      <c r="AI4" s="58">
        <v>0</v>
      </c>
      <c r="AJ4" s="58">
        <v>0</v>
      </c>
      <c r="AK4" s="58">
        <v>0</v>
      </c>
      <c r="AL4" s="58">
        <v>0</v>
      </c>
      <c r="AM4" s="58">
        <v>0</v>
      </c>
      <c r="AN4" s="61">
        <v>0</v>
      </c>
    </row>
    <row r="5" spans="1:40" ht="14.25" x14ac:dyDescent="0.15">
      <c r="A5" s="62" t="s">
        <v>15</v>
      </c>
      <c r="B5" s="57">
        <f>SUM(C5:AN5)</f>
        <v>22755980</v>
      </c>
      <c r="C5" s="58">
        <v>159153</v>
      </c>
      <c r="D5" s="70">
        <v>0</v>
      </c>
      <c r="E5" s="58">
        <v>0</v>
      </c>
      <c r="F5" s="58">
        <v>2295000</v>
      </c>
      <c r="G5" s="58">
        <v>70078</v>
      </c>
      <c r="H5" s="58">
        <v>1283400</v>
      </c>
      <c r="I5" s="58">
        <v>10811330</v>
      </c>
      <c r="J5" s="58">
        <v>0</v>
      </c>
      <c r="K5" s="58">
        <v>5000</v>
      </c>
      <c r="L5" s="58">
        <v>0</v>
      </c>
      <c r="M5" s="58">
        <v>0</v>
      </c>
      <c r="N5" s="58">
        <v>2113179</v>
      </c>
      <c r="O5" s="58">
        <v>0</v>
      </c>
      <c r="P5" s="58">
        <v>80000</v>
      </c>
      <c r="Q5" s="58">
        <v>0</v>
      </c>
      <c r="R5" s="58">
        <v>5843000</v>
      </c>
      <c r="S5" s="58">
        <v>0</v>
      </c>
      <c r="T5" s="58">
        <v>95840</v>
      </c>
      <c r="U5" s="58">
        <v>0</v>
      </c>
      <c r="V5" s="58">
        <v>0</v>
      </c>
      <c r="W5" s="58">
        <v>0</v>
      </c>
      <c r="X5" s="58">
        <v>0</v>
      </c>
      <c r="Y5" s="58">
        <v>0</v>
      </c>
      <c r="Z5" s="58">
        <v>0</v>
      </c>
      <c r="AA5" s="58">
        <v>0</v>
      </c>
      <c r="AB5" s="58">
        <v>0</v>
      </c>
      <c r="AC5" s="58">
        <v>0</v>
      </c>
      <c r="AD5" s="58">
        <v>0</v>
      </c>
      <c r="AE5" s="58">
        <v>0</v>
      </c>
      <c r="AF5" s="58">
        <v>0</v>
      </c>
      <c r="AG5" s="58">
        <v>0</v>
      </c>
      <c r="AH5" s="58">
        <v>0</v>
      </c>
      <c r="AI5" s="58">
        <v>0</v>
      </c>
      <c r="AJ5" s="58">
        <v>0</v>
      </c>
      <c r="AK5" s="58">
        <v>0</v>
      </c>
      <c r="AL5" s="58">
        <v>0</v>
      </c>
      <c r="AM5" s="58">
        <v>0</v>
      </c>
      <c r="AN5" s="61">
        <v>0</v>
      </c>
    </row>
    <row r="6" spans="1:40" ht="14.25" x14ac:dyDescent="0.15">
      <c r="A6" s="62" t="s">
        <v>13</v>
      </c>
      <c r="B6" s="57">
        <f t="shared" ref="B6:B41" si="2">SUM(C6:AN6)</f>
        <v>19945391</v>
      </c>
      <c r="C6" s="58">
        <v>0</v>
      </c>
      <c r="D6" s="58">
        <v>550048</v>
      </c>
      <c r="E6" s="70">
        <v>0</v>
      </c>
      <c r="F6" s="58">
        <v>1176977</v>
      </c>
      <c r="G6" s="58">
        <v>79777</v>
      </c>
      <c r="H6" s="58">
        <v>2498372</v>
      </c>
      <c r="I6" s="58">
        <v>268465</v>
      </c>
      <c r="J6" s="58">
        <v>0</v>
      </c>
      <c r="K6" s="58">
        <v>0</v>
      </c>
      <c r="L6" s="58">
        <v>195000</v>
      </c>
      <c r="M6" s="58">
        <v>0</v>
      </c>
      <c r="N6" s="58">
        <v>9291003</v>
      </c>
      <c r="O6" s="58">
        <v>0</v>
      </c>
      <c r="P6" s="58">
        <v>1</v>
      </c>
      <c r="Q6" s="58">
        <v>0</v>
      </c>
      <c r="R6" s="58">
        <v>5885748</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0</v>
      </c>
      <c r="AJ6" s="58">
        <v>0</v>
      </c>
      <c r="AK6" s="58">
        <v>0</v>
      </c>
      <c r="AL6" s="58">
        <v>0</v>
      </c>
      <c r="AM6" s="58">
        <v>0</v>
      </c>
      <c r="AN6" s="61">
        <v>0</v>
      </c>
    </row>
    <row r="7" spans="1:40" ht="14.25" x14ac:dyDescent="0.15">
      <c r="A7" s="62" t="s">
        <v>16</v>
      </c>
      <c r="B7" s="57">
        <f t="shared" si="2"/>
        <v>174391031</v>
      </c>
      <c r="C7" s="58">
        <v>0</v>
      </c>
      <c r="D7" s="58">
        <v>1745000</v>
      </c>
      <c r="E7" s="58">
        <v>812644</v>
      </c>
      <c r="F7" s="70">
        <v>0</v>
      </c>
      <c r="G7" s="58">
        <v>1788000</v>
      </c>
      <c r="H7" s="58">
        <v>108281601</v>
      </c>
      <c r="I7" s="58">
        <v>5621350</v>
      </c>
      <c r="J7" s="58">
        <v>0</v>
      </c>
      <c r="K7" s="58">
        <v>50000</v>
      </c>
      <c r="L7" s="58">
        <v>168000</v>
      </c>
      <c r="M7" s="58">
        <v>0</v>
      </c>
      <c r="N7" s="58">
        <v>6622468</v>
      </c>
      <c r="O7" s="58">
        <v>2828001</v>
      </c>
      <c r="P7" s="58">
        <v>1031000</v>
      </c>
      <c r="Q7" s="58">
        <v>1800300</v>
      </c>
      <c r="R7" s="58">
        <v>22282192</v>
      </c>
      <c r="S7" s="58">
        <v>0</v>
      </c>
      <c r="T7" s="58">
        <v>46475</v>
      </c>
      <c r="U7" s="58">
        <v>0</v>
      </c>
      <c r="V7" s="58">
        <v>0</v>
      </c>
      <c r="W7" s="58">
        <v>0</v>
      </c>
      <c r="X7" s="58">
        <v>0</v>
      </c>
      <c r="Y7" s="58">
        <v>3000</v>
      </c>
      <c r="Z7" s="58">
        <v>0</v>
      </c>
      <c r="AA7" s="58">
        <v>1306000</v>
      </c>
      <c r="AB7" s="58">
        <v>5000</v>
      </c>
      <c r="AC7" s="58">
        <v>0</v>
      </c>
      <c r="AD7" s="58">
        <v>0</v>
      </c>
      <c r="AE7" s="58">
        <v>0</v>
      </c>
      <c r="AF7" s="58">
        <v>0</v>
      </c>
      <c r="AG7" s="58">
        <v>0</v>
      </c>
      <c r="AH7" s="58">
        <v>0</v>
      </c>
      <c r="AI7" s="58">
        <v>0</v>
      </c>
      <c r="AJ7" s="58">
        <v>0</v>
      </c>
      <c r="AK7" s="58">
        <v>0</v>
      </c>
      <c r="AL7" s="58">
        <v>0</v>
      </c>
      <c r="AM7" s="58">
        <v>0</v>
      </c>
      <c r="AN7" s="61">
        <v>20000000</v>
      </c>
    </row>
    <row r="8" spans="1:40" ht="14.25" x14ac:dyDescent="0.15">
      <c r="A8" s="62" t="s">
        <v>10</v>
      </c>
      <c r="B8" s="57">
        <f t="shared" si="2"/>
        <v>10696349</v>
      </c>
      <c r="C8" s="58">
        <v>792678</v>
      </c>
      <c r="D8" s="58">
        <v>7945</v>
      </c>
      <c r="E8" s="58">
        <v>0</v>
      </c>
      <c r="F8" s="58">
        <v>1231000</v>
      </c>
      <c r="G8" s="70">
        <v>0</v>
      </c>
      <c r="H8" s="58">
        <v>2029600</v>
      </c>
      <c r="I8" s="58">
        <v>62400</v>
      </c>
      <c r="J8" s="58">
        <v>0</v>
      </c>
      <c r="K8" s="58">
        <v>0</v>
      </c>
      <c r="L8" s="58">
        <v>3400</v>
      </c>
      <c r="M8" s="58">
        <v>0</v>
      </c>
      <c r="N8" s="58">
        <v>190400</v>
      </c>
      <c r="O8" s="58">
        <v>0</v>
      </c>
      <c r="P8" s="58">
        <v>100000</v>
      </c>
      <c r="Q8" s="58">
        <v>838495</v>
      </c>
      <c r="R8" s="58">
        <v>5188331</v>
      </c>
      <c r="S8" s="58">
        <v>0</v>
      </c>
      <c r="T8" s="58">
        <v>0</v>
      </c>
      <c r="U8" s="58">
        <v>0</v>
      </c>
      <c r="V8" s="58">
        <v>0</v>
      </c>
      <c r="W8" s="58">
        <v>250000</v>
      </c>
      <c r="X8" s="58">
        <v>0</v>
      </c>
      <c r="Y8" s="58">
        <v>0</v>
      </c>
      <c r="Z8" s="58">
        <v>0</v>
      </c>
      <c r="AA8" s="58">
        <v>2100</v>
      </c>
      <c r="AB8" s="58">
        <v>0</v>
      </c>
      <c r="AC8" s="58">
        <v>0</v>
      </c>
      <c r="AD8" s="58">
        <v>0</v>
      </c>
      <c r="AE8" s="58">
        <v>0</v>
      </c>
      <c r="AF8" s="58">
        <v>0</v>
      </c>
      <c r="AG8" s="58">
        <v>0</v>
      </c>
      <c r="AH8" s="58">
        <v>0</v>
      </c>
      <c r="AI8" s="58">
        <v>0</v>
      </c>
      <c r="AJ8" s="58">
        <v>0</v>
      </c>
      <c r="AK8" s="58">
        <v>0</v>
      </c>
      <c r="AL8" s="58">
        <v>0</v>
      </c>
      <c r="AM8" s="58">
        <v>0</v>
      </c>
      <c r="AN8" s="61">
        <v>0</v>
      </c>
    </row>
    <row r="9" spans="1:40" ht="14.25" x14ac:dyDescent="0.15">
      <c r="A9" s="62" t="s">
        <v>11</v>
      </c>
      <c r="B9" s="57">
        <f t="shared" si="2"/>
        <v>180477120</v>
      </c>
      <c r="C9" s="58">
        <v>0</v>
      </c>
      <c r="D9" s="58">
        <v>1934000</v>
      </c>
      <c r="E9" s="58">
        <v>1193867</v>
      </c>
      <c r="F9" s="58">
        <v>114787416</v>
      </c>
      <c r="G9" s="58">
        <v>835811</v>
      </c>
      <c r="H9" s="70">
        <v>0</v>
      </c>
      <c r="I9" s="58">
        <v>4386967</v>
      </c>
      <c r="J9" s="58">
        <v>0</v>
      </c>
      <c r="K9" s="58">
        <v>415840</v>
      </c>
      <c r="L9" s="58">
        <v>5466500</v>
      </c>
      <c r="M9" s="58">
        <v>0</v>
      </c>
      <c r="N9" s="58">
        <v>18625427</v>
      </c>
      <c r="O9" s="58">
        <v>451000</v>
      </c>
      <c r="P9" s="58">
        <v>881261</v>
      </c>
      <c r="Q9" s="58">
        <v>54100</v>
      </c>
      <c r="R9" s="58">
        <v>29089813</v>
      </c>
      <c r="S9" s="58">
        <v>0</v>
      </c>
      <c r="T9" s="58">
        <v>747712</v>
      </c>
      <c r="U9" s="58">
        <v>0</v>
      </c>
      <c r="V9" s="58">
        <v>0</v>
      </c>
      <c r="W9" s="58">
        <v>10000</v>
      </c>
      <c r="X9" s="58">
        <v>0</v>
      </c>
      <c r="Y9" s="58">
        <v>1597000</v>
      </c>
      <c r="Z9" s="58">
        <v>406</v>
      </c>
      <c r="AA9" s="58">
        <v>0</v>
      </c>
      <c r="AB9" s="58">
        <v>0</v>
      </c>
      <c r="AC9" s="58">
        <v>0</v>
      </c>
      <c r="AD9" s="58">
        <v>0</v>
      </c>
      <c r="AE9" s="58">
        <v>0</v>
      </c>
      <c r="AF9" s="58">
        <v>0</v>
      </c>
      <c r="AG9" s="58">
        <v>0</v>
      </c>
      <c r="AH9" s="58">
        <v>0</v>
      </c>
      <c r="AI9" s="58">
        <v>0</v>
      </c>
      <c r="AJ9" s="58">
        <v>0</v>
      </c>
      <c r="AK9" s="58">
        <v>0</v>
      </c>
      <c r="AL9" s="58">
        <v>0</v>
      </c>
      <c r="AM9" s="58">
        <v>0</v>
      </c>
      <c r="AN9" s="61">
        <v>0</v>
      </c>
    </row>
    <row r="10" spans="1:40" ht="14.25" x14ac:dyDescent="0.15">
      <c r="A10" s="62" t="s">
        <v>17</v>
      </c>
      <c r="B10" s="57">
        <f t="shared" si="2"/>
        <v>103572104</v>
      </c>
      <c r="C10" s="58">
        <v>0</v>
      </c>
      <c r="D10" s="58">
        <v>4633602</v>
      </c>
      <c r="E10" s="58">
        <v>145175</v>
      </c>
      <c r="F10" s="58">
        <v>7968545</v>
      </c>
      <c r="G10" s="58">
        <v>1072079</v>
      </c>
      <c r="H10" s="58">
        <v>7298126</v>
      </c>
      <c r="I10" s="70">
        <v>0</v>
      </c>
      <c r="J10" s="58">
        <v>0</v>
      </c>
      <c r="K10" s="58">
        <v>31005</v>
      </c>
      <c r="L10" s="58">
        <v>61101</v>
      </c>
      <c r="M10" s="58">
        <v>0</v>
      </c>
      <c r="N10" s="58">
        <v>13325646</v>
      </c>
      <c r="O10" s="58">
        <v>0</v>
      </c>
      <c r="P10" s="58">
        <v>2545515</v>
      </c>
      <c r="Q10" s="58">
        <v>819088</v>
      </c>
      <c r="R10" s="58">
        <v>64352120</v>
      </c>
      <c r="S10" s="58">
        <v>0</v>
      </c>
      <c r="T10" s="58">
        <v>5000</v>
      </c>
      <c r="U10" s="58">
        <v>0</v>
      </c>
      <c r="V10" s="58">
        <v>575000</v>
      </c>
      <c r="W10" s="58">
        <v>0</v>
      </c>
      <c r="X10" s="58">
        <v>0</v>
      </c>
      <c r="Y10" s="58">
        <v>739102</v>
      </c>
      <c r="Z10" s="58">
        <v>0</v>
      </c>
      <c r="AA10" s="58">
        <v>1000</v>
      </c>
      <c r="AB10" s="58">
        <v>0</v>
      </c>
      <c r="AC10" s="58">
        <v>0</v>
      </c>
      <c r="AD10" s="58">
        <v>0</v>
      </c>
      <c r="AE10" s="58">
        <v>0</v>
      </c>
      <c r="AF10" s="58">
        <v>0</v>
      </c>
      <c r="AG10" s="58">
        <v>0</v>
      </c>
      <c r="AH10" s="58">
        <v>0</v>
      </c>
      <c r="AI10" s="58">
        <v>0</v>
      </c>
      <c r="AJ10" s="58">
        <v>0</v>
      </c>
      <c r="AK10" s="58">
        <v>0</v>
      </c>
      <c r="AL10" s="58">
        <v>0</v>
      </c>
      <c r="AM10" s="58">
        <v>0</v>
      </c>
      <c r="AN10" s="61">
        <v>0</v>
      </c>
    </row>
    <row r="11" spans="1:40" ht="14.25" x14ac:dyDescent="0.15">
      <c r="A11" s="62" t="s">
        <v>6</v>
      </c>
      <c r="B11" s="57">
        <f t="shared" si="2"/>
        <v>62760</v>
      </c>
      <c r="C11" s="58">
        <v>0</v>
      </c>
      <c r="D11" s="58">
        <v>0</v>
      </c>
      <c r="E11" s="58">
        <v>0</v>
      </c>
      <c r="F11" s="58">
        <v>0</v>
      </c>
      <c r="G11" s="58">
        <v>0</v>
      </c>
      <c r="H11" s="58">
        <v>12760</v>
      </c>
      <c r="I11" s="58">
        <v>0</v>
      </c>
      <c r="J11" s="70">
        <v>0</v>
      </c>
      <c r="K11" s="58">
        <v>0</v>
      </c>
      <c r="L11" s="58">
        <v>0</v>
      </c>
      <c r="M11" s="58">
        <v>0</v>
      </c>
      <c r="N11" s="58">
        <v>50000</v>
      </c>
      <c r="O11" s="58">
        <v>0</v>
      </c>
      <c r="P11" s="58">
        <v>0</v>
      </c>
      <c r="Q11" s="58">
        <v>0</v>
      </c>
      <c r="R11" s="58">
        <v>0</v>
      </c>
      <c r="S11" s="58">
        <v>0</v>
      </c>
      <c r="T11" s="58">
        <v>0</v>
      </c>
      <c r="U11" s="58">
        <v>0</v>
      </c>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61">
        <v>0</v>
      </c>
    </row>
    <row r="12" spans="1:40" ht="14.25" x14ac:dyDescent="0.15">
      <c r="A12" s="62" t="s">
        <v>8</v>
      </c>
      <c r="B12" s="57">
        <f t="shared" si="2"/>
        <v>1245569</v>
      </c>
      <c r="C12" s="58">
        <v>0</v>
      </c>
      <c r="D12" s="58">
        <v>0</v>
      </c>
      <c r="E12" s="58">
        <v>0</v>
      </c>
      <c r="F12" s="58">
        <v>0</v>
      </c>
      <c r="G12" s="58">
        <v>0</v>
      </c>
      <c r="H12" s="58">
        <v>880115</v>
      </c>
      <c r="I12" s="58">
        <v>5</v>
      </c>
      <c r="J12" s="58">
        <v>0</v>
      </c>
      <c r="K12" s="70">
        <v>0</v>
      </c>
      <c r="L12" s="58">
        <v>0</v>
      </c>
      <c r="M12" s="58">
        <v>0</v>
      </c>
      <c r="N12" s="58">
        <v>0</v>
      </c>
      <c r="O12" s="58">
        <v>0</v>
      </c>
      <c r="P12" s="58">
        <v>14000</v>
      </c>
      <c r="Q12" s="58">
        <v>0</v>
      </c>
      <c r="R12" s="58">
        <v>351449</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61">
        <v>0</v>
      </c>
    </row>
    <row r="13" spans="1:40" ht="14.25" x14ac:dyDescent="0.15">
      <c r="A13" s="62" t="s">
        <v>12</v>
      </c>
      <c r="B13" s="57">
        <f>SUM(C13:AN13)</f>
        <v>3804703</v>
      </c>
      <c r="C13" s="58">
        <v>0</v>
      </c>
      <c r="D13" s="58">
        <v>212000</v>
      </c>
      <c r="E13" s="58">
        <v>0</v>
      </c>
      <c r="F13" s="58">
        <v>100000</v>
      </c>
      <c r="G13" s="58">
        <v>34000</v>
      </c>
      <c r="H13" s="58">
        <v>1331939</v>
      </c>
      <c r="I13" s="58">
        <v>200001</v>
      </c>
      <c r="J13" s="58">
        <v>0</v>
      </c>
      <c r="K13" s="58">
        <v>0</v>
      </c>
      <c r="L13" s="70">
        <v>0</v>
      </c>
      <c r="M13" s="58">
        <v>0</v>
      </c>
      <c r="N13" s="58">
        <v>735000</v>
      </c>
      <c r="O13" s="58">
        <v>2000</v>
      </c>
      <c r="P13" s="58">
        <v>4500</v>
      </c>
      <c r="Q13" s="58">
        <v>0</v>
      </c>
      <c r="R13" s="58">
        <v>1185263</v>
      </c>
      <c r="S13" s="58">
        <v>0</v>
      </c>
      <c r="T13" s="58">
        <v>0</v>
      </c>
      <c r="U13" s="58">
        <v>0</v>
      </c>
      <c r="V13" s="58">
        <v>0</v>
      </c>
      <c r="W13" s="58">
        <v>0</v>
      </c>
      <c r="X13" s="58">
        <v>0</v>
      </c>
      <c r="Y13" s="58">
        <v>0</v>
      </c>
      <c r="Z13" s="58">
        <v>0</v>
      </c>
      <c r="AA13" s="58">
        <v>0</v>
      </c>
      <c r="AB13" s="58">
        <v>0</v>
      </c>
      <c r="AC13" s="58">
        <v>0</v>
      </c>
      <c r="AD13" s="58">
        <v>0</v>
      </c>
      <c r="AE13" s="58">
        <v>0</v>
      </c>
      <c r="AF13" s="58">
        <v>0</v>
      </c>
      <c r="AG13" s="58">
        <v>0</v>
      </c>
      <c r="AH13" s="58">
        <v>0</v>
      </c>
      <c r="AI13" s="58">
        <v>0</v>
      </c>
      <c r="AJ13" s="58">
        <v>0</v>
      </c>
      <c r="AK13" s="58">
        <v>0</v>
      </c>
      <c r="AL13" s="58">
        <v>0</v>
      </c>
      <c r="AM13" s="58">
        <v>0</v>
      </c>
      <c r="AN13" s="61">
        <v>0</v>
      </c>
    </row>
    <row r="14" spans="1:40" ht="14.25" x14ac:dyDescent="0.15">
      <c r="A14" s="62" t="s">
        <v>18</v>
      </c>
      <c r="B14" s="57">
        <f t="shared" si="2"/>
        <v>248548</v>
      </c>
      <c r="C14" s="58">
        <v>72000</v>
      </c>
      <c r="D14" s="58">
        <v>0</v>
      </c>
      <c r="E14" s="58">
        <v>0</v>
      </c>
      <c r="F14" s="58">
        <v>0</v>
      </c>
      <c r="G14" s="58">
        <v>0</v>
      </c>
      <c r="H14" s="58">
        <v>0</v>
      </c>
      <c r="I14" s="58">
        <v>65000</v>
      </c>
      <c r="J14" s="58">
        <v>0</v>
      </c>
      <c r="K14" s="58">
        <v>0</v>
      </c>
      <c r="L14" s="58">
        <v>0</v>
      </c>
      <c r="M14" s="70">
        <v>0</v>
      </c>
      <c r="N14" s="58">
        <v>12548</v>
      </c>
      <c r="O14" s="58">
        <v>0</v>
      </c>
      <c r="P14" s="58">
        <v>0</v>
      </c>
      <c r="Q14" s="58">
        <v>0</v>
      </c>
      <c r="R14" s="58">
        <v>99000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c r="AM14" s="58">
        <v>0</v>
      </c>
      <c r="AN14" s="61">
        <v>0</v>
      </c>
    </row>
    <row r="15" spans="1:40" ht="14.25" x14ac:dyDescent="0.15">
      <c r="A15" s="62" t="s">
        <v>265</v>
      </c>
      <c r="B15" s="57">
        <f t="shared" si="2"/>
        <v>83469551</v>
      </c>
      <c r="C15" s="58">
        <v>0</v>
      </c>
      <c r="D15" s="58">
        <v>827251</v>
      </c>
      <c r="E15" s="58">
        <v>460000</v>
      </c>
      <c r="F15" s="58">
        <v>16315864</v>
      </c>
      <c r="G15" s="58">
        <v>1270027</v>
      </c>
      <c r="H15" s="58">
        <v>18917050</v>
      </c>
      <c r="I15" s="58">
        <v>13427580</v>
      </c>
      <c r="J15" s="58">
        <v>0</v>
      </c>
      <c r="K15" s="58">
        <v>25000</v>
      </c>
      <c r="L15" s="58">
        <v>1558255</v>
      </c>
      <c r="M15" s="58">
        <v>0</v>
      </c>
      <c r="N15" s="70">
        <v>0</v>
      </c>
      <c r="O15" s="58">
        <v>0</v>
      </c>
      <c r="P15" s="58">
        <v>355000</v>
      </c>
      <c r="Q15" s="58">
        <v>82830</v>
      </c>
      <c r="R15" s="58">
        <v>27963194</v>
      </c>
      <c r="S15" s="58">
        <v>0</v>
      </c>
      <c r="T15" s="58">
        <v>1099000</v>
      </c>
      <c r="U15" s="58">
        <v>0</v>
      </c>
      <c r="V15" s="58">
        <v>0</v>
      </c>
      <c r="W15" s="58">
        <v>0</v>
      </c>
      <c r="X15" s="58">
        <v>0</v>
      </c>
      <c r="Y15" s="58">
        <v>300500</v>
      </c>
      <c r="Z15" s="58">
        <v>0</v>
      </c>
      <c r="AA15" s="58">
        <v>868000</v>
      </c>
      <c r="AB15" s="58">
        <v>0</v>
      </c>
      <c r="AC15" s="58">
        <v>0</v>
      </c>
      <c r="AD15" s="58">
        <v>0</v>
      </c>
      <c r="AE15" s="58">
        <v>0</v>
      </c>
      <c r="AF15" s="58">
        <v>0</v>
      </c>
      <c r="AG15" s="58">
        <v>0</v>
      </c>
      <c r="AH15" s="58">
        <v>0</v>
      </c>
      <c r="AI15" s="58">
        <v>0</v>
      </c>
      <c r="AJ15" s="58">
        <v>0</v>
      </c>
      <c r="AK15" s="58">
        <v>0</v>
      </c>
      <c r="AL15" s="58">
        <v>0</v>
      </c>
      <c r="AM15" s="58">
        <v>0</v>
      </c>
      <c r="AN15" s="61">
        <v>0</v>
      </c>
    </row>
    <row r="16" spans="1:40" ht="14.25" x14ac:dyDescent="0.15">
      <c r="A16" s="62" t="s">
        <v>5</v>
      </c>
      <c r="B16" s="57">
        <f t="shared" si="2"/>
        <v>7917857</v>
      </c>
      <c r="C16" s="58">
        <v>2235418</v>
      </c>
      <c r="D16" s="58">
        <v>0</v>
      </c>
      <c r="E16" s="58">
        <v>20625</v>
      </c>
      <c r="F16" s="58">
        <v>2623005</v>
      </c>
      <c r="G16" s="58">
        <v>0</v>
      </c>
      <c r="H16" s="58">
        <v>864189</v>
      </c>
      <c r="I16" s="58">
        <v>397117</v>
      </c>
      <c r="J16" s="58">
        <v>0</v>
      </c>
      <c r="K16" s="58">
        <v>0</v>
      </c>
      <c r="L16" s="58">
        <v>2000</v>
      </c>
      <c r="M16" s="58">
        <v>0</v>
      </c>
      <c r="N16" s="58">
        <v>0</v>
      </c>
      <c r="O16" s="70">
        <v>0</v>
      </c>
      <c r="P16" s="58">
        <v>317559</v>
      </c>
      <c r="Q16" s="58">
        <v>0</v>
      </c>
      <c r="R16" s="58">
        <v>1457944</v>
      </c>
      <c r="S16" s="58">
        <v>0</v>
      </c>
      <c r="T16" s="58">
        <v>0</v>
      </c>
      <c r="U16" s="58">
        <v>0</v>
      </c>
      <c r="V16" s="58">
        <v>0</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61">
        <v>0</v>
      </c>
    </row>
    <row r="17" spans="1:40" ht="14.25" x14ac:dyDescent="0.15">
      <c r="A17" s="62" t="s">
        <v>7</v>
      </c>
      <c r="B17" s="57">
        <f t="shared" si="2"/>
        <v>32794766</v>
      </c>
      <c r="C17" s="58">
        <v>10229902</v>
      </c>
      <c r="D17" s="58">
        <v>80000</v>
      </c>
      <c r="E17" s="58">
        <v>81289</v>
      </c>
      <c r="F17" s="58">
        <v>434006</v>
      </c>
      <c r="G17" s="58">
        <v>41490</v>
      </c>
      <c r="H17" s="58">
        <v>4700509</v>
      </c>
      <c r="I17" s="58">
        <v>4088426</v>
      </c>
      <c r="J17" s="58">
        <v>0</v>
      </c>
      <c r="K17" s="58">
        <v>1500</v>
      </c>
      <c r="L17" s="58">
        <v>19500</v>
      </c>
      <c r="M17" s="58">
        <v>0</v>
      </c>
      <c r="N17" s="58">
        <v>1622503</v>
      </c>
      <c r="O17" s="58">
        <v>222500</v>
      </c>
      <c r="P17" s="70">
        <v>0</v>
      </c>
      <c r="Q17" s="58">
        <v>10000</v>
      </c>
      <c r="R17" s="58">
        <v>11243141</v>
      </c>
      <c r="S17" s="58">
        <v>0</v>
      </c>
      <c r="T17" s="58">
        <v>0</v>
      </c>
      <c r="U17" s="58">
        <v>0</v>
      </c>
      <c r="V17" s="58">
        <v>0</v>
      </c>
      <c r="W17" s="58">
        <v>20000</v>
      </c>
      <c r="X17" s="58">
        <v>0</v>
      </c>
      <c r="Y17" s="58">
        <v>0</v>
      </c>
      <c r="Z17" s="58">
        <v>0</v>
      </c>
      <c r="AA17" s="58">
        <v>0</v>
      </c>
      <c r="AB17" s="58">
        <v>0</v>
      </c>
      <c r="AC17" s="58">
        <v>0</v>
      </c>
      <c r="AD17" s="58">
        <v>0</v>
      </c>
      <c r="AE17" s="58">
        <v>0</v>
      </c>
      <c r="AF17" s="58">
        <v>0</v>
      </c>
      <c r="AG17" s="58">
        <v>0</v>
      </c>
      <c r="AH17" s="58">
        <v>0</v>
      </c>
      <c r="AI17" s="58">
        <v>0</v>
      </c>
      <c r="AJ17" s="58">
        <v>0</v>
      </c>
      <c r="AK17" s="58">
        <v>0</v>
      </c>
      <c r="AL17" s="58">
        <v>0</v>
      </c>
      <c r="AM17" s="58">
        <v>0</v>
      </c>
      <c r="AN17" s="61">
        <v>0</v>
      </c>
    </row>
    <row r="18" spans="1:40" ht="14.25" x14ac:dyDescent="0.15">
      <c r="A18" s="62" t="s">
        <v>9</v>
      </c>
      <c r="B18" s="57">
        <f t="shared" si="2"/>
        <v>4667401</v>
      </c>
      <c r="C18" s="58">
        <v>0</v>
      </c>
      <c r="D18" s="58">
        <v>24762</v>
      </c>
      <c r="E18" s="58">
        <v>0</v>
      </c>
      <c r="F18" s="58">
        <v>245100</v>
      </c>
      <c r="G18" s="58">
        <v>1359023</v>
      </c>
      <c r="H18" s="58">
        <v>105800</v>
      </c>
      <c r="I18" s="58">
        <v>195096</v>
      </c>
      <c r="J18" s="58">
        <v>0</v>
      </c>
      <c r="K18" s="58">
        <v>75000</v>
      </c>
      <c r="L18" s="58">
        <v>0</v>
      </c>
      <c r="M18" s="58">
        <v>0</v>
      </c>
      <c r="N18" s="58">
        <v>8300</v>
      </c>
      <c r="O18" s="58">
        <v>0</v>
      </c>
      <c r="P18" s="58">
        <v>0</v>
      </c>
      <c r="Q18" s="70">
        <v>0</v>
      </c>
      <c r="R18" s="58">
        <v>2654320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s="58">
        <v>0</v>
      </c>
      <c r="AM18" s="58">
        <v>0</v>
      </c>
      <c r="AN18" s="61">
        <v>0</v>
      </c>
    </row>
    <row r="19" spans="1:40" ht="14.25" x14ac:dyDescent="0.15">
      <c r="A19" s="62" t="s">
        <v>14</v>
      </c>
      <c r="B19" s="57">
        <f t="shared" si="2"/>
        <v>154160461</v>
      </c>
      <c r="C19" s="58">
        <v>0</v>
      </c>
      <c r="D19" s="58">
        <v>2282061</v>
      </c>
      <c r="E19" s="58">
        <v>127300</v>
      </c>
      <c r="F19" s="58">
        <v>19197293</v>
      </c>
      <c r="G19" s="58">
        <v>1660100</v>
      </c>
      <c r="H19" s="58">
        <v>15284836</v>
      </c>
      <c r="I19" s="58">
        <v>63038368</v>
      </c>
      <c r="J19" s="58">
        <v>42000</v>
      </c>
      <c r="K19" s="58">
        <v>1296245</v>
      </c>
      <c r="L19" s="58">
        <v>12239997</v>
      </c>
      <c r="M19" s="58">
        <v>0</v>
      </c>
      <c r="N19" s="58">
        <v>25004610</v>
      </c>
      <c r="O19" s="58">
        <v>0</v>
      </c>
      <c r="P19" s="58">
        <v>10897316</v>
      </c>
      <c r="Q19" s="58">
        <v>86334</v>
      </c>
      <c r="R19" s="70">
        <v>0</v>
      </c>
      <c r="S19" s="58">
        <v>0</v>
      </c>
      <c r="T19" s="58">
        <v>782000</v>
      </c>
      <c r="U19" s="58">
        <v>1149000</v>
      </c>
      <c r="V19" s="58">
        <v>0</v>
      </c>
      <c r="W19" s="58">
        <v>0</v>
      </c>
      <c r="X19" s="58">
        <v>0</v>
      </c>
      <c r="Y19" s="58">
        <v>1073000</v>
      </c>
      <c r="Z19" s="58">
        <v>1</v>
      </c>
      <c r="AA19" s="58">
        <v>0</v>
      </c>
      <c r="AB19" s="58">
        <v>0</v>
      </c>
      <c r="AC19" s="58">
        <v>0</v>
      </c>
      <c r="AD19" s="58">
        <v>0</v>
      </c>
      <c r="AE19" s="58">
        <v>0</v>
      </c>
      <c r="AF19" s="58">
        <v>0</v>
      </c>
      <c r="AG19" s="58">
        <v>0</v>
      </c>
      <c r="AH19" s="58">
        <v>0</v>
      </c>
      <c r="AI19" s="58">
        <v>0</v>
      </c>
      <c r="AJ19" s="58">
        <v>0</v>
      </c>
      <c r="AK19" s="58">
        <v>0</v>
      </c>
      <c r="AL19" s="58">
        <v>0</v>
      </c>
      <c r="AM19" s="58">
        <v>0</v>
      </c>
      <c r="AN19" s="61">
        <v>0</v>
      </c>
    </row>
    <row r="20" spans="1:40" ht="14.25" x14ac:dyDescent="0.15">
      <c r="A20" s="63" t="s">
        <v>22</v>
      </c>
      <c r="B20" s="57">
        <f t="shared" si="2"/>
        <v>0</v>
      </c>
      <c r="C20" s="58">
        <v>0</v>
      </c>
      <c r="D20" s="58">
        <v>0</v>
      </c>
      <c r="E20" s="58">
        <v>0</v>
      </c>
      <c r="F20" s="58">
        <v>0</v>
      </c>
      <c r="G20" s="58">
        <v>0</v>
      </c>
      <c r="H20" s="58">
        <v>0</v>
      </c>
      <c r="I20" s="58">
        <v>0</v>
      </c>
      <c r="J20" s="58">
        <v>0</v>
      </c>
      <c r="K20" s="58">
        <v>0</v>
      </c>
      <c r="L20" s="58">
        <v>0</v>
      </c>
      <c r="M20" s="58">
        <v>0</v>
      </c>
      <c r="N20" s="58">
        <v>0</v>
      </c>
      <c r="O20" s="58">
        <v>0</v>
      </c>
      <c r="P20" s="58">
        <v>0</v>
      </c>
      <c r="Q20" s="58">
        <v>0</v>
      </c>
      <c r="R20" s="58">
        <v>0</v>
      </c>
      <c r="S20" s="70">
        <v>0</v>
      </c>
      <c r="T20" s="58">
        <v>0</v>
      </c>
      <c r="U20" s="58">
        <v>0</v>
      </c>
      <c r="V20" s="58">
        <v>0</v>
      </c>
      <c r="W20" s="58">
        <v>0</v>
      </c>
      <c r="X20" s="58">
        <v>0</v>
      </c>
      <c r="Y20" s="58">
        <v>0</v>
      </c>
      <c r="Z20" s="58">
        <v>0</v>
      </c>
      <c r="AA20" s="58">
        <v>0</v>
      </c>
      <c r="AB20" s="58">
        <v>0</v>
      </c>
      <c r="AC20" s="58">
        <v>0</v>
      </c>
      <c r="AD20" s="58">
        <v>0</v>
      </c>
      <c r="AE20" s="58">
        <v>0</v>
      </c>
      <c r="AF20" s="58">
        <v>0</v>
      </c>
      <c r="AG20" s="58">
        <v>0</v>
      </c>
      <c r="AH20" s="58">
        <v>0</v>
      </c>
      <c r="AI20" s="58">
        <v>0</v>
      </c>
      <c r="AJ20" s="58">
        <v>0</v>
      </c>
      <c r="AK20" s="58">
        <v>0</v>
      </c>
      <c r="AL20" s="58">
        <v>0</v>
      </c>
      <c r="AM20" s="58">
        <v>0</v>
      </c>
      <c r="AN20" s="61">
        <v>0</v>
      </c>
    </row>
    <row r="21" spans="1:40" ht="14.25" x14ac:dyDescent="0.15">
      <c r="A21" s="63" t="s">
        <v>21</v>
      </c>
      <c r="B21" s="57">
        <f t="shared" si="2"/>
        <v>35377857</v>
      </c>
      <c r="C21" s="58">
        <v>1884071</v>
      </c>
      <c r="D21" s="58">
        <v>327106</v>
      </c>
      <c r="E21" s="58">
        <v>0</v>
      </c>
      <c r="F21" s="58">
        <v>899585</v>
      </c>
      <c r="G21" s="58">
        <v>0</v>
      </c>
      <c r="H21" s="58">
        <v>7728890</v>
      </c>
      <c r="I21" s="58">
        <v>8147068</v>
      </c>
      <c r="J21" s="58">
        <v>0</v>
      </c>
      <c r="K21" s="58">
        <v>1000</v>
      </c>
      <c r="L21" s="58">
        <v>0</v>
      </c>
      <c r="M21" s="58">
        <v>0</v>
      </c>
      <c r="N21" s="58">
        <v>4749000</v>
      </c>
      <c r="O21" s="58">
        <v>0</v>
      </c>
      <c r="P21" s="58">
        <v>75000</v>
      </c>
      <c r="Q21" s="58">
        <v>0</v>
      </c>
      <c r="R21" s="58">
        <v>11489825</v>
      </c>
      <c r="S21" s="58">
        <v>0</v>
      </c>
      <c r="T21" s="70">
        <v>0</v>
      </c>
      <c r="U21" s="58">
        <v>0</v>
      </c>
      <c r="V21" s="58">
        <v>40000</v>
      </c>
      <c r="W21" s="58">
        <v>0</v>
      </c>
      <c r="X21" s="58">
        <v>0</v>
      </c>
      <c r="Y21" s="58">
        <v>600</v>
      </c>
      <c r="Z21" s="58">
        <v>0</v>
      </c>
      <c r="AA21" s="58">
        <v>35712</v>
      </c>
      <c r="AB21" s="58">
        <v>0</v>
      </c>
      <c r="AC21" s="58">
        <v>0</v>
      </c>
      <c r="AD21" s="58">
        <v>0</v>
      </c>
      <c r="AE21" s="58">
        <v>0</v>
      </c>
      <c r="AF21" s="58">
        <v>0</v>
      </c>
      <c r="AG21" s="58">
        <v>0</v>
      </c>
      <c r="AH21" s="58">
        <v>0</v>
      </c>
      <c r="AI21" s="58">
        <v>0</v>
      </c>
      <c r="AJ21" s="58">
        <v>0</v>
      </c>
      <c r="AK21" s="58">
        <v>0</v>
      </c>
      <c r="AL21" s="58">
        <v>0</v>
      </c>
      <c r="AM21" s="58">
        <v>0</v>
      </c>
      <c r="AN21" s="61">
        <v>0</v>
      </c>
    </row>
    <row r="22" spans="1:40" ht="14.25" x14ac:dyDescent="0.15">
      <c r="A22" s="63" t="s">
        <v>26</v>
      </c>
      <c r="B22" s="57">
        <f t="shared" si="2"/>
        <v>90538</v>
      </c>
      <c r="C22" s="58">
        <v>0</v>
      </c>
      <c r="D22" s="58">
        <v>0</v>
      </c>
      <c r="E22" s="58">
        <v>0</v>
      </c>
      <c r="F22" s="58">
        <v>17000</v>
      </c>
      <c r="G22" s="58">
        <v>0</v>
      </c>
      <c r="H22" s="58">
        <v>0</v>
      </c>
      <c r="I22" s="58">
        <v>0</v>
      </c>
      <c r="J22" s="58">
        <v>0</v>
      </c>
      <c r="K22" s="58">
        <v>0</v>
      </c>
      <c r="L22" s="58">
        <v>0</v>
      </c>
      <c r="M22" s="58">
        <v>0</v>
      </c>
      <c r="N22" s="58">
        <v>58450</v>
      </c>
      <c r="O22" s="58">
        <v>0</v>
      </c>
      <c r="P22" s="58">
        <v>0</v>
      </c>
      <c r="Q22" s="58">
        <v>0</v>
      </c>
      <c r="R22" s="58">
        <v>0</v>
      </c>
      <c r="S22" s="58">
        <v>0</v>
      </c>
      <c r="T22" s="58">
        <v>0</v>
      </c>
      <c r="U22" s="70">
        <v>0</v>
      </c>
      <c r="V22" s="58">
        <v>0</v>
      </c>
      <c r="W22" s="58">
        <v>15088</v>
      </c>
      <c r="X22" s="58">
        <v>0</v>
      </c>
      <c r="Y22" s="58">
        <v>0</v>
      </c>
      <c r="Z22" s="58">
        <v>0</v>
      </c>
      <c r="AA22" s="58">
        <v>0</v>
      </c>
      <c r="AB22" s="58">
        <v>0</v>
      </c>
      <c r="AC22" s="58">
        <v>0</v>
      </c>
      <c r="AD22" s="58">
        <v>0</v>
      </c>
      <c r="AE22" s="58">
        <v>0</v>
      </c>
      <c r="AF22" s="58">
        <v>0</v>
      </c>
      <c r="AG22" s="58">
        <v>0</v>
      </c>
      <c r="AH22" s="58">
        <v>0</v>
      </c>
      <c r="AI22" s="58">
        <v>0</v>
      </c>
      <c r="AJ22" s="58">
        <v>0</v>
      </c>
      <c r="AK22" s="58">
        <v>0</v>
      </c>
      <c r="AL22" s="58">
        <v>0</v>
      </c>
      <c r="AM22" s="58">
        <v>0</v>
      </c>
      <c r="AN22" s="61">
        <v>0</v>
      </c>
    </row>
    <row r="23" spans="1:40" ht="14.25" x14ac:dyDescent="0.15">
      <c r="A23" s="63" t="s">
        <v>23</v>
      </c>
      <c r="B23" s="57">
        <f t="shared" si="2"/>
        <v>8650000</v>
      </c>
      <c r="C23" s="58">
        <v>0</v>
      </c>
      <c r="D23" s="58">
        <v>0</v>
      </c>
      <c r="E23" s="58">
        <v>0</v>
      </c>
      <c r="F23" s="58">
        <v>0</v>
      </c>
      <c r="G23" s="58">
        <v>0</v>
      </c>
      <c r="H23" s="58">
        <v>0</v>
      </c>
      <c r="I23" s="58">
        <v>0</v>
      </c>
      <c r="J23" s="58">
        <v>0</v>
      </c>
      <c r="K23" s="58">
        <v>0</v>
      </c>
      <c r="L23" s="58">
        <v>0</v>
      </c>
      <c r="M23" s="58">
        <v>0</v>
      </c>
      <c r="N23" s="58">
        <v>0</v>
      </c>
      <c r="O23" s="58">
        <v>0</v>
      </c>
      <c r="P23" s="58">
        <v>6650000</v>
      </c>
      <c r="Q23" s="58">
        <v>0</v>
      </c>
      <c r="R23" s="58">
        <v>0</v>
      </c>
      <c r="S23" s="58">
        <v>0</v>
      </c>
      <c r="T23" s="58">
        <v>0</v>
      </c>
      <c r="U23" s="58">
        <v>0</v>
      </c>
      <c r="V23" s="70">
        <v>0</v>
      </c>
      <c r="W23" s="58">
        <v>0</v>
      </c>
      <c r="X23" s="58">
        <v>0</v>
      </c>
      <c r="Y23" s="58">
        <v>0</v>
      </c>
      <c r="Z23" s="58">
        <v>0</v>
      </c>
      <c r="AA23" s="58">
        <v>0</v>
      </c>
      <c r="AB23" s="58">
        <v>0</v>
      </c>
      <c r="AC23" s="58">
        <v>0</v>
      </c>
      <c r="AD23" s="58">
        <v>0</v>
      </c>
      <c r="AE23" s="58">
        <v>0</v>
      </c>
      <c r="AF23" s="58">
        <v>0</v>
      </c>
      <c r="AG23" s="58">
        <v>0</v>
      </c>
      <c r="AH23" s="58">
        <v>0</v>
      </c>
      <c r="AI23" s="58">
        <v>0</v>
      </c>
      <c r="AJ23" s="58">
        <v>0</v>
      </c>
      <c r="AK23" s="58">
        <v>0</v>
      </c>
      <c r="AL23" s="58">
        <v>0</v>
      </c>
      <c r="AM23" s="58">
        <v>0</v>
      </c>
      <c r="AN23" s="61">
        <v>2000000</v>
      </c>
    </row>
    <row r="24" spans="1:40" ht="14.25" x14ac:dyDescent="0.15">
      <c r="A24" s="63" t="s">
        <v>27</v>
      </c>
      <c r="B24" s="57">
        <f t="shared" si="2"/>
        <v>112456</v>
      </c>
      <c r="C24" s="58">
        <v>0</v>
      </c>
      <c r="D24" s="58">
        <v>5743</v>
      </c>
      <c r="E24" s="58">
        <v>0</v>
      </c>
      <c r="F24" s="58">
        <v>38000</v>
      </c>
      <c r="G24" s="58">
        <v>0</v>
      </c>
      <c r="H24" s="58">
        <v>28149</v>
      </c>
      <c r="I24" s="58">
        <v>0</v>
      </c>
      <c r="J24" s="58">
        <v>0</v>
      </c>
      <c r="K24" s="58">
        <v>0</v>
      </c>
      <c r="L24" s="58">
        <v>0</v>
      </c>
      <c r="M24" s="58">
        <v>0</v>
      </c>
      <c r="N24" s="58">
        <v>0</v>
      </c>
      <c r="O24" s="58">
        <v>0</v>
      </c>
      <c r="P24" s="58">
        <v>0</v>
      </c>
      <c r="Q24" s="58">
        <v>0</v>
      </c>
      <c r="R24" s="58">
        <v>25476</v>
      </c>
      <c r="S24" s="58">
        <v>0</v>
      </c>
      <c r="T24" s="58">
        <v>0</v>
      </c>
      <c r="U24" s="58">
        <v>15088</v>
      </c>
      <c r="V24" s="58">
        <v>0</v>
      </c>
      <c r="W24" s="70">
        <v>0</v>
      </c>
      <c r="X24" s="58">
        <v>0</v>
      </c>
      <c r="Y24" s="58">
        <v>0</v>
      </c>
      <c r="Z24" s="58">
        <v>0</v>
      </c>
      <c r="AA24" s="58">
        <v>0</v>
      </c>
      <c r="AB24" s="58">
        <v>0</v>
      </c>
      <c r="AC24" s="58">
        <v>0</v>
      </c>
      <c r="AD24" s="58">
        <v>0</v>
      </c>
      <c r="AE24" s="58">
        <v>0</v>
      </c>
      <c r="AF24" s="58">
        <v>0</v>
      </c>
      <c r="AG24" s="58">
        <v>0</v>
      </c>
      <c r="AH24" s="58">
        <v>0</v>
      </c>
      <c r="AI24" s="58">
        <v>0</v>
      </c>
      <c r="AJ24" s="58">
        <v>0</v>
      </c>
      <c r="AK24" s="58">
        <v>0</v>
      </c>
      <c r="AL24" s="58">
        <v>0</v>
      </c>
      <c r="AM24" s="58">
        <v>0</v>
      </c>
      <c r="AN24" s="61">
        <v>0</v>
      </c>
    </row>
    <row r="25" spans="1:40" ht="14.25" x14ac:dyDescent="0.15">
      <c r="A25" s="63" t="s">
        <v>25</v>
      </c>
      <c r="B25" s="57">
        <f t="shared" si="2"/>
        <v>2358291</v>
      </c>
      <c r="C25" s="58">
        <v>0</v>
      </c>
      <c r="D25" s="58">
        <v>0</v>
      </c>
      <c r="E25" s="58">
        <v>0</v>
      </c>
      <c r="F25" s="58">
        <v>425630</v>
      </c>
      <c r="G25" s="58">
        <v>241963</v>
      </c>
      <c r="H25" s="58">
        <v>1415212</v>
      </c>
      <c r="I25" s="58">
        <v>0</v>
      </c>
      <c r="J25" s="58">
        <v>0</v>
      </c>
      <c r="K25" s="58">
        <v>0</v>
      </c>
      <c r="L25" s="58">
        <v>0</v>
      </c>
      <c r="M25" s="58">
        <v>0</v>
      </c>
      <c r="N25" s="58">
        <v>530</v>
      </c>
      <c r="O25" s="58">
        <v>0</v>
      </c>
      <c r="P25" s="58">
        <v>0</v>
      </c>
      <c r="Q25" s="58">
        <v>0</v>
      </c>
      <c r="R25" s="58">
        <v>200506</v>
      </c>
      <c r="S25" s="58">
        <v>0</v>
      </c>
      <c r="T25" s="58">
        <v>0</v>
      </c>
      <c r="U25" s="58">
        <v>74450</v>
      </c>
      <c r="V25" s="58">
        <v>0</v>
      </c>
      <c r="W25" s="58">
        <v>0</v>
      </c>
      <c r="X25" s="70">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61">
        <v>0</v>
      </c>
    </row>
    <row r="26" spans="1:40" ht="14.25" x14ac:dyDescent="0.15">
      <c r="A26" s="63" t="s">
        <v>19</v>
      </c>
      <c r="B26" s="57">
        <f t="shared" si="2"/>
        <v>3206441</v>
      </c>
      <c r="C26" s="58">
        <v>0</v>
      </c>
      <c r="D26" s="58">
        <v>0</v>
      </c>
      <c r="E26" s="58">
        <v>0</v>
      </c>
      <c r="F26" s="58">
        <v>955100</v>
      </c>
      <c r="G26" s="58">
        <v>0</v>
      </c>
      <c r="H26" s="58">
        <v>130841</v>
      </c>
      <c r="I26" s="58">
        <v>0</v>
      </c>
      <c r="J26" s="58">
        <v>0</v>
      </c>
      <c r="K26" s="58">
        <v>0</v>
      </c>
      <c r="L26" s="58">
        <v>0</v>
      </c>
      <c r="M26" s="58">
        <v>0</v>
      </c>
      <c r="N26" s="58">
        <v>1910500</v>
      </c>
      <c r="O26" s="58">
        <v>0</v>
      </c>
      <c r="P26" s="58">
        <v>0</v>
      </c>
      <c r="Q26" s="58">
        <v>0</v>
      </c>
      <c r="R26" s="58">
        <v>210000</v>
      </c>
      <c r="S26" s="58">
        <v>0</v>
      </c>
      <c r="T26" s="58">
        <v>0</v>
      </c>
      <c r="U26" s="58">
        <v>0</v>
      </c>
      <c r="V26" s="58">
        <v>0</v>
      </c>
      <c r="W26" s="58">
        <v>0</v>
      </c>
      <c r="X26" s="58">
        <v>0</v>
      </c>
      <c r="Y26" s="70">
        <v>0</v>
      </c>
      <c r="Z26" s="58">
        <v>0</v>
      </c>
      <c r="AA26" s="58">
        <v>0</v>
      </c>
      <c r="AB26" s="58">
        <v>0</v>
      </c>
      <c r="AC26" s="58">
        <v>0</v>
      </c>
      <c r="AD26" s="58">
        <v>0</v>
      </c>
      <c r="AE26" s="58">
        <v>0</v>
      </c>
      <c r="AF26" s="58">
        <v>0</v>
      </c>
      <c r="AG26" s="58">
        <v>0</v>
      </c>
      <c r="AH26" s="58">
        <v>0</v>
      </c>
      <c r="AI26" s="58">
        <v>0</v>
      </c>
      <c r="AJ26" s="58">
        <v>0</v>
      </c>
      <c r="AK26" s="58">
        <v>0</v>
      </c>
      <c r="AL26" s="58">
        <v>0</v>
      </c>
      <c r="AM26" s="58">
        <v>0</v>
      </c>
      <c r="AN26" s="61">
        <v>0</v>
      </c>
    </row>
    <row r="27" spans="1:40" ht="14.25" x14ac:dyDescent="0.15">
      <c r="A27" s="63" t="s">
        <v>20</v>
      </c>
      <c r="B27" s="57">
        <f t="shared" si="2"/>
        <v>4674092</v>
      </c>
      <c r="C27" s="58">
        <v>0</v>
      </c>
      <c r="D27" s="58">
        <v>0</v>
      </c>
      <c r="E27" s="58">
        <v>539424</v>
      </c>
      <c r="F27" s="58">
        <v>130000</v>
      </c>
      <c r="G27" s="58">
        <v>0</v>
      </c>
      <c r="H27" s="58">
        <v>3575406</v>
      </c>
      <c r="I27" s="58">
        <v>0</v>
      </c>
      <c r="J27" s="58">
        <v>0</v>
      </c>
      <c r="K27" s="58">
        <v>0</v>
      </c>
      <c r="L27" s="58">
        <v>0</v>
      </c>
      <c r="M27" s="58">
        <v>0</v>
      </c>
      <c r="N27" s="58">
        <v>0</v>
      </c>
      <c r="O27" s="58">
        <v>0</v>
      </c>
      <c r="P27" s="58">
        <v>0</v>
      </c>
      <c r="Q27" s="58">
        <v>0</v>
      </c>
      <c r="R27" s="58">
        <v>243002</v>
      </c>
      <c r="S27" s="58">
        <v>0</v>
      </c>
      <c r="T27" s="58">
        <v>37000</v>
      </c>
      <c r="U27" s="58">
        <v>0</v>
      </c>
      <c r="V27" s="58">
        <v>0</v>
      </c>
      <c r="W27" s="58">
        <v>0</v>
      </c>
      <c r="X27" s="58">
        <v>0</v>
      </c>
      <c r="Y27" s="58">
        <v>149260</v>
      </c>
      <c r="Z27" s="70">
        <v>0</v>
      </c>
      <c r="AA27" s="58">
        <v>0</v>
      </c>
      <c r="AB27" s="58">
        <v>0</v>
      </c>
      <c r="AC27" s="58">
        <v>0</v>
      </c>
      <c r="AD27" s="58">
        <v>0</v>
      </c>
      <c r="AE27" s="58">
        <v>0</v>
      </c>
      <c r="AF27" s="58">
        <v>0</v>
      </c>
      <c r="AG27" s="58">
        <v>0</v>
      </c>
      <c r="AH27" s="58">
        <v>0</v>
      </c>
      <c r="AI27" s="58">
        <v>0</v>
      </c>
      <c r="AJ27" s="58">
        <v>0</v>
      </c>
      <c r="AK27" s="58">
        <v>0</v>
      </c>
      <c r="AL27" s="58">
        <v>0</v>
      </c>
      <c r="AM27" s="58">
        <v>0</v>
      </c>
      <c r="AN27" s="61">
        <v>0</v>
      </c>
    </row>
    <row r="28" spans="1:40" ht="14.25" x14ac:dyDescent="0.15">
      <c r="A28" s="63" t="s">
        <v>24</v>
      </c>
      <c r="B28" s="57">
        <f t="shared" si="2"/>
        <v>23445830</v>
      </c>
      <c r="C28" s="58">
        <v>2684303</v>
      </c>
      <c r="D28" s="58">
        <v>1086789</v>
      </c>
      <c r="E28" s="58">
        <v>0</v>
      </c>
      <c r="F28" s="58">
        <v>15249000</v>
      </c>
      <c r="G28" s="58">
        <v>0</v>
      </c>
      <c r="H28" s="58">
        <v>172120</v>
      </c>
      <c r="I28" s="58">
        <v>282000</v>
      </c>
      <c r="J28" s="58">
        <v>0</v>
      </c>
      <c r="K28" s="58">
        <v>0</v>
      </c>
      <c r="L28" s="58">
        <v>0</v>
      </c>
      <c r="M28" s="58">
        <v>0</v>
      </c>
      <c r="N28" s="58">
        <v>189000</v>
      </c>
      <c r="O28" s="58">
        <v>0</v>
      </c>
      <c r="P28" s="58">
        <v>0</v>
      </c>
      <c r="Q28" s="58">
        <v>0</v>
      </c>
      <c r="R28" s="58">
        <v>22035</v>
      </c>
      <c r="S28" s="58">
        <v>0</v>
      </c>
      <c r="T28" s="58">
        <v>3610583</v>
      </c>
      <c r="U28" s="58">
        <v>0</v>
      </c>
      <c r="V28" s="58">
        <v>0</v>
      </c>
      <c r="W28" s="58">
        <v>0</v>
      </c>
      <c r="X28" s="58">
        <v>0</v>
      </c>
      <c r="Y28" s="58">
        <v>0</v>
      </c>
      <c r="Z28" s="58">
        <v>0</v>
      </c>
      <c r="AA28" s="70">
        <v>0</v>
      </c>
      <c r="AB28" s="58">
        <v>0</v>
      </c>
      <c r="AC28" s="58">
        <v>0</v>
      </c>
      <c r="AD28" s="58">
        <v>0</v>
      </c>
      <c r="AE28" s="58">
        <v>0</v>
      </c>
      <c r="AF28" s="58">
        <v>0</v>
      </c>
      <c r="AG28" s="58">
        <v>0</v>
      </c>
      <c r="AH28" s="58">
        <v>0</v>
      </c>
      <c r="AI28" s="58">
        <v>150000</v>
      </c>
      <c r="AJ28" s="58">
        <v>0</v>
      </c>
      <c r="AK28" s="58">
        <v>0</v>
      </c>
      <c r="AL28" s="58">
        <v>0</v>
      </c>
      <c r="AM28" s="58">
        <v>0</v>
      </c>
      <c r="AN28" s="61">
        <v>0</v>
      </c>
    </row>
    <row r="29" spans="1:40" ht="14.25" x14ac:dyDescent="0.15">
      <c r="A29" s="63" t="s">
        <v>28</v>
      </c>
      <c r="B29" s="57">
        <f t="shared" si="2"/>
        <v>205165</v>
      </c>
      <c r="C29" s="58">
        <v>0</v>
      </c>
      <c r="D29" s="58">
        <v>0</v>
      </c>
      <c r="E29" s="58">
        <v>0</v>
      </c>
      <c r="F29" s="58">
        <v>90000</v>
      </c>
      <c r="G29" s="58">
        <v>0</v>
      </c>
      <c r="H29" s="58">
        <v>6728</v>
      </c>
      <c r="I29" s="58">
        <v>40000</v>
      </c>
      <c r="J29" s="58">
        <v>0</v>
      </c>
      <c r="K29" s="58">
        <v>0</v>
      </c>
      <c r="L29" s="58">
        <v>0</v>
      </c>
      <c r="M29" s="58">
        <v>0</v>
      </c>
      <c r="N29" s="58">
        <v>0</v>
      </c>
      <c r="O29" s="58">
        <v>0</v>
      </c>
      <c r="P29" s="58">
        <v>13820</v>
      </c>
      <c r="Q29" s="58">
        <v>0</v>
      </c>
      <c r="R29" s="58">
        <v>54617</v>
      </c>
      <c r="S29" s="58">
        <v>0</v>
      </c>
      <c r="T29" s="58">
        <v>0</v>
      </c>
      <c r="U29" s="58">
        <v>0</v>
      </c>
      <c r="V29" s="58">
        <v>0</v>
      </c>
      <c r="W29" s="58">
        <v>0</v>
      </c>
      <c r="X29" s="58">
        <v>0</v>
      </c>
      <c r="Y29" s="58">
        <v>0</v>
      </c>
      <c r="Z29" s="58">
        <v>0</v>
      </c>
      <c r="AA29" s="58">
        <v>0</v>
      </c>
      <c r="AB29" s="70">
        <v>0</v>
      </c>
      <c r="AC29" s="58">
        <v>0</v>
      </c>
      <c r="AD29" s="58">
        <v>0</v>
      </c>
      <c r="AE29" s="58">
        <v>0</v>
      </c>
      <c r="AF29" s="58">
        <v>0</v>
      </c>
      <c r="AG29" s="58">
        <v>0</v>
      </c>
      <c r="AH29" s="58">
        <v>0</v>
      </c>
      <c r="AI29" s="58">
        <v>0</v>
      </c>
      <c r="AJ29" s="58">
        <v>0</v>
      </c>
      <c r="AK29" s="58">
        <v>0</v>
      </c>
      <c r="AL29" s="58">
        <v>0</v>
      </c>
      <c r="AM29" s="58">
        <v>0</v>
      </c>
      <c r="AN29" s="61">
        <v>0</v>
      </c>
    </row>
    <row r="30" spans="1:40" ht="14.25" x14ac:dyDescent="0.15">
      <c r="A30" s="64" t="s">
        <v>266</v>
      </c>
      <c r="B30" s="57">
        <f t="shared" si="2"/>
        <v>0</v>
      </c>
      <c r="C30" s="58">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v>0</v>
      </c>
      <c r="AC30" s="70">
        <v>0</v>
      </c>
      <c r="AD30" s="58">
        <v>0</v>
      </c>
      <c r="AE30" s="58">
        <v>0</v>
      </c>
      <c r="AF30" s="58">
        <v>0</v>
      </c>
      <c r="AG30" s="58">
        <v>0</v>
      </c>
      <c r="AH30" s="58">
        <v>0</v>
      </c>
      <c r="AI30" s="58">
        <v>0</v>
      </c>
      <c r="AJ30" s="58">
        <v>0</v>
      </c>
      <c r="AK30" s="58">
        <v>0</v>
      </c>
      <c r="AL30" s="58">
        <v>0</v>
      </c>
      <c r="AM30" s="58">
        <v>0</v>
      </c>
      <c r="AN30" s="61">
        <v>0</v>
      </c>
    </row>
    <row r="31" spans="1:40" ht="14.25" x14ac:dyDescent="0.15">
      <c r="A31" s="64" t="s">
        <v>29</v>
      </c>
      <c r="B31" s="57">
        <f t="shared" si="2"/>
        <v>22319759</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70">
        <v>0</v>
      </c>
      <c r="AE31" s="58">
        <v>0</v>
      </c>
      <c r="AF31" s="58">
        <v>0</v>
      </c>
      <c r="AG31" s="58">
        <v>0</v>
      </c>
      <c r="AH31" s="58">
        <v>0</v>
      </c>
      <c r="AI31" s="58">
        <v>1460517</v>
      </c>
      <c r="AJ31" s="58">
        <v>0</v>
      </c>
      <c r="AK31" s="58">
        <v>0</v>
      </c>
      <c r="AL31" s="58">
        <v>0</v>
      </c>
      <c r="AM31" s="58">
        <v>0</v>
      </c>
      <c r="AN31" s="61">
        <v>20859242</v>
      </c>
    </row>
    <row r="32" spans="1:40" ht="14.25" x14ac:dyDescent="0.15">
      <c r="A32" s="64" t="s">
        <v>30</v>
      </c>
      <c r="B32" s="57">
        <v>0</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c r="V32" s="58">
        <v>0</v>
      </c>
      <c r="W32" s="58">
        <v>0</v>
      </c>
      <c r="X32" s="58">
        <v>0</v>
      </c>
      <c r="Y32" s="58">
        <v>0</v>
      </c>
      <c r="Z32" s="58">
        <v>0</v>
      </c>
      <c r="AA32" s="58">
        <v>0</v>
      </c>
      <c r="AB32" s="58">
        <v>0</v>
      </c>
      <c r="AC32" s="58">
        <v>0</v>
      </c>
      <c r="AD32" s="58">
        <v>0</v>
      </c>
      <c r="AE32" s="70">
        <v>0</v>
      </c>
      <c r="AF32" s="58">
        <v>0</v>
      </c>
      <c r="AG32" s="58">
        <v>0</v>
      </c>
      <c r="AH32" s="58">
        <v>0</v>
      </c>
      <c r="AI32" s="58">
        <v>0</v>
      </c>
      <c r="AJ32" s="58">
        <v>0</v>
      </c>
      <c r="AK32" s="58">
        <v>0</v>
      </c>
      <c r="AL32" s="58">
        <v>0</v>
      </c>
      <c r="AM32" s="58">
        <v>0</v>
      </c>
      <c r="AN32" s="61">
        <v>0</v>
      </c>
    </row>
    <row r="33" spans="1:40" ht="14.25" x14ac:dyDescent="0.15">
      <c r="A33" s="65" t="s">
        <v>33</v>
      </c>
      <c r="B33" s="57">
        <v>0</v>
      </c>
      <c r="C33" s="58">
        <v>0</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C33" s="58">
        <v>0</v>
      </c>
      <c r="AD33" s="58">
        <v>0</v>
      </c>
      <c r="AE33" s="58">
        <v>0</v>
      </c>
      <c r="AF33" s="70">
        <v>0</v>
      </c>
      <c r="AG33" s="58">
        <v>0</v>
      </c>
      <c r="AH33" s="58">
        <v>0</v>
      </c>
      <c r="AI33" s="58">
        <v>0</v>
      </c>
      <c r="AJ33" s="58">
        <v>0</v>
      </c>
      <c r="AK33" s="58">
        <v>0</v>
      </c>
      <c r="AL33" s="58">
        <v>0</v>
      </c>
      <c r="AM33" s="58">
        <v>0</v>
      </c>
      <c r="AN33" s="61">
        <v>0</v>
      </c>
    </row>
    <row r="34" spans="1:40" ht="14.25" x14ac:dyDescent="0.15">
      <c r="A34" s="65" t="s">
        <v>85</v>
      </c>
      <c r="B34" s="57">
        <v>0</v>
      </c>
      <c r="C34" s="58">
        <v>0</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58">
        <v>0</v>
      </c>
      <c r="V34" s="58">
        <v>0</v>
      </c>
      <c r="W34" s="58">
        <v>0</v>
      </c>
      <c r="X34" s="58">
        <v>0</v>
      </c>
      <c r="Y34" s="58">
        <v>0</v>
      </c>
      <c r="Z34" s="58">
        <v>0</v>
      </c>
      <c r="AA34" s="58">
        <v>0</v>
      </c>
      <c r="AB34" s="58">
        <v>0</v>
      </c>
      <c r="AC34" s="58">
        <v>0</v>
      </c>
      <c r="AD34" s="58">
        <v>0</v>
      </c>
      <c r="AE34" s="58">
        <v>0</v>
      </c>
      <c r="AF34" s="58">
        <v>0</v>
      </c>
      <c r="AG34" s="70">
        <v>0</v>
      </c>
      <c r="AH34" s="58">
        <v>0</v>
      </c>
      <c r="AI34" s="58">
        <v>0</v>
      </c>
      <c r="AJ34" s="58">
        <v>0</v>
      </c>
      <c r="AK34" s="58">
        <v>0</v>
      </c>
      <c r="AL34" s="58">
        <v>0</v>
      </c>
      <c r="AM34" s="58">
        <v>0</v>
      </c>
      <c r="AN34" s="61">
        <v>0</v>
      </c>
    </row>
    <row r="35" spans="1:40" ht="14.25" x14ac:dyDescent="0.15">
      <c r="A35" s="65" t="s">
        <v>32</v>
      </c>
      <c r="B35" s="57">
        <v>0</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c r="AC35" s="58">
        <v>0</v>
      </c>
      <c r="AD35" s="58">
        <v>0</v>
      </c>
      <c r="AE35" s="58">
        <v>0</v>
      </c>
      <c r="AF35" s="58">
        <v>0</v>
      </c>
      <c r="AG35" s="58">
        <v>0</v>
      </c>
      <c r="AH35" s="70">
        <v>0</v>
      </c>
      <c r="AI35" s="58">
        <v>0</v>
      </c>
      <c r="AJ35" s="58">
        <v>0</v>
      </c>
      <c r="AK35" s="58">
        <v>0</v>
      </c>
      <c r="AL35" s="58">
        <v>0</v>
      </c>
      <c r="AM35" s="58">
        <v>0</v>
      </c>
      <c r="AN35" s="61">
        <v>0</v>
      </c>
    </row>
    <row r="36" spans="1:40" ht="14.25" x14ac:dyDescent="0.15">
      <c r="A36" s="65" t="s">
        <v>36</v>
      </c>
      <c r="B36" s="57">
        <f t="shared" si="2"/>
        <v>0</v>
      </c>
      <c r="C36" s="58">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c r="AD36" s="58">
        <v>0</v>
      </c>
      <c r="AE36" s="58">
        <v>0</v>
      </c>
      <c r="AF36" s="58">
        <v>0</v>
      </c>
      <c r="AG36" s="58">
        <v>0</v>
      </c>
      <c r="AH36" s="58">
        <v>0</v>
      </c>
      <c r="AI36" s="70">
        <v>0</v>
      </c>
      <c r="AJ36" s="58">
        <v>0</v>
      </c>
      <c r="AK36" s="58">
        <v>0</v>
      </c>
      <c r="AL36" s="58">
        <v>0</v>
      </c>
      <c r="AM36" s="58">
        <v>0</v>
      </c>
      <c r="AN36" s="61">
        <v>0</v>
      </c>
    </row>
    <row r="37" spans="1:40" ht="14.25" x14ac:dyDescent="0.15">
      <c r="A37" s="65" t="s">
        <v>37</v>
      </c>
      <c r="B37" s="57">
        <f t="shared" si="2"/>
        <v>0</v>
      </c>
      <c r="C37" s="58">
        <v>0</v>
      </c>
      <c r="D37" s="58">
        <v>0</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c r="AG37" s="58">
        <v>0</v>
      </c>
      <c r="AH37" s="58">
        <v>0</v>
      </c>
      <c r="AI37" s="58">
        <v>0</v>
      </c>
      <c r="AJ37" s="70">
        <v>0</v>
      </c>
      <c r="AK37" s="58">
        <v>0</v>
      </c>
      <c r="AL37" s="58">
        <v>0</v>
      </c>
      <c r="AM37" s="58">
        <v>0</v>
      </c>
      <c r="AN37" s="61">
        <v>0</v>
      </c>
    </row>
    <row r="38" spans="1:40" ht="14.25" x14ac:dyDescent="0.15">
      <c r="A38" s="65" t="s">
        <v>38</v>
      </c>
      <c r="B38" s="57">
        <v>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c r="AG38" s="58">
        <v>0</v>
      </c>
      <c r="AH38" s="58">
        <v>0</v>
      </c>
      <c r="AI38" s="58">
        <v>0</v>
      </c>
      <c r="AJ38" s="58">
        <v>0</v>
      </c>
      <c r="AK38" s="70">
        <v>0</v>
      </c>
      <c r="AL38" s="58">
        <v>0</v>
      </c>
      <c r="AM38" s="58">
        <v>0</v>
      </c>
      <c r="AN38" s="61">
        <v>0</v>
      </c>
    </row>
    <row r="39" spans="1:40" ht="14.25" x14ac:dyDescent="0.15">
      <c r="A39" s="65" t="s">
        <v>35</v>
      </c>
      <c r="B39" s="57">
        <f t="shared" si="2"/>
        <v>0</v>
      </c>
      <c r="C39" s="58">
        <v>0</v>
      </c>
      <c r="D39" s="58">
        <v>0</v>
      </c>
      <c r="E39" s="58">
        <v>0</v>
      </c>
      <c r="F39" s="58">
        <v>0</v>
      </c>
      <c r="G39" s="58">
        <v>0</v>
      </c>
      <c r="H39" s="58">
        <v>0</v>
      </c>
      <c r="I39" s="58">
        <v>0</v>
      </c>
      <c r="J39" s="58">
        <v>0</v>
      </c>
      <c r="K39" s="58">
        <v>0</v>
      </c>
      <c r="L39" s="58">
        <v>0</v>
      </c>
      <c r="M39" s="58">
        <v>0</v>
      </c>
      <c r="N39" s="58">
        <v>0</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c r="AG39" s="58">
        <v>0</v>
      </c>
      <c r="AH39" s="58">
        <v>0</v>
      </c>
      <c r="AI39" s="58">
        <v>0</v>
      </c>
      <c r="AJ39" s="58">
        <v>0</v>
      </c>
      <c r="AK39" s="58">
        <v>0</v>
      </c>
      <c r="AL39" s="70">
        <v>0</v>
      </c>
      <c r="AM39" s="58">
        <v>0</v>
      </c>
      <c r="AN39" s="61">
        <v>0</v>
      </c>
    </row>
    <row r="40" spans="1:40" ht="14.25" x14ac:dyDescent="0.15">
      <c r="A40" s="65" t="s">
        <v>34</v>
      </c>
      <c r="B40" s="57">
        <f t="shared" si="2"/>
        <v>0</v>
      </c>
      <c r="C40" s="58">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0</v>
      </c>
      <c r="AJ40" s="58">
        <v>0</v>
      </c>
      <c r="AK40" s="58">
        <v>0</v>
      </c>
      <c r="AL40" s="58">
        <v>0</v>
      </c>
      <c r="AM40" s="70">
        <v>0</v>
      </c>
      <c r="AN40" s="61">
        <v>0</v>
      </c>
    </row>
    <row r="41" spans="1:40" ht="14.25" x14ac:dyDescent="0.15">
      <c r="A41" s="66" t="s">
        <v>39</v>
      </c>
      <c r="B41" s="67">
        <f t="shared" si="2"/>
        <v>22000000</v>
      </c>
      <c r="C41" s="68">
        <v>0</v>
      </c>
      <c r="D41" s="68">
        <v>0</v>
      </c>
      <c r="E41" s="68">
        <v>2000000</v>
      </c>
      <c r="F41" s="68">
        <v>5000000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15000000</v>
      </c>
      <c r="AJ41" s="68">
        <v>0</v>
      </c>
      <c r="AK41" s="68">
        <v>0</v>
      </c>
      <c r="AL41" s="68">
        <v>0</v>
      </c>
      <c r="AM41" s="68">
        <v>0</v>
      </c>
      <c r="AN41" s="74">
        <v>0</v>
      </c>
    </row>
    <row r="43" spans="1:40" x14ac:dyDescent="0.15">
      <c r="C43" s="7" t="s">
        <v>48</v>
      </c>
    </row>
    <row r="44" spans="1:40" x14ac:dyDescent="0.15">
      <c r="C44" s="7" t="s">
        <v>69</v>
      </c>
    </row>
  </sheetData>
  <phoneticPr fontId="3"/>
  <hyperlinks>
    <hyperlink ref="A1" location="Guidance!A1" display="Guidance sheet (link)" xr:uid="{00000000-0004-0000-0800-000000000000}"/>
  </hyperlinks>
  <pageMargins left="0.47244094488188981" right="0.39370078740157483" top="0.47244094488188981" bottom="0.47244094488188981" header="0.19685039370078741" footer="0.23622047244094491"/>
  <pageSetup paperSize="8" scale="80" orientation="landscape" verticalDpi="0" r:id="rId1"/>
  <headerFooter>
    <oddHeader>&amp;L&amp;"Arial,太字"&amp;12IGES National Registry Data</oddHeader>
    <oddFooter>&amp;L&amp;"Arial,標準"Market Mechanism Group
Institute for Global Environmental Strategies (IGES)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71</vt:i4>
      </vt:variant>
    </vt:vector>
  </HeadingPairs>
  <TitlesOfParts>
    <vt:vector size="111" baseType="lpstr">
      <vt:lpstr>Guidance</vt:lpstr>
      <vt:lpstr>Macro Transactions</vt:lpstr>
      <vt:lpstr>Account_CP1</vt:lpstr>
      <vt:lpstr>Analytics</vt:lpstr>
      <vt:lpstr>Total CER transfer</vt:lpstr>
      <vt:lpstr>Total ERU transfer</vt:lpstr>
      <vt:lpstr>Total RMU transfer</vt:lpstr>
      <vt:lpstr>Total AAU transfer</vt:lpstr>
      <vt:lpstr>2008 AAU</vt:lpstr>
      <vt:lpstr>2009 AAU</vt:lpstr>
      <vt:lpstr>2010 AAU</vt:lpstr>
      <vt:lpstr>2011 AAU</vt:lpstr>
      <vt:lpstr>2012 AAU</vt:lpstr>
      <vt:lpstr>2013 AAU</vt:lpstr>
      <vt:lpstr>2014 AAU</vt:lpstr>
      <vt:lpstr>2015 AAU</vt:lpstr>
      <vt:lpstr>2007 CER</vt:lpstr>
      <vt:lpstr>2008 CER</vt:lpstr>
      <vt:lpstr>2009 CER</vt:lpstr>
      <vt:lpstr>2010 CER</vt:lpstr>
      <vt:lpstr>2011 CER</vt:lpstr>
      <vt:lpstr>2012 CER</vt:lpstr>
      <vt:lpstr>2013 CER</vt:lpstr>
      <vt:lpstr>2014 CER</vt:lpstr>
      <vt:lpstr>2015 CER</vt:lpstr>
      <vt:lpstr>2016 CER</vt:lpstr>
      <vt:lpstr>2017 CER</vt:lpstr>
      <vt:lpstr>2018 CER</vt:lpstr>
      <vt:lpstr>2019 CER</vt:lpstr>
      <vt:lpstr>2020 CER</vt:lpstr>
      <vt:lpstr>2021 CER</vt:lpstr>
      <vt:lpstr>2009 ERU</vt:lpstr>
      <vt:lpstr>2010 ERU</vt:lpstr>
      <vt:lpstr>2011 ERU</vt:lpstr>
      <vt:lpstr>2012 ERU</vt:lpstr>
      <vt:lpstr>2013 ERU</vt:lpstr>
      <vt:lpstr>2014 ERU</vt:lpstr>
      <vt:lpstr>2015 ERU</vt:lpstr>
      <vt:lpstr>2011 RMU</vt:lpstr>
      <vt:lpstr>2012 RMU</vt:lpstr>
      <vt:lpstr>'2007 CER'!Print_Area</vt:lpstr>
      <vt:lpstr>'2008 AAU'!Print_Area</vt:lpstr>
      <vt:lpstr>'2008 CER'!Print_Area</vt:lpstr>
      <vt:lpstr>'2009 AAU'!Print_Area</vt:lpstr>
      <vt:lpstr>'2009 CER'!Print_Area</vt:lpstr>
      <vt:lpstr>'2009 ERU'!Print_Area</vt:lpstr>
      <vt:lpstr>'2010 AAU'!Print_Area</vt:lpstr>
      <vt:lpstr>'2010 CER'!Print_Area</vt:lpstr>
      <vt:lpstr>'2010 ERU'!Print_Area</vt:lpstr>
      <vt:lpstr>'2011 AAU'!Print_Area</vt:lpstr>
      <vt:lpstr>'2011 CER'!Print_Area</vt:lpstr>
      <vt:lpstr>'2011 ERU'!Print_Area</vt:lpstr>
      <vt:lpstr>'2011 RMU'!Print_Area</vt:lpstr>
      <vt:lpstr>'2012 AAU'!Print_Area</vt:lpstr>
      <vt:lpstr>'2012 CER'!Print_Area</vt:lpstr>
      <vt:lpstr>'2012 ERU'!Print_Area</vt:lpstr>
      <vt:lpstr>'2012 RMU'!Print_Area</vt:lpstr>
      <vt:lpstr>'2013 AAU'!Print_Area</vt:lpstr>
      <vt:lpstr>'2013 CER'!Print_Area</vt:lpstr>
      <vt:lpstr>'2013 ERU'!Print_Area</vt:lpstr>
      <vt:lpstr>'2014 AAU'!Print_Area</vt:lpstr>
      <vt:lpstr>'2014 CER'!Print_Area</vt:lpstr>
      <vt:lpstr>'2014 ERU'!Print_Area</vt:lpstr>
      <vt:lpstr>'2015 AAU'!Print_Area</vt:lpstr>
      <vt:lpstr>'2015 CER'!Print_Area</vt:lpstr>
      <vt:lpstr>'2015 ERU'!Print_Area</vt:lpstr>
      <vt:lpstr>'2016 CER'!Print_Area</vt:lpstr>
      <vt:lpstr>'2017 CER'!Print_Area</vt:lpstr>
      <vt:lpstr>'2018 CER'!Print_Area</vt:lpstr>
      <vt:lpstr>Account_CP1!Print_Area</vt:lpstr>
      <vt:lpstr>Guidance!Print_Area</vt:lpstr>
      <vt:lpstr>'Macro Transactions'!Print_Area</vt:lpstr>
      <vt:lpstr>'Total AAU transfer'!Print_Area</vt:lpstr>
      <vt:lpstr>'Total CER transfer'!Print_Area</vt:lpstr>
      <vt:lpstr>'Total ERU transfer'!Print_Area</vt:lpstr>
      <vt:lpstr>'Total RMU transfer'!Print_Area</vt:lpstr>
      <vt:lpstr>'2007 CER'!Print_Titles</vt:lpstr>
      <vt:lpstr>'2008 AAU'!Print_Titles</vt:lpstr>
      <vt:lpstr>'2008 CER'!Print_Titles</vt:lpstr>
      <vt:lpstr>'2009 AAU'!Print_Titles</vt:lpstr>
      <vt:lpstr>'2009 CER'!Print_Titles</vt:lpstr>
      <vt:lpstr>'2009 ERU'!Print_Titles</vt:lpstr>
      <vt:lpstr>'2010 AAU'!Print_Titles</vt:lpstr>
      <vt:lpstr>'2010 CER'!Print_Titles</vt:lpstr>
      <vt:lpstr>'2010 ERU'!Print_Titles</vt:lpstr>
      <vt:lpstr>'2011 AAU'!Print_Titles</vt:lpstr>
      <vt:lpstr>'2011 CER'!Print_Titles</vt:lpstr>
      <vt:lpstr>'2011 ERU'!Print_Titles</vt:lpstr>
      <vt:lpstr>'2011 RMU'!Print_Titles</vt:lpstr>
      <vt:lpstr>'2012 AAU'!Print_Titles</vt:lpstr>
      <vt:lpstr>'2012 CER'!Print_Titles</vt:lpstr>
      <vt:lpstr>'2012 ERU'!Print_Titles</vt:lpstr>
      <vt:lpstr>'2012 RMU'!Print_Titles</vt:lpstr>
      <vt:lpstr>'2013 AAU'!Print_Titles</vt:lpstr>
      <vt:lpstr>'2013 CER'!Print_Titles</vt:lpstr>
      <vt:lpstr>'2013 ERU'!Print_Titles</vt:lpstr>
      <vt:lpstr>'2014 AAU'!Print_Titles</vt:lpstr>
      <vt:lpstr>'2014 CER'!Print_Titles</vt:lpstr>
      <vt:lpstr>'2014 ERU'!Print_Titles</vt:lpstr>
      <vt:lpstr>'2015 AAU'!Print_Titles</vt:lpstr>
      <vt:lpstr>'2015 CER'!Print_Titles</vt:lpstr>
      <vt:lpstr>'2015 ERU'!Print_Titles</vt:lpstr>
      <vt:lpstr>'2016 CER'!Print_Titles</vt:lpstr>
      <vt:lpstr>'2017 CER'!Print_Titles</vt:lpstr>
      <vt:lpstr>'2018 CER'!Print_Titles</vt:lpstr>
      <vt:lpstr>Account_CP1!Print_Titles</vt:lpstr>
      <vt:lpstr>'Macro Transactions'!Print_Titles</vt:lpstr>
      <vt:lpstr>'Total AAU transfer'!Print_Titles</vt:lpstr>
      <vt:lpstr>'Total CER transfer'!Print_Titles</vt:lpstr>
      <vt:lpstr>'Total ERU transfer'!Print_Titles</vt:lpstr>
      <vt:lpstr>'Total RMU transfer'!Print_Titles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okubo</dc:creator>
  <cp:lastModifiedBy>MOEJ</cp:lastModifiedBy>
  <cp:lastPrinted>2018-05-22T21:45:27Z</cp:lastPrinted>
  <dcterms:created xsi:type="dcterms:W3CDTF">2009-03-04T07:33:44Z</dcterms:created>
  <dcterms:modified xsi:type="dcterms:W3CDTF">2022-10-07T02:21:40Z</dcterms:modified>
</cp:coreProperties>
</file>